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Metrics" sheetId="3" state="visible" r:id="rId3"/>
    <sheet xmlns:r="http://schemas.openxmlformats.org/officeDocument/2006/relationships" name="Targets" sheetId="4" state="visible" r:id="rId4"/>
    <sheet xmlns:r="http://schemas.openxmlformats.org/officeDocument/2006/relationships" name="Seasonality" sheetId="5" state="visible" r:id="rId5"/>
    <sheet xmlns:r="http://schemas.openxmlformats.org/officeDocument/2006/relationships" name="Weekly data" sheetId="6" state="visible" r:id="rId6"/>
    <sheet xmlns:r="http://schemas.openxmlformats.org/officeDocument/2006/relationships" name="Calc" sheetId="7" state="visible" r:id="rId7"/>
    <sheet xmlns:r="http://schemas.openxmlformats.org/officeDocument/2006/relationships" name="WBR pack" sheetId="8" state="visible" r:id="rId8"/>
    <sheet xmlns:r="http://schemas.openxmlformats.org/officeDocument/2006/relationships" name="6-12 chart" sheetId="9" state="visible" r:id="rId9"/>
    <sheet xmlns:r="http://schemas.openxmlformats.org/officeDocument/2006/relationships" name="Forecast bridge" sheetId="10" state="visible" r:id="rId10"/>
    <sheet xmlns:r="http://schemas.openxmlformats.org/officeDocument/2006/relationships" name="Action log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$#,##0;-$#,##0"/>
    <numFmt numFmtId="166" formatCode="0.0&quot;x&quot;"/>
    <numFmt numFmtId="167" formatCode="0.0%"/>
    <numFmt numFmtId="168" formatCode="+0%;-0%;0%"/>
    <numFmt numFmtId="169" formatCode="mmm d"/>
    <numFmt numFmtId="170" formatCode="mmm yy"/>
    <numFmt numFmtId="171" formatCode="[&lt;10]0.00;#,##0"/>
  </numFmts>
  <fonts count="6">
    <font>
      <name val="Calibri"/>
      <family val="2"/>
      <color theme="1"/>
      <sz val="11"/>
      <scheme val="minor"/>
    </font>
    <font>
      <name val="Calibri"/>
      <b val="1"/>
      <color rgb="001F1F1F"/>
      <sz val="16"/>
    </font>
    <font>
      <name val="Calibri"/>
      <i val="1"/>
      <color rgb="006B6B6B"/>
      <sz val="10"/>
    </font>
    <font>
      <name val="Calibri"/>
      <b val="1"/>
      <color rgb="001F1F1F"/>
      <sz val="11"/>
    </font>
    <font>
      <name val="Calibri"/>
      <color rgb="001F1F1F"/>
      <sz val="11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2B2B2B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2" borderId="1" pivotButton="0" quotePrefix="0" xfId="0"/>
    <xf numFmtId="164" fontId="0" fillId="2" borderId="1" pivotButton="0" quotePrefix="0" xfId="0"/>
    <xf numFmtId="1" fontId="0" fillId="2" borderId="1" pivotButton="0" quotePrefix="0" xfId="0"/>
    <xf numFmtId="164" fontId="0" fillId="0" borderId="0" pivotButton="0" quotePrefix="0" xfId="0"/>
    <xf numFmtId="0" fontId="5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3" fontId="0" fillId="2" borderId="1" applyAlignment="1" pivotButton="0" quotePrefix="0" xfId="0">
      <alignment vertical="top" wrapText="1"/>
    </xf>
    <xf numFmtId="166" fontId="0" fillId="2" borderId="1" applyAlignment="1" pivotButton="0" quotePrefix="0" xfId="0">
      <alignment vertical="top" wrapText="1"/>
    </xf>
    <xf numFmtId="165" fontId="0" fillId="2" borderId="1" pivotButton="0" quotePrefix="0" xfId="0"/>
    <xf numFmtId="0" fontId="0" fillId="0" borderId="1" pivotButton="0" quotePrefix="0" xfId="0"/>
    <xf numFmtId="2" fontId="0" fillId="2" borderId="1" pivotButton="0" quotePrefix="0" xfId="0"/>
    <xf numFmtId="167" fontId="0" fillId="0" borderId="0" pivotButton="0" quotePrefix="0" xfId="0"/>
    <xf numFmtId="164" fontId="0" fillId="2" borderId="0" pivotButton="0" quotePrefix="0" xfId="0"/>
    <xf numFmtId="165" fontId="0" fillId="2" borderId="0" pivotButton="0" quotePrefix="0" xfId="0"/>
    <xf numFmtId="3" fontId="0" fillId="2" borderId="0" pivotButton="0" quotePrefix="0" xfId="0"/>
    <xf numFmtId="166" fontId="0" fillId="2" borderId="0" pivotButton="0" quotePrefix="0" xfId="0"/>
    <xf numFmtId="0" fontId="0" fillId="0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168" fontId="0" fillId="0" borderId="1" applyAlignment="1" pivotButton="0" quotePrefix="0" xfId="0">
      <alignment vertical="top"/>
    </xf>
    <xf numFmtId="9" fontId="0" fillId="0" borderId="1" applyAlignment="1" pivotButton="0" quotePrefix="0" xfId="0">
      <alignment vertical="top"/>
    </xf>
    <xf numFmtId="3" fontId="0" fillId="0" borderId="1" applyAlignment="1" pivotButton="0" quotePrefix="0" xfId="0">
      <alignment vertical="top"/>
    </xf>
    <xf numFmtId="166" fontId="0" fillId="0" borderId="1" applyAlignment="1" pivotButton="0" quotePrefix="0" xfId="0">
      <alignment vertical="top"/>
    </xf>
    <xf numFmtId="0" fontId="0" fillId="2" borderId="0" pivotButton="0" quotePrefix="0" xfId="0"/>
    <xf numFmtId="169" fontId="0" fillId="0" borderId="0" pivotButton="0" quotePrefix="0" xfId="0"/>
    <xf numFmtId="171" fontId="0" fillId="0" borderId="0" pivotButton="0" quotePrefix="0" xfId="0"/>
    <xf numFmtId="170" fontId="0" fillId="0" borderId="0" pivotButton="0" quotePrefix="0" xfId="0"/>
    <xf numFmtId="168" fontId="0" fillId="0" borderId="0" pivotButton="0" quotePrefix="0" xfId="0"/>
    <xf numFmtId="0" fontId="3" fillId="0" borderId="1" pivotButton="0" quotePrefix="0" xfId="0"/>
    <xf numFmtId="165" fontId="0" fillId="0" borderId="1" pivotButton="0" quotePrefix="0" xfId="0"/>
    <xf numFmtId="165" fontId="0" fillId="0" borderId="0" pivotButton="0" quotePrefix="0" xfId="0"/>
    <xf numFmtId="164" fontId="0" fillId="2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BE3E1"/>
        </patternFill>
      </fill>
    </dxf>
    <dxf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Trailing 6 weeks</a:t>
            </a:r>
          </a:p>
        </rich>
      </tx>
    </title>
    <plotArea>
      <lineChart>
        <grouping val="standard"/>
        <ser>
          <idx val="0"/>
          <order val="0"/>
          <tx>
            <strRef>
              <f>'6-12 chart'!B5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'6-12 chart'!$A$6:$A$11</f>
            </numRef>
          </cat>
          <val>
            <numRef>
              <f>'6-12 chart'!$B$6:$B$11</f>
            </numRef>
          </val>
        </ser>
        <ser>
          <idx val="1"/>
          <order val="1"/>
          <tx>
            <strRef>
              <f>'6-12 chart'!C5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'6-12 chart'!$A$6:$A$11</f>
            </numRef>
          </cat>
          <val>
            <numRef>
              <f>'6-12 chart'!$C$6:$C$11</f>
            </numRef>
          </val>
        </ser>
        <ser>
          <idx val="2"/>
          <order val="2"/>
          <tx>
            <strRef>
              <f>'6-12 chart'!D5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'6-12 chart'!$A$6:$A$11</f>
            </numRef>
          </cat>
          <val>
            <numRef>
              <f>'6-12 chart'!$D$6:$D$11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Trailing 12 months</a:t>
            </a:r>
          </a:p>
        </rich>
      </tx>
    </title>
    <plotArea>
      <lineChart>
        <grouping val="standard"/>
        <ser>
          <idx val="0"/>
          <order val="0"/>
          <tx>
            <strRef>
              <f>'6-12 chart'!G5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'6-12 chart'!$F$6:$F$17</f>
            </numRef>
          </cat>
          <val>
            <numRef>
              <f>'6-12 chart'!$G$6:$G$17</f>
            </numRef>
          </val>
        </ser>
        <ser>
          <idx val="1"/>
          <order val="1"/>
          <tx>
            <strRef>
              <f>'6-12 chart'!H5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'6-12 chart'!$F$6:$F$17</f>
            </numRef>
          </cat>
          <val>
            <numRef>
              <f>'6-12 chart'!$H$6:$H$17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20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" t="inlineStr">
        <is>
          <t>Weekly business review (WBR) template for a revenue team</t>
        </is>
      </c>
    </row>
    <row r="2">
      <c r="A2" s="2" t="inlineStr">
        <is>
          <t>ORM Technologies, orm-tech.com/blog/weekly-business-review/. Blank template.</t>
        </is>
      </c>
    </row>
    <row r="4" ht="48" customHeight="1">
      <c r="A4" s="3" t="inlineStr">
        <is>
          <t>What this is</t>
        </is>
      </c>
      <c r="B4" s="4" t="inlineStr">
        <is>
          <t>An Amazon-style weekly business review adapted to a B2B SaaS revenue team: customer metrics first, then outputs (bookings, forecast), then the controllable inputs that drive them (pipeline created, deal movement). Each metric gets a target, a same-week-last-year comparison and natural process limits, so the meeting only discusses exceptions and missed targets.</t>
        </is>
      </c>
    </row>
    <row r="5" ht="48" customHeight="1">
      <c r="A5" s="3" t="inlineStr">
        <is>
          <t>Yellow cells</t>
        </is>
      </c>
      <c r="B5" s="4" t="inlineStr">
        <is>
          <t>Inputs. Everything else is a formula. No macros, no add-ins. Works in Excel and Google Sheets (File &gt; Import &gt; Upload).</t>
        </is>
      </c>
    </row>
    <row r="6" ht="48" customHeight="1">
      <c r="A6" s="3" t="inlineStr">
        <is>
          <t>Step 1: Setup</t>
        </is>
      </c>
      <c r="B6" s="4" t="inlineStr">
        <is>
          <t>Enter the Monday that starts fiscal week 1, its fiscal year and the report week (a Monday). Weeks run Monday to Sunday and quarters are 13 weeks.</t>
        </is>
      </c>
    </row>
    <row r="7" ht="48" customHeight="1">
      <c r="A7" s="3" t="inlineStr">
        <is>
          <t>Step 2: Metrics</t>
        </is>
      </c>
      <c r="B7" s="4" t="inlineStr">
        <is>
          <t>Keep, edit or replace the 12 suggested metrics. For each: owner, definition, aggregation (Sum for weekly flows, Last for balances as of Sunday), whether higher is better, the target method and whether limits use the raw value or the % of target.</t>
        </is>
      </c>
    </row>
    <row r="8" ht="48" customHeight="1">
      <c r="A8" s="3" t="inlineStr">
        <is>
          <t>Step 3: Targets and Seasonality</t>
        </is>
      </c>
      <c r="B8" s="4" t="inlineStr">
        <is>
          <t>Quarterly targets feed the seasonal and plan methods. Bookings weeks follow a 13-week seasonality curve (the example uses Pete Furseth's representative curve); pipeline created is flat unless you change it.</t>
        </is>
      </c>
    </row>
    <row r="9" ht="48" customHeight="1">
      <c r="A9" s="3" t="inlineStr">
        <is>
          <t>Step 4: Weekly data</t>
        </is>
      </c>
      <c r="B9" s="4" t="inlineStr">
        <is>
          <t>Paste one row per week, oldest first, no gaps. Fiscal quarter and week of quarter fill in. Limits need 12 prior weeks; year-over-year needs 52.</t>
        </is>
      </c>
    </row>
    <row r="10" ht="48" customHeight="1">
      <c r="A10" s="3" t="inlineStr">
        <is>
          <t>Step 5: WBR pack</t>
        </is>
      </c>
      <c r="B10" s="4" t="inlineStr">
        <is>
          <t>The one-page review. Signal per metric: an exception (outside the natural process limits, or 8 weeks in a row on one side of the average), routine but off target, or routine. Owners write a note for every row marked Discuss.</t>
        </is>
      </c>
    </row>
    <row r="11" ht="48" customHeight="1">
      <c r="A11" s="3" t="inlineStr">
        <is>
          <t>Step 6: 6-12 chart</t>
        </is>
      </c>
      <c r="B11" s="4" t="inlineStr">
        <is>
          <t>Pick a metric: trailing 6 weeks and trailing 12 months against last year, with box scores (week over week, year over year, quarter to date vs target, year to date vs last year).</t>
        </is>
      </c>
    </row>
    <row r="12" ht="48" customHeight="1">
      <c r="A12" s="3" t="inlineStr">
        <is>
          <t>Step 7: Forecast bridge and Action log</t>
        </is>
      </c>
      <c r="B12" s="4" t="inlineStr">
        <is>
          <t>Explain the week's forecast change line by line, list slipped deals, and log every question with an owner and a due date.</t>
        </is>
      </c>
    </row>
    <row r="13" ht="48" customHeight="1">
      <c r="A13" s="3" t="inlineStr">
        <is>
          <t>How the limits work</t>
        </is>
      </c>
      <c r="B13" s="4" t="inlineStr">
        <is>
          <t>Natural process limits = average of the 12 prior weeks plus or minus 2.66 x the average moving range (the average absolute week-to-week change) of those weeks. A week outside the limits, or 8 weeks in a row above or below the average, is a signal. Everything else is routine variation and gets 'nothing to see here'.</t>
        </is>
      </c>
    </row>
    <row r="14" ht="48" customHeight="1">
      <c r="A14" s="3" t="inlineStr">
        <is>
          <t>Months</t>
        </is>
      </c>
      <c r="B14" s="4" t="inlineStr">
        <is>
          <t>The 12-month view assigns each week to the month its Monday falls in. Sum metrics add the weeks; Last metrics show the last week of the month.</t>
        </is>
      </c>
    </row>
    <row r="15" ht="48" customHeight="1">
      <c r="A15" s="3" t="inlineStr">
        <is>
          <t>52-week years</t>
        </is>
      </c>
      <c r="B15" s="4" t="inlineStr">
        <is>
          <t>Each fiscal year is 52 weeks (364 days), so the calendar drifts about a day a year. When your finance calendar adds a 53rd week, restart Setup at the new fiscal year's first Monday.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40" customWidth="1" min="1" max="1"/>
    <col width="32" customWidth="1" min="2" max="2"/>
  </cols>
  <sheetData>
    <row r="1">
      <c r="A1" s="1" t="inlineStr">
        <is>
          <t>Setup</t>
        </is>
      </c>
    </row>
    <row r="2">
      <c r="A2" s="2" t="inlineStr">
        <is>
          <t>Yellow cells are inputs.</t>
        </is>
      </c>
    </row>
    <row r="4">
      <c r="A4" s="3" t="inlineStr">
        <is>
          <t>Company name</t>
        </is>
      </c>
      <c r="B4" s="5" t="n"/>
    </row>
    <row r="5">
      <c r="A5" s="3" t="inlineStr">
        <is>
          <t>First Monday of fiscal week 1</t>
        </is>
      </c>
      <c r="B5" s="6" t="n"/>
    </row>
    <row r="6">
      <c r="A6" s="3" t="inlineStr">
        <is>
          <t>Fiscal year that starts on that Monday</t>
        </is>
      </c>
      <c r="B6" s="7" t="n"/>
    </row>
    <row r="7">
      <c r="A7" s="3" t="inlineStr">
        <is>
          <t>Report week (Monday)</t>
        </is>
      </c>
      <c r="B7" s="6" t="n"/>
    </row>
    <row r="9">
      <c r="A9" s="3" t="inlineStr">
        <is>
          <t>Report week ends (Sunday)</t>
        </is>
      </c>
      <c r="B9" s="8">
        <f>IF(B7="","",B7+6)</f>
        <v/>
      </c>
    </row>
    <row r="10">
      <c r="A10" s="3" t="inlineStr">
        <is>
          <t>Report week fiscal quarter</t>
        </is>
      </c>
      <c r="B10">
        <f>IF(OR(B5="",B6="",B7=""),"","FY"&amp;(B6+INT(INT((B7-B5)/7)/52))&amp;" Q"&amp;(INT(MOD(INT((B7-B5)/7),52)/13)+1))</f>
        <v/>
      </c>
    </row>
    <row r="11">
      <c r="A11" s="3" t="inlineStr">
        <is>
          <t>Report week, week of quarter</t>
        </is>
      </c>
      <c r="B11">
        <f>IF(OR(B5="",B7=""),"",MOD(MOD(INT((B7-B5)/7),52),13)+1)</f>
        <v/>
      </c>
    </row>
    <row r="12">
      <c r="A12" s="3" t="inlineStr">
        <is>
          <t>Report week row in Weekly data</t>
        </is>
      </c>
      <c r="B12">
        <f>IFERROR(MATCH(B7,'Weekly data'!$A$6:$A$165,0),"")</f>
        <v/>
      </c>
    </row>
    <row r="14">
      <c r="A14" s="2" t="inlineStr">
        <is>
          <t>Check: the report week must be a Monday that exists in Weekly data. Row number blank = not found.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34" customWidth="1" min="3" max="3"/>
    <col width="7" customWidth="1" min="4" max="4"/>
    <col width="20" customWidth="1" min="5" max="5"/>
    <col width="60" customWidth="1" min="6" max="6"/>
    <col width="24" customWidth="1" min="7" max="7"/>
    <col width="12" customWidth="1" min="8" max="8"/>
    <col width="10" customWidth="1" min="9" max="9"/>
    <col width="18" customWidth="1" min="10" max="10"/>
    <col width="12" customWidth="1" min="11" max="11"/>
    <col width="12" customWidth="1" min="12" max="12"/>
  </cols>
  <sheetData>
    <row r="1">
      <c r="A1" s="1" t="inlineStr">
        <is>
          <t>Metric dictionary</t>
        </is>
      </c>
    </row>
    <row r="2">
      <c r="A2" s="2" t="inlineStr">
        <is>
          <t>One row per metric, in the order the WBR reads them: customers, outputs, inputs, context.</t>
        </is>
      </c>
    </row>
    <row r="5">
      <c r="A5" s="9" t="inlineStr">
        <is>
          <t>ID</t>
        </is>
      </c>
      <c r="B5" s="9" t="inlineStr">
        <is>
          <t>Section</t>
        </is>
      </c>
      <c r="C5" s="9" t="inlineStr">
        <is>
          <t>Metric</t>
        </is>
      </c>
      <c r="D5" s="9" t="inlineStr">
        <is>
          <t>Unit</t>
        </is>
      </c>
      <c r="E5" s="9" t="inlineStr">
        <is>
          <t>Owner</t>
        </is>
      </c>
      <c r="F5" s="9" t="inlineStr">
        <is>
          <t>Definition</t>
        </is>
      </c>
      <c r="G5" s="9" t="inlineStr">
        <is>
          <t>Source</t>
        </is>
      </c>
      <c r="H5" s="9" t="inlineStr">
        <is>
          <t>Aggregation</t>
        </is>
      </c>
      <c r="I5" s="9" t="inlineStr">
        <is>
          <t>Higher is better</t>
        </is>
      </c>
      <c r="J5" s="9" t="inlineStr">
        <is>
          <t>Target method</t>
        </is>
      </c>
      <c r="K5" s="9" t="inlineStr">
        <is>
          <t>Weekly target</t>
        </is>
      </c>
      <c r="L5" s="9" t="inlineStr">
        <is>
          <t>Limits on</t>
        </is>
      </c>
    </row>
    <row r="6">
      <c r="A6" s="10" t="inlineStr">
        <is>
          <t>M01</t>
        </is>
      </c>
      <c r="B6" s="11" t="inlineStr">
        <is>
          <t>Customers</t>
        </is>
      </c>
      <c r="C6" s="11" t="inlineStr">
        <is>
          <t>Gross churn and contraction ARR</t>
        </is>
      </c>
      <c r="D6" s="11" t="inlineStr">
        <is>
          <t>$</t>
        </is>
      </c>
      <c r="E6" s="11" t="inlineStr">
        <is>
          <t>VP Customer Success</t>
        </is>
      </c>
      <c r="F6" s="11" t="inlineStr">
        <is>
          <t>ARR lost this week from cancelled customers, removed products and seat or price decreases. Excludes expansion.</t>
        </is>
      </c>
      <c r="G6" s="11" t="inlineStr">
        <is>
          <t>Billing system ARR movements</t>
        </is>
      </c>
      <c r="H6" s="11" t="inlineStr">
        <is>
          <t>Sum</t>
        </is>
      </c>
      <c r="I6" s="11" t="inlineStr">
        <is>
          <t>No</t>
        </is>
      </c>
      <c r="J6" s="11" t="inlineStr">
        <is>
          <t>Weekly</t>
        </is>
      </c>
      <c r="K6" s="12" t="n">
        <v>15000</v>
      </c>
      <c r="L6" s="11" t="inlineStr">
        <is>
          <t>Value</t>
        </is>
      </c>
    </row>
    <row r="7">
      <c r="A7" s="10" t="inlineStr">
        <is>
          <t>M02</t>
        </is>
      </c>
      <c r="B7" s="11" t="inlineStr">
        <is>
          <t>Customers</t>
        </is>
      </c>
      <c r="C7" s="11" t="inlineStr">
        <is>
          <t>Renewal ARR due in 90 days flagged at risk</t>
        </is>
      </c>
      <c r="D7" s="11" t="inlineStr">
        <is>
          <t>$</t>
        </is>
      </c>
      <c r="E7" s="11" t="inlineStr">
        <is>
          <t>VP Customer Success</t>
        </is>
      </c>
      <c r="F7" s="11" t="inlineStr">
        <is>
          <t>ARR of renewals due in the next 90 days that the account owner or health score marks at risk, as of Sunday.</t>
        </is>
      </c>
      <c r="G7" s="11" t="inlineStr">
        <is>
          <t>CRM renewal opportunities</t>
        </is>
      </c>
      <c r="H7" s="11" t="inlineStr">
        <is>
          <t>Last</t>
        </is>
      </c>
      <c r="I7" s="11" t="inlineStr">
        <is>
          <t>No</t>
        </is>
      </c>
      <c r="J7" s="11" t="inlineStr">
        <is>
          <t>None</t>
        </is>
      </c>
      <c r="K7" s="12" t="n"/>
      <c r="L7" s="11" t="inlineStr">
        <is>
          <t>Value</t>
        </is>
      </c>
    </row>
    <row r="8">
      <c r="A8" s="10" t="inlineStr">
        <is>
          <t>M03</t>
        </is>
      </c>
      <c r="B8" s="11" t="inlineStr">
        <is>
          <t>Outputs</t>
        </is>
      </c>
      <c r="C8" s="11" t="inlineStr">
        <is>
          <t>New ARR booked (new logo plus expansion)</t>
        </is>
      </c>
      <c r="D8" s="11" t="inlineStr">
        <is>
          <t>$</t>
        </is>
      </c>
      <c r="E8" s="11" t="inlineStr">
        <is>
          <t>CRO</t>
        </is>
      </c>
      <c r="F8" s="11" t="inlineStr">
        <is>
          <t>ARR on closed-won new business and expansion opportunities with a close date in the week.</t>
        </is>
      </c>
      <c r="G8" s="11" t="inlineStr">
        <is>
          <t>CRM closed-won opportunities</t>
        </is>
      </c>
      <c r="H8" s="11" t="inlineStr">
        <is>
          <t>Sum</t>
        </is>
      </c>
      <c r="I8" s="11" t="inlineStr">
        <is>
          <t>Yes</t>
        </is>
      </c>
      <c r="J8" s="11" t="inlineStr">
        <is>
          <t>Seasonal bookings</t>
        </is>
      </c>
      <c r="K8" s="12" t="n"/>
      <c r="L8" s="11" t="inlineStr">
        <is>
          <t>% of target</t>
        </is>
      </c>
    </row>
    <row r="9">
      <c r="A9" s="10" t="inlineStr">
        <is>
          <t>M04</t>
        </is>
      </c>
      <c r="B9" s="11" t="inlineStr">
        <is>
          <t>Outputs</t>
        </is>
      </c>
      <c r="C9" s="11" t="inlineStr">
        <is>
          <t>Quarter forecast, new ARR</t>
        </is>
      </c>
      <c r="D9" s="11" t="inlineStr">
        <is>
          <t>$</t>
        </is>
      </c>
      <c r="E9" s="11" t="inlineStr">
        <is>
          <t>CRO with RevOps</t>
        </is>
      </c>
      <c r="F9" s="11" t="inlineStr">
        <is>
          <t>The submitted forecast of new ARR for the current quarter, as of the weekly forecast call: booked to date plus expected.</t>
        </is>
      </c>
      <c r="G9" s="11" t="inlineStr">
        <is>
          <t>Forecast submission</t>
        </is>
      </c>
      <c r="H9" s="11" t="inlineStr">
        <is>
          <t>Last</t>
        </is>
      </c>
      <c r="I9" s="11" t="inlineStr">
        <is>
          <t>Yes</t>
        </is>
      </c>
      <c r="J9" s="11" t="inlineStr">
        <is>
          <t>Quarter plan</t>
        </is>
      </c>
      <c r="K9" s="12" t="n"/>
      <c r="L9" s="11" t="inlineStr">
        <is>
          <t>Value</t>
        </is>
      </c>
    </row>
    <row r="10">
      <c r="A10" s="10" t="inlineStr">
        <is>
          <t>M05</t>
        </is>
      </c>
      <c r="B10" s="11" t="inlineStr">
        <is>
          <t>Inputs: pipeline</t>
        </is>
      </c>
      <c r="C10" s="11" t="inlineStr">
        <is>
          <t>Qualified pipeline created</t>
        </is>
      </c>
      <c r="D10" s="11" t="inlineStr">
        <is>
          <t>$</t>
        </is>
      </c>
      <c r="E10" s="11" t="inlineStr">
        <is>
          <t>VP Marketing with SDR lead</t>
        </is>
      </c>
      <c r="F10" s="11" t="inlineStr">
        <is>
          <t>Amount of opportunities that reached the qualified stage this week, any close date.</t>
        </is>
      </c>
      <c r="G10" s="11" t="inlineStr">
        <is>
          <t>CRM opportunity history</t>
        </is>
      </c>
      <c r="H10" s="11" t="inlineStr">
        <is>
          <t>Sum</t>
        </is>
      </c>
      <c r="I10" s="11" t="inlineStr">
        <is>
          <t>Yes</t>
        </is>
      </c>
      <c r="J10" s="11" t="inlineStr">
        <is>
          <t>Seasonal pipeline</t>
        </is>
      </c>
      <c r="K10" s="12" t="n"/>
      <c r="L10" s="11" t="inlineStr">
        <is>
          <t>% of target</t>
        </is>
      </c>
    </row>
    <row r="11">
      <c r="A11" s="10" t="inlineStr">
        <is>
          <t>M06</t>
        </is>
      </c>
      <c r="B11" s="11" t="inlineStr">
        <is>
          <t>Inputs: pipeline</t>
        </is>
      </c>
      <c r="C11" s="11" t="inlineStr">
        <is>
          <t>Qualified opportunities created</t>
        </is>
      </c>
      <c r="D11" s="11" t="inlineStr">
        <is>
          <t>count</t>
        </is>
      </c>
      <c r="E11" s="11" t="inlineStr">
        <is>
          <t>VP Marketing with SDR lead</t>
        </is>
      </c>
      <c r="F11" s="11" t="inlineStr">
        <is>
          <t>Number of opportunities that reached the qualified stage this week.</t>
        </is>
      </c>
      <c r="G11" s="11" t="inlineStr">
        <is>
          <t>CRM opportunity history</t>
        </is>
      </c>
      <c r="H11" s="11" t="inlineStr">
        <is>
          <t>Sum</t>
        </is>
      </c>
      <c r="I11" s="11" t="inlineStr">
        <is>
          <t>Yes</t>
        </is>
      </c>
      <c r="J11" s="11" t="inlineStr">
        <is>
          <t>Weekly</t>
        </is>
      </c>
      <c r="K11" s="13" t="n">
        <v>24</v>
      </c>
      <c r="L11" s="11" t="inlineStr">
        <is>
          <t>Value</t>
        </is>
      </c>
    </row>
    <row r="12">
      <c r="A12" s="10" t="inlineStr">
        <is>
          <t>M07</t>
        </is>
      </c>
      <c r="B12" s="11" t="inlineStr">
        <is>
          <t>Inputs: pipeline</t>
        </is>
      </c>
      <c r="C12" s="11" t="inlineStr">
        <is>
          <t>First meetings held</t>
        </is>
      </c>
      <c r="D12" s="11" t="inlineStr">
        <is>
          <t>count</t>
        </is>
      </c>
      <c r="E12" s="11" t="inlineStr">
        <is>
          <t>SDR lead</t>
        </is>
      </c>
      <c r="F12" s="11" t="inlineStr">
        <is>
          <t>First meetings with a new prospect that took place this week (held, not booked).</t>
        </is>
      </c>
      <c r="G12" s="11" t="inlineStr">
        <is>
          <t>CRM activities</t>
        </is>
      </c>
      <c r="H12" s="11" t="inlineStr">
        <is>
          <t>Sum</t>
        </is>
      </c>
      <c r="I12" s="11" t="inlineStr">
        <is>
          <t>Yes</t>
        </is>
      </c>
      <c r="J12" s="11" t="inlineStr">
        <is>
          <t>Weekly</t>
        </is>
      </c>
      <c r="K12" s="13" t="n">
        <v>60</v>
      </c>
      <c r="L12" s="11" t="inlineStr">
        <is>
          <t>Value</t>
        </is>
      </c>
    </row>
    <row r="13">
      <c r="A13" s="10" t="inlineStr">
        <is>
          <t>M08</t>
        </is>
      </c>
      <c r="B13" s="11" t="inlineStr">
        <is>
          <t>Inputs: movement</t>
        </is>
      </c>
      <c r="C13" s="11" t="inlineStr">
        <is>
          <t>Stage advances</t>
        </is>
      </c>
      <c r="D13" s="11" t="inlineStr">
        <is>
          <t>count</t>
        </is>
      </c>
      <c r="E13" s="11" t="inlineStr">
        <is>
          <t>Sales managers</t>
        </is>
      </c>
      <c r="F13" s="11" t="inlineStr">
        <is>
          <t>Open opportunities that moved forward at least one stage this week.</t>
        </is>
      </c>
      <c r="G13" s="11" t="inlineStr">
        <is>
          <t>Daily pipeline snapshots</t>
        </is>
      </c>
      <c r="H13" s="11" t="inlineStr">
        <is>
          <t>Sum</t>
        </is>
      </c>
      <c r="I13" s="11" t="inlineStr">
        <is>
          <t>Yes</t>
        </is>
      </c>
      <c r="J13" s="11" t="inlineStr">
        <is>
          <t>None</t>
        </is>
      </c>
      <c r="K13" s="13" t="n"/>
      <c r="L13" s="11" t="inlineStr">
        <is>
          <t>Value</t>
        </is>
      </c>
    </row>
    <row r="14">
      <c r="A14" s="10" t="inlineStr">
        <is>
          <t>M09</t>
        </is>
      </c>
      <c r="B14" s="11" t="inlineStr">
        <is>
          <t>Inputs: movement</t>
        </is>
      </c>
      <c r="C14" s="11" t="inlineStr">
        <is>
          <t>Deals decided (won plus lost)</t>
        </is>
      </c>
      <c r="D14" s="11" t="inlineStr">
        <is>
          <t>count</t>
        </is>
      </c>
      <c r="E14" s="11" t="inlineStr">
        <is>
          <t>Sales managers</t>
        </is>
      </c>
      <c r="F14" s="11" t="inlineStr">
        <is>
          <t>Opportunities closed won or closed lost this week. Measures decision speed, not outcome.</t>
        </is>
      </c>
      <c r="G14" s="11" t="inlineStr">
        <is>
          <t>CRM opportunity history</t>
        </is>
      </c>
      <c r="H14" s="11" t="inlineStr">
        <is>
          <t>Sum</t>
        </is>
      </c>
      <c r="I14" s="11" t="inlineStr">
        <is>
          <t>Yes</t>
        </is>
      </c>
      <c r="J14" s="11" t="inlineStr">
        <is>
          <t>None</t>
        </is>
      </c>
      <c r="K14" s="13" t="n"/>
      <c r="L14" s="11" t="inlineStr">
        <is>
          <t>Value</t>
        </is>
      </c>
    </row>
    <row r="15">
      <c r="A15" s="10" t="inlineStr">
        <is>
          <t>M10</t>
        </is>
      </c>
      <c r="B15" s="11" t="inlineStr">
        <is>
          <t>Inputs: movement</t>
        </is>
      </c>
      <c r="C15" s="11" t="inlineStr">
        <is>
          <t>Close-date pushes on current-quarter deals</t>
        </is>
      </c>
      <c r="D15" s="11" t="inlineStr">
        <is>
          <t>count</t>
        </is>
      </c>
      <c r="E15" s="11" t="inlineStr">
        <is>
          <t>Sales managers</t>
        </is>
      </c>
      <c r="F15" s="11" t="inlineStr">
        <is>
          <t>Opportunities whose close date moved later this week while they were due in the current quarter.</t>
        </is>
      </c>
      <c r="G15" s="11" t="inlineStr">
        <is>
          <t>Daily pipeline snapshots</t>
        </is>
      </c>
      <c r="H15" s="11" t="inlineStr">
        <is>
          <t>Sum</t>
        </is>
      </c>
      <c r="I15" s="11" t="inlineStr">
        <is>
          <t>No</t>
        </is>
      </c>
      <c r="J15" s="11" t="inlineStr">
        <is>
          <t>None</t>
        </is>
      </c>
      <c r="K15" s="13" t="n"/>
      <c r="L15" s="11" t="inlineStr">
        <is>
          <t>Value</t>
        </is>
      </c>
    </row>
    <row r="16">
      <c r="A16" s="10" t="inlineStr">
        <is>
          <t>M11</t>
        </is>
      </c>
      <c r="B16" s="11" t="inlineStr">
        <is>
          <t>Inputs: movement</t>
        </is>
      </c>
      <c r="C16" s="11" t="inlineStr">
        <is>
          <t>Median days in current stage, open pipeline</t>
        </is>
      </c>
      <c r="D16" s="11" t="inlineStr">
        <is>
          <t>days</t>
        </is>
      </c>
      <c r="E16" s="11" t="inlineStr">
        <is>
          <t>RevOps</t>
        </is>
      </c>
      <c r="F16" s="11" t="inlineStr">
        <is>
          <t>Median days that open opportunities have sat in their current stage, as of Sunday.</t>
        </is>
      </c>
      <c r="G16" s="11" t="inlineStr">
        <is>
          <t>Daily pipeline snapshots</t>
        </is>
      </c>
      <c r="H16" s="11" t="inlineStr">
        <is>
          <t>Last</t>
        </is>
      </c>
      <c r="I16" s="11" t="inlineStr">
        <is>
          <t>No</t>
        </is>
      </c>
      <c r="J16" s="11" t="inlineStr">
        <is>
          <t>None</t>
        </is>
      </c>
      <c r="K16" s="13" t="n"/>
      <c r="L16" s="11" t="inlineStr">
        <is>
          <t>Value</t>
        </is>
      </c>
    </row>
    <row r="17">
      <c r="A17" s="10" t="inlineStr">
        <is>
          <t>M12</t>
        </is>
      </c>
      <c r="B17" s="11" t="inlineStr">
        <is>
          <t>Context</t>
        </is>
      </c>
      <c r="C17" s="11" t="inlineStr">
        <is>
          <t>Coverage of remaining quarter gap</t>
        </is>
      </c>
      <c r="D17" s="11" t="inlineStr">
        <is>
          <t>x</t>
        </is>
      </c>
      <c r="E17" s="11" t="inlineStr">
        <is>
          <t>RevOps</t>
        </is>
      </c>
      <c r="F17" s="11" t="inlineStr">
        <is>
          <t>Open pipeline due this quarter divided by the new ARR still needed (quarter plan minus booked to date), as of Sunday.</t>
        </is>
      </c>
      <c r="G17" s="11" t="inlineStr">
        <is>
          <t>CRM plus plan</t>
        </is>
      </c>
      <c r="H17" s="11" t="inlineStr">
        <is>
          <t>Last</t>
        </is>
      </c>
      <c r="I17" s="11" t="inlineStr">
        <is>
          <t>Yes</t>
        </is>
      </c>
      <c r="J17" s="11" t="inlineStr">
        <is>
          <t>None</t>
        </is>
      </c>
      <c r="K17" s="14" t="n"/>
      <c r="L17" s="11" t="inlineStr">
        <is>
          <t>Value</t>
        </is>
      </c>
    </row>
    <row r="19">
      <c r="A19" s="2" t="inlineStr">
        <is>
          <t>Target methods: Seasonal bookings = quarter target x this week's bookings weight / sum of the 13 weights. Seasonal pipeline = same with the pipeline weights. Quarter plan = the quarter target every week (for a forecast or other balance). Weekly = the Weekly target column. None = no target.</t>
        </is>
      </c>
    </row>
  </sheetData>
  <dataValidations count="5">
    <dataValidation sqref="H6:H17" showDropDown="0" showInputMessage="0" showErrorMessage="0" allowBlank="1" type="list">
      <formula1>"Sum,Last"</formula1>
    </dataValidation>
    <dataValidation sqref="I6:I17" showDropDown="0" showInputMessage="0" showErrorMessage="0" allowBlank="1" type="list">
      <formula1>"Yes,No"</formula1>
    </dataValidation>
    <dataValidation sqref="J6:J17" showDropDown="0" showInputMessage="0" showErrorMessage="0" allowBlank="1" type="list">
      <formula1>"Seasonal bookings,Seasonal pipeline,Quarter plan,Weekly,None"</formula1>
    </dataValidation>
    <dataValidation sqref="L6:L17" showDropDown="0" showInputMessage="0" showErrorMessage="0" allowBlank="1" type="list">
      <formula1>"Value,% of target"</formula1>
    </dataValidation>
    <dataValidation sqref="D6:D17" showDropDown="0" showInputMessage="0" showErrorMessage="0" allowBlank="1" type="list">
      <formula1>"$,count,days,x"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45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1" t="inlineStr">
        <is>
          <t>Quarterly targets</t>
        </is>
      </c>
    </row>
    <row r="2">
      <c r="A2" s="2" t="inlineStr">
        <is>
          <t>Used by the Seasonal and Quarter plan methods. One row per fiscal quarter, labeled exactly like Weekly data (for example FY2026 Q4).</t>
        </is>
      </c>
    </row>
    <row r="5">
      <c r="A5" s="9" t="inlineStr">
        <is>
          <t>Fiscal quarter</t>
        </is>
      </c>
      <c r="B5" s="9">
        <f>Metrics!C6</f>
        <v/>
      </c>
      <c r="C5" s="9">
        <f>Metrics!C7</f>
        <v/>
      </c>
      <c r="D5" s="9">
        <f>Metrics!C8</f>
        <v/>
      </c>
      <c r="E5" s="9">
        <f>Metrics!C9</f>
        <v/>
      </c>
      <c r="F5" s="9">
        <f>Metrics!C10</f>
        <v/>
      </c>
      <c r="G5" s="9">
        <f>Metrics!C11</f>
        <v/>
      </c>
      <c r="H5" s="9">
        <f>Metrics!C12</f>
        <v/>
      </c>
      <c r="I5" s="9">
        <f>Metrics!C13</f>
        <v/>
      </c>
      <c r="J5" s="9">
        <f>Metrics!C14</f>
        <v/>
      </c>
      <c r="K5" s="9">
        <f>Metrics!C15</f>
        <v/>
      </c>
      <c r="L5" s="9">
        <f>Metrics!C16</f>
        <v/>
      </c>
      <c r="M5" s="9">
        <f>Metrics!C17</f>
        <v/>
      </c>
    </row>
    <row r="6">
      <c r="A6" s="5" t="n"/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</row>
    <row r="7">
      <c r="A7" s="5" t="n"/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</row>
    <row r="8">
      <c r="A8" s="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</row>
    <row r="9">
      <c r="A9" s="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</row>
    <row r="10">
      <c r="A10" s="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</row>
    <row r="11">
      <c r="A11" s="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</row>
    <row r="12">
      <c r="A12" s="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</row>
    <row r="13">
      <c r="A13" s="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</row>
    <row r="14">
      <c r="A14" s="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</row>
    <row r="15">
      <c r="A15" s="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</row>
    <row r="16">
      <c r="A16" s="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</row>
    <row r="17">
      <c r="A17" s="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</row>
    <row r="18">
      <c r="A18" s="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</row>
    <row r="19">
      <c r="A19" s="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</row>
    <row r="20">
      <c r="A20" s="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</row>
    <row r="21">
      <c r="A21" s="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</row>
    <row r="22">
      <c r="A22" s="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</row>
    <row r="23">
      <c r="A23" s="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</row>
    <row r="24">
      <c r="A24" s="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</row>
    <row r="25">
      <c r="A25" s="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</row>
    <row r="26">
      <c r="A26" s="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</row>
    <row r="27">
      <c r="A27" s="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</row>
    <row r="28">
      <c r="A28" s="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</row>
    <row r="29">
      <c r="A29" s="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</row>
    <row r="30">
      <c r="A30" s="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</row>
    <row r="31">
      <c r="A31" s="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</row>
    <row r="32">
      <c r="A32" s="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</row>
    <row r="33">
      <c r="A33" s="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</row>
    <row r="34">
      <c r="A34" s="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</row>
    <row r="35">
      <c r="A35" s="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</row>
    <row r="36">
      <c r="A36" s="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</row>
    <row r="37">
      <c r="A37" s="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</row>
    <row r="38">
      <c r="A38" s="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</row>
    <row r="39">
      <c r="A39" s="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</row>
    <row r="40">
      <c r="A40" s="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</row>
    <row r="41">
      <c r="A41" s="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5" t="n"/>
    </row>
    <row r="42">
      <c r="A42" s="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5" t="n"/>
    </row>
    <row r="43">
      <c r="A43" s="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5" t="n"/>
    </row>
    <row r="44">
      <c r="A44" s="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5" t="n"/>
    </row>
    <row r="45">
      <c r="A45" s="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13-week seasonality</t>
        </is>
      </c>
    </row>
    <row r="2">
      <c r="A2" s="2" t="inlineStr">
        <is>
          <t>Relative weight of each week in a quarter (1.00 = an average week). Example bookings curve: Pete Furseth's representative 13-week curve from ORM customer data.</t>
        </is>
      </c>
    </row>
    <row r="5">
      <c r="A5" s="9" t="inlineStr">
        <is>
          <t>Week of quarter</t>
        </is>
      </c>
      <c r="B5" s="9" t="inlineStr">
        <is>
          <t>Bookings weight</t>
        </is>
      </c>
      <c r="C5" s="9" t="inlineStr">
        <is>
          <t>Pipeline created weight</t>
        </is>
      </c>
      <c r="D5" s="9" t="inlineStr">
        <is>
          <t>Bookings share of quarter</t>
        </is>
      </c>
      <c r="E5" s="9" t="inlineStr">
        <is>
          <t>Pipeline share of quarter</t>
        </is>
      </c>
    </row>
    <row r="6">
      <c r="A6" s="16" t="n">
        <v>1</v>
      </c>
      <c r="B6" s="17" t="n">
        <v>1</v>
      </c>
      <c r="C6" s="17" t="n">
        <v>1</v>
      </c>
      <c r="D6" s="18">
        <f>IF(SUM($B$6:$B$18)=0,"",B6/SUM($B$6:$B$18))</f>
        <v/>
      </c>
      <c r="E6" s="18">
        <f>IF(SUM($C$6:$C$18)=0,"",C6/SUM($C$6:$C$18))</f>
        <v/>
      </c>
    </row>
    <row r="7">
      <c r="A7" s="16" t="n">
        <v>2</v>
      </c>
      <c r="B7" s="17" t="n">
        <v>1</v>
      </c>
      <c r="C7" s="17" t="n">
        <v>1</v>
      </c>
      <c r="D7" s="18">
        <f>IF(SUM($B$6:$B$18)=0,"",B7/SUM($B$6:$B$18))</f>
        <v/>
      </c>
      <c r="E7" s="18">
        <f>IF(SUM($C$6:$C$18)=0,"",C7/SUM($C$6:$C$18))</f>
        <v/>
      </c>
    </row>
    <row r="8">
      <c r="A8" s="16" t="n">
        <v>3</v>
      </c>
      <c r="B8" s="17" t="n">
        <v>1</v>
      </c>
      <c r="C8" s="17" t="n">
        <v>1</v>
      </c>
      <c r="D8" s="18">
        <f>IF(SUM($B$6:$B$18)=0,"",B8/SUM($B$6:$B$18))</f>
        <v/>
      </c>
      <c r="E8" s="18">
        <f>IF(SUM($C$6:$C$18)=0,"",C8/SUM($C$6:$C$18))</f>
        <v/>
      </c>
    </row>
    <row r="9">
      <c r="A9" s="16" t="n">
        <v>4</v>
      </c>
      <c r="B9" s="17" t="n">
        <v>1</v>
      </c>
      <c r="C9" s="17" t="n">
        <v>1</v>
      </c>
      <c r="D9" s="18">
        <f>IF(SUM($B$6:$B$18)=0,"",B9/SUM($B$6:$B$18))</f>
        <v/>
      </c>
      <c r="E9" s="18">
        <f>IF(SUM($C$6:$C$18)=0,"",C9/SUM($C$6:$C$18))</f>
        <v/>
      </c>
    </row>
    <row r="10">
      <c r="A10" s="16" t="n">
        <v>5</v>
      </c>
      <c r="B10" s="17" t="n">
        <v>1</v>
      </c>
      <c r="C10" s="17" t="n">
        <v>1</v>
      </c>
      <c r="D10" s="18">
        <f>IF(SUM($B$6:$B$18)=0,"",B10/SUM($B$6:$B$18))</f>
        <v/>
      </c>
      <c r="E10" s="18">
        <f>IF(SUM($C$6:$C$18)=0,"",C10/SUM($C$6:$C$18))</f>
        <v/>
      </c>
    </row>
    <row r="11">
      <c r="A11" s="16" t="n">
        <v>6</v>
      </c>
      <c r="B11" s="17" t="n">
        <v>1</v>
      </c>
      <c r="C11" s="17" t="n">
        <v>1</v>
      </c>
      <c r="D11" s="18">
        <f>IF(SUM($B$6:$B$18)=0,"",B11/SUM($B$6:$B$18))</f>
        <v/>
      </c>
      <c r="E11" s="18">
        <f>IF(SUM($C$6:$C$18)=0,"",C11/SUM($C$6:$C$18))</f>
        <v/>
      </c>
    </row>
    <row r="12">
      <c r="A12" s="16" t="n">
        <v>7</v>
      </c>
      <c r="B12" s="17" t="n">
        <v>1</v>
      </c>
      <c r="C12" s="17" t="n">
        <v>1</v>
      </c>
      <c r="D12" s="18">
        <f>IF(SUM($B$6:$B$18)=0,"",B12/SUM($B$6:$B$18))</f>
        <v/>
      </c>
      <c r="E12" s="18">
        <f>IF(SUM($C$6:$C$18)=0,"",C12/SUM($C$6:$C$18))</f>
        <v/>
      </c>
    </row>
    <row r="13">
      <c r="A13" s="16" t="n">
        <v>8</v>
      </c>
      <c r="B13" s="17" t="n">
        <v>1</v>
      </c>
      <c r="C13" s="17" t="n">
        <v>1</v>
      </c>
      <c r="D13" s="18">
        <f>IF(SUM($B$6:$B$18)=0,"",B13/SUM($B$6:$B$18))</f>
        <v/>
      </c>
      <c r="E13" s="18">
        <f>IF(SUM($C$6:$C$18)=0,"",C13/SUM($C$6:$C$18))</f>
        <v/>
      </c>
    </row>
    <row r="14">
      <c r="A14" s="16" t="n">
        <v>9</v>
      </c>
      <c r="B14" s="17" t="n">
        <v>1</v>
      </c>
      <c r="C14" s="17" t="n">
        <v>1</v>
      </c>
      <c r="D14" s="18">
        <f>IF(SUM($B$6:$B$18)=0,"",B14/SUM($B$6:$B$18))</f>
        <v/>
      </c>
      <c r="E14" s="18">
        <f>IF(SUM($C$6:$C$18)=0,"",C14/SUM($C$6:$C$18))</f>
        <v/>
      </c>
    </row>
    <row r="15">
      <c r="A15" s="16" t="n">
        <v>10</v>
      </c>
      <c r="B15" s="17" t="n">
        <v>1</v>
      </c>
      <c r="C15" s="17" t="n">
        <v>1</v>
      </c>
      <c r="D15" s="18">
        <f>IF(SUM($B$6:$B$18)=0,"",B15/SUM($B$6:$B$18))</f>
        <v/>
      </c>
      <c r="E15" s="18">
        <f>IF(SUM($C$6:$C$18)=0,"",C15/SUM($C$6:$C$18))</f>
        <v/>
      </c>
    </row>
    <row r="16">
      <c r="A16" s="16" t="n">
        <v>11</v>
      </c>
      <c r="B16" s="17" t="n">
        <v>1</v>
      </c>
      <c r="C16" s="17" t="n">
        <v>1</v>
      </c>
      <c r="D16" s="18">
        <f>IF(SUM($B$6:$B$18)=0,"",B16/SUM($B$6:$B$18))</f>
        <v/>
      </c>
      <c r="E16" s="18">
        <f>IF(SUM($C$6:$C$18)=0,"",C16/SUM($C$6:$C$18))</f>
        <v/>
      </c>
    </row>
    <row r="17">
      <c r="A17" s="16" t="n">
        <v>12</v>
      </c>
      <c r="B17" s="17" t="n">
        <v>1</v>
      </c>
      <c r="C17" s="17" t="n">
        <v>1</v>
      </c>
      <c r="D17" s="18">
        <f>IF(SUM($B$6:$B$18)=0,"",B17/SUM($B$6:$B$18))</f>
        <v/>
      </c>
      <c r="E17" s="18">
        <f>IF(SUM($C$6:$C$18)=0,"",C17/SUM($C$6:$C$18))</f>
        <v/>
      </c>
    </row>
    <row r="18">
      <c r="A18" s="16" t="n">
        <v>13</v>
      </c>
      <c r="B18" s="17" t="n">
        <v>1</v>
      </c>
      <c r="C18" s="17" t="n">
        <v>1</v>
      </c>
      <c r="D18" s="18">
        <f>IF(SUM($B$6:$B$18)=0,"",B18/SUM($B$6:$B$18))</f>
        <v/>
      </c>
      <c r="E18" s="18">
        <f>IF(SUM($C$6:$C$18)=0,"",C18/SUM($C$6:$C$18))</f>
        <v/>
      </c>
    </row>
    <row r="19">
      <c r="A19" s="3" t="inlineStr">
        <is>
          <t>Total</t>
        </is>
      </c>
      <c r="B19">
        <f>SUM(B6:B18)</f>
        <v/>
      </c>
      <c r="C19">
        <f>SUM(C6:C18)</f>
        <v/>
      </c>
      <c r="D19" s="18">
        <f>SUM(D6:D18)</f>
        <v/>
      </c>
      <c r="E19" s="18">
        <f>SUM(E6:E18)</f>
        <v/>
      </c>
    </row>
    <row r="21">
      <c r="A21" s="2" t="inlineStr">
        <is>
          <t>Blank template: weights start at 1.00 (flat). Replace with your own curve from two or more years of closed-won history by week of quarter.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65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9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</cols>
  <sheetData>
    <row r="1">
      <c r="A1" s="1" t="inlineStr">
        <is>
          <t>Weekly data</t>
        </is>
      </c>
    </row>
    <row r="2">
      <c r="A2" s="2" t="inlineStr">
        <is>
          <t>One row per week (Monday start), oldest first, no gaps. Yellow = paste your numbers. Columns follow the Metrics order.</t>
        </is>
      </c>
    </row>
    <row r="5">
      <c r="A5" s="9" t="inlineStr">
        <is>
          <t>Week start (Mon)</t>
        </is>
      </c>
      <c r="B5" s="9" t="inlineStr">
        <is>
          <t>Week end (Sun)</t>
        </is>
      </c>
      <c r="C5" s="9" t="inlineStr">
        <is>
          <t>Fiscal quarter</t>
        </is>
      </c>
      <c r="D5" s="9" t="inlineStr">
        <is>
          <t>Week of quarter</t>
        </is>
      </c>
      <c r="E5" s="9">
        <f>Metrics!C6</f>
        <v/>
      </c>
      <c r="F5" s="9">
        <f>Metrics!C7</f>
        <v/>
      </c>
      <c r="G5" s="9">
        <f>Metrics!C8</f>
        <v/>
      </c>
      <c r="H5" s="9">
        <f>Metrics!C9</f>
        <v/>
      </c>
      <c r="I5" s="9">
        <f>Metrics!C10</f>
        <v/>
      </c>
      <c r="J5" s="9">
        <f>Metrics!C11</f>
        <v/>
      </c>
      <c r="K5" s="9">
        <f>Metrics!C12</f>
        <v/>
      </c>
      <c r="L5" s="9">
        <f>Metrics!C13</f>
        <v/>
      </c>
      <c r="M5" s="9">
        <f>Metrics!C14</f>
        <v/>
      </c>
      <c r="N5" s="9">
        <f>Metrics!C15</f>
        <v/>
      </c>
      <c r="O5" s="9">
        <f>Metrics!C16</f>
        <v/>
      </c>
      <c r="P5" s="9">
        <f>Metrics!C17</f>
        <v/>
      </c>
    </row>
    <row r="6">
      <c r="A6" s="19" t="n"/>
      <c r="B6" s="8">
        <f>IF(A6="","",A6+6)</f>
        <v/>
      </c>
      <c r="C6">
        <f>IF(OR(A6="",Setup!$B$5="",Setup!$B$6=""),"","FY"&amp;(Setup!$B$6+INT(INT((A6-Setup!$B$5)/7)/52))&amp;" Q"&amp;(INT(MOD(INT((A6-Setup!$B$5)/7),52)/13)+1))</f>
        <v/>
      </c>
      <c r="D6">
        <f>IF(OR(A6="",Setup!$B$5=""),"",MOD(MOD(INT((A6-Setup!$B$5)/7),52),13)+1)</f>
        <v/>
      </c>
      <c r="E6" s="20" t="n"/>
      <c r="F6" s="20" t="n"/>
      <c r="G6" s="20" t="n"/>
      <c r="H6" s="20" t="n"/>
      <c r="I6" s="20" t="n"/>
      <c r="J6" s="21" t="n"/>
      <c r="K6" s="21" t="n"/>
      <c r="L6" s="21" t="n"/>
      <c r="M6" s="21" t="n"/>
      <c r="N6" s="21" t="n"/>
      <c r="O6" s="21" t="n"/>
      <c r="P6" s="22" t="n"/>
    </row>
    <row r="7">
      <c r="A7" s="19" t="n"/>
      <c r="B7" s="8">
        <f>IF(A7="","",A7+6)</f>
        <v/>
      </c>
      <c r="C7">
        <f>IF(OR(A7="",Setup!$B$5="",Setup!$B$6=""),"","FY"&amp;(Setup!$B$6+INT(INT((A7-Setup!$B$5)/7)/52))&amp;" Q"&amp;(INT(MOD(INT((A7-Setup!$B$5)/7),52)/13)+1))</f>
        <v/>
      </c>
      <c r="D7">
        <f>IF(OR(A7="",Setup!$B$5=""),"",MOD(MOD(INT((A7-Setup!$B$5)/7),52),13)+1)</f>
        <v/>
      </c>
      <c r="E7" s="20" t="n"/>
      <c r="F7" s="20" t="n"/>
      <c r="G7" s="20" t="n"/>
      <c r="H7" s="20" t="n"/>
      <c r="I7" s="20" t="n"/>
      <c r="J7" s="21" t="n"/>
      <c r="K7" s="21" t="n"/>
      <c r="L7" s="21" t="n"/>
      <c r="M7" s="21" t="n"/>
      <c r="N7" s="21" t="n"/>
      <c r="O7" s="21" t="n"/>
      <c r="P7" s="22" t="n"/>
    </row>
    <row r="8">
      <c r="A8" s="19" t="n"/>
      <c r="B8" s="8">
        <f>IF(A8="","",A8+6)</f>
        <v/>
      </c>
      <c r="C8">
        <f>IF(OR(A8="",Setup!$B$5="",Setup!$B$6=""),"","FY"&amp;(Setup!$B$6+INT(INT((A8-Setup!$B$5)/7)/52))&amp;" Q"&amp;(INT(MOD(INT((A8-Setup!$B$5)/7),52)/13)+1))</f>
        <v/>
      </c>
      <c r="D8">
        <f>IF(OR(A8="",Setup!$B$5=""),"",MOD(MOD(INT((A8-Setup!$B$5)/7),52),13)+1)</f>
        <v/>
      </c>
      <c r="E8" s="20" t="n"/>
      <c r="F8" s="20" t="n"/>
      <c r="G8" s="20" t="n"/>
      <c r="H8" s="20" t="n"/>
      <c r="I8" s="20" t="n"/>
      <c r="J8" s="21" t="n"/>
      <c r="K8" s="21" t="n"/>
      <c r="L8" s="21" t="n"/>
      <c r="M8" s="21" t="n"/>
      <c r="N8" s="21" t="n"/>
      <c r="O8" s="21" t="n"/>
      <c r="P8" s="22" t="n"/>
    </row>
    <row r="9">
      <c r="A9" s="19" t="n"/>
      <c r="B9" s="8">
        <f>IF(A9="","",A9+6)</f>
        <v/>
      </c>
      <c r="C9">
        <f>IF(OR(A9="",Setup!$B$5="",Setup!$B$6=""),"","FY"&amp;(Setup!$B$6+INT(INT((A9-Setup!$B$5)/7)/52))&amp;" Q"&amp;(INT(MOD(INT((A9-Setup!$B$5)/7),52)/13)+1))</f>
        <v/>
      </c>
      <c r="D9">
        <f>IF(OR(A9="",Setup!$B$5=""),"",MOD(MOD(INT((A9-Setup!$B$5)/7),52),13)+1)</f>
        <v/>
      </c>
      <c r="E9" s="20" t="n"/>
      <c r="F9" s="20" t="n"/>
      <c r="G9" s="20" t="n"/>
      <c r="H9" s="20" t="n"/>
      <c r="I9" s="20" t="n"/>
      <c r="J9" s="21" t="n"/>
      <c r="K9" s="21" t="n"/>
      <c r="L9" s="21" t="n"/>
      <c r="M9" s="21" t="n"/>
      <c r="N9" s="21" t="n"/>
      <c r="O9" s="21" t="n"/>
      <c r="P9" s="22" t="n"/>
    </row>
    <row r="10">
      <c r="A10" s="19" t="n"/>
      <c r="B10" s="8">
        <f>IF(A10="","",A10+6)</f>
        <v/>
      </c>
      <c r="C10">
        <f>IF(OR(A10="",Setup!$B$5="",Setup!$B$6=""),"","FY"&amp;(Setup!$B$6+INT(INT((A10-Setup!$B$5)/7)/52))&amp;" Q"&amp;(INT(MOD(INT((A10-Setup!$B$5)/7),52)/13)+1))</f>
        <v/>
      </c>
      <c r="D10">
        <f>IF(OR(A10="",Setup!$B$5=""),"",MOD(MOD(INT((A10-Setup!$B$5)/7),52),13)+1)</f>
        <v/>
      </c>
      <c r="E10" s="20" t="n"/>
      <c r="F10" s="20" t="n"/>
      <c r="G10" s="20" t="n"/>
      <c r="H10" s="20" t="n"/>
      <c r="I10" s="20" t="n"/>
      <c r="J10" s="21" t="n"/>
      <c r="K10" s="21" t="n"/>
      <c r="L10" s="21" t="n"/>
      <c r="M10" s="21" t="n"/>
      <c r="N10" s="21" t="n"/>
      <c r="O10" s="21" t="n"/>
      <c r="P10" s="22" t="n"/>
    </row>
    <row r="11">
      <c r="A11" s="19" t="n"/>
      <c r="B11" s="8">
        <f>IF(A11="","",A11+6)</f>
        <v/>
      </c>
      <c r="C11">
        <f>IF(OR(A11="",Setup!$B$5="",Setup!$B$6=""),"","FY"&amp;(Setup!$B$6+INT(INT((A11-Setup!$B$5)/7)/52))&amp;" Q"&amp;(INT(MOD(INT((A11-Setup!$B$5)/7),52)/13)+1))</f>
        <v/>
      </c>
      <c r="D11">
        <f>IF(OR(A11="",Setup!$B$5=""),"",MOD(MOD(INT((A11-Setup!$B$5)/7),52),13)+1)</f>
        <v/>
      </c>
      <c r="E11" s="20" t="n"/>
      <c r="F11" s="20" t="n"/>
      <c r="G11" s="20" t="n"/>
      <c r="H11" s="20" t="n"/>
      <c r="I11" s="20" t="n"/>
      <c r="J11" s="21" t="n"/>
      <c r="K11" s="21" t="n"/>
      <c r="L11" s="21" t="n"/>
      <c r="M11" s="21" t="n"/>
      <c r="N11" s="21" t="n"/>
      <c r="O11" s="21" t="n"/>
      <c r="P11" s="22" t="n"/>
    </row>
    <row r="12">
      <c r="A12" s="19" t="n"/>
      <c r="B12" s="8">
        <f>IF(A12="","",A12+6)</f>
        <v/>
      </c>
      <c r="C12">
        <f>IF(OR(A12="",Setup!$B$5="",Setup!$B$6=""),"","FY"&amp;(Setup!$B$6+INT(INT((A12-Setup!$B$5)/7)/52))&amp;" Q"&amp;(INT(MOD(INT((A12-Setup!$B$5)/7),52)/13)+1))</f>
        <v/>
      </c>
      <c r="D12">
        <f>IF(OR(A12="",Setup!$B$5=""),"",MOD(MOD(INT((A12-Setup!$B$5)/7),52),13)+1)</f>
        <v/>
      </c>
      <c r="E12" s="20" t="n"/>
      <c r="F12" s="20" t="n"/>
      <c r="G12" s="20" t="n"/>
      <c r="H12" s="20" t="n"/>
      <c r="I12" s="20" t="n"/>
      <c r="J12" s="21" t="n"/>
      <c r="K12" s="21" t="n"/>
      <c r="L12" s="21" t="n"/>
      <c r="M12" s="21" t="n"/>
      <c r="N12" s="21" t="n"/>
      <c r="O12" s="21" t="n"/>
      <c r="P12" s="22" t="n"/>
    </row>
    <row r="13">
      <c r="A13" s="19" t="n"/>
      <c r="B13" s="8">
        <f>IF(A13="","",A13+6)</f>
        <v/>
      </c>
      <c r="C13">
        <f>IF(OR(A13="",Setup!$B$5="",Setup!$B$6=""),"","FY"&amp;(Setup!$B$6+INT(INT((A13-Setup!$B$5)/7)/52))&amp;" Q"&amp;(INT(MOD(INT((A13-Setup!$B$5)/7),52)/13)+1))</f>
        <v/>
      </c>
      <c r="D13">
        <f>IF(OR(A13="",Setup!$B$5=""),"",MOD(MOD(INT((A13-Setup!$B$5)/7),52),13)+1)</f>
        <v/>
      </c>
      <c r="E13" s="20" t="n"/>
      <c r="F13" s="20" t="n"/>
      <c r="G13" s="20" t="n"/>
      <c r="H13" s="20" t="n"/>
      <c r="I13" s="20" t="n"/>
      <c r="J13" s="21" t="n"/>
      <c r="K13" s="21" t="n"/>
      <c r="L13" s="21" t="n"/>
      <c r="M13" s="21" t="n"/>
      <c r="N13" s="21" t="n"/>
      <c r="O13" s="21" t="n"/>
      <c r="P13" s="22" t="n"/>
    </row>
    <row r="14">
      <c r="A14" s="19" t="n"/>
      <c r="B14" s="8">
        <f>IF(A14="","",A14+6)</f>
        <v/>
      </c>
      <c r="C14">
        <f>IF(OR(A14="",Setup!$B$5="",Setup!$B$6=""),"","FY"&amp;(Setup!$B$6+INT(INT((A14-Setup!$B$5)/7)/52))&amp;" Q"&amp;(INT(MOD(INT((A14-Setup!$B$5)/7),52)/13)+1))</f>
        <v/>
      </c>
      <c r="D14">
        <f>IF(OR(A14="",Setup!$B$5=""),"",MOD(MOD(INT((A14-Setup!$B$5)/7),52),13)+1)</f>
        <v/>
      </c>
      <c r="E14" s="20" t="n"/>
      <c r="F14" s="20" t="n"/>
      <c r="G14" s="20" t="n"/>
      <c r="H14" s="20" t="n"/>
      <c r="I14" s="20" t="n"/>
      <c r="J14" s="21" t="n"/>
      <c r="K14" s="21" t="n"/>
      <c r="L14" s="21" t="n"/>
      <c r="M14" s="21" t="n"/>
      <c r="N14" s="21" t="n"/>
      <c r="O14" s="21" t="n"/>
      <c r="P14" s="22" t="n"/>
    </row>
    <row r="15">
      <c r="A15" s="19" t="n"/>
      <c r="B15" s="8">
        <f>IF(A15="","",A15+6)</f>
        <v/>
      </c>
      <c r="C15">
        <f>IF(OR(A15="",Setup!$B$5="",Setup!$B$6=""),"","FY"&amp;(Setup!$B$6+INT(INT((A15-Setup!$B$5)/7)/52))&amp;" Q"&amp;(INT(MOD(INT((A15-Setup!$B$5)/7),52)/13)+1))</f>
        <v/>
      </c>
      <c r="D15">
        <f>IF(OR(A15="",Setup!$B$5=""),"",MOD(MOD(INT((A15-Setup!$B$5)/7),52),13)+1)</f>
        <v/>
      </c>
      <c r="E15" s="20" t="n"/>
      <c r="F15" s="20" t="n"/>
      <c r="G15" s="20" t="n"/>
      <c r="H15" s="20" t="n"/>
      <c r="I15" s="20" t="n"/>
      <c r="J15" s="21" t="n"/>
      <c r="K15" s="21" t="n"/>
      <c r="L15" s="21" t="n"/>
      <c r="M15" s="21" t="n"/>
      <c r="N15" s="21" t="n"/>
      <c r="O15" s="21" t="n"/>
      <c r="P15" s="22" t="n"/>
    </row>
    <row r="16">
      <c r="A16" s="19" t="n"/>
      <c r="B16" s="8">
        <f>IF(A16="","",A16+6)</f>
        <v/>
      </c>
      <c r="C16">
        <f>IF(OR(A16="",Setup!$B$5="",Setup!$B$6=""),"","FY"&amp;(Setup!$B$6+INT(INT((A16-Setup!$B$5)/7)/52))&amp;" Q"&amp;(INT(MOD(INT((A16-Setup!$B$5)/7),52)/13)+1))</f>
        <v/>
      </c>
      <c r="D16">
        <f>IF(OR(A16="",Setup!$B$5=""),"",MOD(MOD(INT((A16-Setup!$B$5)/7),52),13)+1)</f>
        <v/>
      </c>
      <c r="E16" s="20" t="n"/>
      <c r="F16" s="20" t="n"/>
      <c r="G16" s="20" t="n"/>
      <c r="H16" s="20" t="n"/>
      <c r="I16" s="20" t="n"/>
      <c r="J16" s="21" t="n"/>
      <c r="K16" s="21" t="n"/>
      <c r="L16" s="21" t="n"/>
      <c r="M16" s="21" t="n"/>
      <c r="N16" s="21" t="n"/>
      <c r="O16" s="21" t="n"/>
      <c r="P16" s="22" t="n"/>
    </row>
    <row r="17">
      <c r="A17" s="19" t="n"/>
      <c r="B17" s="8">
        <f>IF(A17="","",A17+6)</f>
        <v/>
      </c>
      <c r="C17">
        <f>IF(OR(A17="",Setup!$B$5="",Setup!$B$6=""),"","FY"&amp;(Setup!$B$6+INT(INT((A17-Setup!$B$5)/7)/52))&amp;" Q"&amp;(INT(MOD(INT((A17-Setup!$B$5)/7),52)/13)+1))</f>
        <v/>
      </c>
      <c r="D17">
        <f>IF(OR(A17="",Setup!$B$5=""),"",MOD(MOD(INT((A17-Setup!$B$5)/7),52),13)+1)</f>
        <v/>
      </c>
      <c r="E17" s="20" t="n"/>
      <c r="F17" s="20" t="n"/>
      <c r="G17" s="20" t="n"/>
      <c r="H17" s="20" t="n"/>
      <c r="I17" s="20" t="n"/>
      <c r="J17" s="21" t="n"/>
      <c r="K17" s="21" t="n"/>
      <c r="L17" s="21" t="n"/>
      <c r="M17" s="21" t="n"/>
      <c r="N17" s="21" t="n"/>
      <c r="O17" s="21" t="n"/>
      <c r="P17" s="22" t="n"/>
    </row>
    <row r="18">
      <c r="A18" s="19" t="n"/>
      <c r="B18" s="8">
        <f>IF(A18="","",A18+6)</f>
        <v/>
      </c>
      <c r="C18">
        <f>IF(OR(A18="",Setup!$B$5="",Setup!$B$6=""),"","FY"&amp;(Setup!$B$6+INT(INT((A18-Setup!$B$5)/7)/52))&amp;" Q"&amp;(INT(MOD(INT((A18-Setup!$B$5)/7),52)/13)+1))</f>
        <v/>
      </c>
      <c r="D18">
        <f>IF(OR(A18="",Setup!$B$5=""),"",MOD(MOD(INT((A18-Setup!$B$5)/7),52),13)+1)</f>
        <v/>
      </c>
      <c r="E18" s="20" t="n"/>
      <c r="F18" s="20" t="n"/>
      <c r="G18" s="20" t="n"/>
      <c r="H18" s="20" t="n"/>
      <c r="I18" s="20" t="n"/>
      <c r="J18" s="21" t="n"/>
      <c r="K18" s="21" t="n"/>
      <c r="L18" s="21" t="n"/>
      <c r="M18" s="21" t="n"/>
      <c r="N18" s="21" t="n"/>
      <c r="O18" s="21" t="n"/>
      <c r="P18" s="22" t="n"/>
    </row>
    <row r="19">
      <c r="A19" s="19" t="n"/>
      <c r="B19" s="8">
        <f>IF(A19="","",A19+6)</f>
        <v/>
      </c>
      <c r="C19">
        <f>IF(OR(A19="",Setup!$B$5="",Setup!$B$6=""),"","FY"&amp;(Setup!$B$6+INT(INT((A19-Setup!$B$5)/7)/52))&amp;" Q"&amp;(INT(MOD(INT((A19-Setup!$B$5)/7),52)/13)+1))</f>
        <v/>
      </c>
      <c r="D19">
        <f>IF(OR(A19="",Setup!$B$5=""),"",MOD(MOD(INT((A19-Setup!$B$5)/7),52),13)+1)</f>
        <v/>
      </c>
      <c r="E19" s="20" t="n"/>
      <c r="F19" s="20" t="n"/>
      <c r="G19" s="20" t="n"/>
      <c r="H19" s="20" t="n"/>
      <c r="I19" s="20" t="n"/>
      <c r="J19" s="21" t="n"/>
      <c r="K19" s="21" t="n"/>
      <c r="L19" s="21" t="n"/>
      <c r="M19" s="21" t="n"/>
      <c r="N19" s="21" t="n"/>
      <c r="O19" s="21" t="n"/>
      <c r="P19" s="22" t="n"/>
    </row>
    <row r="20">
      <c r="A20" s="19" t="n"/>
      <c r="B20" s="8">
        <f>IF(A20="","",A20+6)</f>
        <v/>
      </c>
      <c r="C20">
        <f>IF(OR(A20="",Setup!$B$5="",Setup!$B$6=""),"","FY"&amp;(Setup!$B$6+INT(INT((A20-Setup!$B$5)/7)/52))&amp;" Q"&amp;(INT(MOD(INT((A20-Setup!$B$5)/7),52)/13)+1))</f>
        <v/>
      </c>
      <c r="D20">
        <f>IF(OR(A20="",Setup!$B$5=""),"",MOD(MOD(INT((A20-Setup!$B$5)/7),52),13)+1)</f>
        <v/>
      </c>
      <c r="E20" s="20" t="n"/>
      <c r="F20" s="20" t="n"/>
      <c r="G20" s="20" t="n"/>
      <c r="H20" s="20" t="n"/>
      <c r="I20" s="20" t="n"/>
      <c r="J20" s="21" t="n"/>
      <c r="K20" s="21" t="n"/>
      <c r="L20" s="21" t="n"/>
      <c r="M20" s="21" t="n"/>
      <c r="N20" s="21" t="n"/>
      <c r="O20" s="21" t="n"/>
      <c r="P20" s="22" t="n"/>
    </row>
    <row r="21">
      <c r="A21" s="19" t="n"/>
      <c r="B21" s="8">
        <f>IF(A21="","",A21+6)</f>
        <v/>
      </c>
      <c r="C21">
        <f>IF(OR(A21="",Setup!$B$5="",Setup!$B$6=""),"","FY"&amp;(Setup!$B$6+INT(INT((A21-Setup!$B$5)/7)/52))&amp;" Q"&amp;(INT(MOD(INT((A21-Setup!$B$5)/7),52)/13)+1))</f>
        <v/>
      </c>
      <c r="D21">
        <f>IF(OR(A21="",Setup!$B$5=""),"",MOD(MOD(INT((A21-Setup!$B$5)/7),52),13)+1)</f>
        <v/>
      </c>
      <c r="E21" s="20" t="n"/>
      <c r="F21" s="20" t="n"/>
      <c r="G21" s="20" t="n"/>
      <c r="H21" s="20" t="n"/>
      <c r="I21" s="20" t="n"/>
      <c r="J21" s="21" t="n"/>
      <c r="K21" s="21" t="n"/>
      <c r="L21" s="21" t="n"/>
      <c r="M21" s="21" t="n"/>
      <c r="N21" s="21" t="n"/>
      <c r="O21" s="21" t="n"/>
      <c r="P21" s="22" t="n"/>
    </row>
    <row r="22">
      <c r="A22" s="19" t="n"/>
      <c r="B22" s="8">
        <f>IF(A22="","",A22+6)</f>
        <v/>
      </c>
      <c r="C22">
        <f>IF(OR(A22="",Setup!$B$5="",Setup!$B$6=""),"","FY"&amp;(Setup!$B$6+INT(INT((A22-Setup!$B$5)/7)/52))&amp;" Q"&amp;(INT(MOD(INT((A22-Setup!$B$5)/7),52)/13)+1))</f>
        <v/>
      </c>
      <c r="D22">
        <f>IF(OR(A22="",Setup!$B$5=""),"",MOD(MOD(INT((A22-Setup!$B$5)/7),52),13)+1)</f>
        <v/>
      </c>
      <c r="E22" s="20" t="n"/>
      <c r="F22" s="20" t="n"/>
      <c r="G22" s="20" t="n"/>
      <c r="H22" s="20" t="n"/>
      <c r="I22" s="20" t="n"/>
      <c r="J22" s="21" t="n"/>
      <c r="K22" s="21" t="n"/>
      <c r="L22" s="21" t="n"/>
      <c r="M22" s="21" t="n"/>
      <c r="N22" s="21" t="n"/>
      <c r="O22" s="21" t="n"/>
      <c r="P22" s="22" t="n"/>
    </row>
    <row r="23">
      <c r="A23" s="19" t="n"/>
      <c r="B23" s="8">
        <f>IF(A23="","",A23+6)</f>
        <v/>
      </c>
      <c r="C23">
        <f>IF(OR(A23="",Setup!$B$5="",Setup!$B$6=""),"","FY"&amp;(Setup!$B$6+INT(INT((A23-Setup!$B$5)/7)/52))&amp;" Q"&amp;(INT(MOD(INT((A23-Setup!$B$5)/7),52)/13)+1))</f>
        <v/>
      </c>
      <c r="D23">
        <f>IF(OR(A23="",Setup!$B$5=""),"",MOD(MOD(INT((A23-Setup!$B$5)/7),52),13)+1)</f>
        <v/>
      </c>
      <c r="E23" s="20" t="n"/>
      <c r="F23" s="20" t="n"/>
      <c r="G23" s="20" t="n"/>
      <c r="H23" s="20" t="n"/>
      <c r="I23" s="20" t="n"/>
      <c r="J23" s="21" t="n"/>
      <c r="K23" s="21" t="n"/>
      <c r="L23" s="21" t="n"/>
      <c r="M23" s="21" t="n"/>
      <c r="N23" s="21" t="n"/>
      <c r="O23" s="21" t="n"/>
      <c r="P23" s="22" t="n"/>
    </row>
    <row r="24">
      <c r="A24" s="19" t="n"/>
      <c r="B24" s="8">
        <f>IF(A24="","",A24+6)</f>
        <v/>
      </c>
      <c r="C24">
        <f>IF(OR(A24="",Setup!$B$5="",Setup!$B$6=""),"","FY"&amp;(Setup!$B$6+INT(INT((A24-Setup!$B$5)/7)/52))&amp;" Q"&amp;(INT(MOD(INT((A24-Setup!$B$5)/7),52)/13)+1))</f>
        <v/>
      </c>
      <c r="D24">
        <f>IF(OR(A24="",Setup!$B$5=""),"",MOD(MOD(INT((A24-Setup!$B$5)/7),52),13)+1)</f>
        <v/>
      </c>
      <c r="E24" s="20" t="n"/>
      <c r="F24" s="20" t="n"/>
      <c r="G24" s="20" t="n"/>
      <c r="H24" s="20" t="n"/>
      <c r="I24" s="20" t="n"/>
      <c r="J24" s="21" t="n"/>
      <c r="K24" s="21" t="n"/>
      <c r="L24" s="21" t="n"/>
      <c r="M24" s="21" t="n"/>
      <c r="N24" s="21" t="n"/>
      <c r="O24" s="21" t="n"/>
      <c r="P24" s="22" t="n"/>
    </row>
    <row r="25">
      <c r="A25" s="19" t="n"/>
      <c r="B25" s="8">
        <f>IF(A25="","",A25+6)</f>
        <v/>
      </c>
      <c r="C25">
        <f>IF(OR(A25="",Setup!$B$5="",Setup!$B$6=""),"","FY"&amp;(Setup!$B$6+INT(INT((A25-Setup!$B$5)/7)/52))&amp;" Q"&amp;(INT(MOD(INT((A25-Setup!$B$5)/7),52)/13)+1))</f>
        <v/>
      </c>
      <c r="D25">
        <f>IF(OR(A25="",Setup!$B$5=""),"",MOD(MOD(INT((A25-Setup!$B$5)/7),52),13)+1)</f>
        <v/>
      </c>
      <c r="E25" s="20" t="n"/>
      <c r="F25" s="20" t="n"/>
      <c r="G25" s="20" t="n"/>
      <c r="H25" s="20" t="n"/>
      <c r="I25" s="20" t="n"/>
      <c r="J25" s="21" t="n"/>
      <c r="K25" s="21" t="n"/>
      <c r="L25" s="21" t="n"/>
      <c r="M25" s="21" t="n"/>
      <c r="N25" s="21" t="n"/>
      <c r="O25" s="21" t="n"/>
      <c r="P25" s="22" t="n"/>
    </row>
    <row r="26">
      <c r="A26" s="19" t="n"/>
      <c r="B26" s="8">
        <f>IF(A26="","",A26+6)</f>
        <v/>
      </c>
      <c r="C26">
        <f>IF(OR(A26="",Setup!$B$5="",Setup!$B$6=""),"","FY"&amp;(Setup!$B$6+INT(INT((A26-Setup!$B$5)/7)/52))&amp;" Q"&amp;(INT(MOD(INT((A26-Setup!$B$5)/7),52)/13)+1))</f>
        <v/>
      </c>
      <c r="D26">
        <f>IF(OR(A26="",Setup!$B$5=""),"",MOD(MOD(INT((A26-Setup!$B$5)/7),52),13)+1)</f>
        <v/>
      </c>
      <c r="E26" s="20" t="n"/>
      <c r="F26" s="20" t="n"/>
      <c r="G26" s="20" t="n"/>
      <c r="H26" s="20" t="n"/>
      <c r="I26" s="20" t="n"/>
      <c r="J26" s="21" t="n"/>
      <c r="K26" s="21" t="n"/>
      <c r="L26" s="21" t="n"/>
      <c r="M26" s="21" t="n"/>
      <c r="N26" s="21" t="n"/>
      <c r="O26" s="21" t="n"/>
      <c r="P26" s="22" t="n"/>
    </row>
    <row r="27">
      <c r="A27" s="19" t="n"/>
      <c r="B27" s="8">
        <f>IF(A27="","",A27+6)</f>
        <v/>
      </c>
      <c r="C27">
        <f>IF(OR(A27="",Setup!$B$5="",Setup!$B$6=""),"","FY"&amp;(Setup!$B$6+INT(INT((A27-Setup!$B$5)/7)/52))&amp;" Q"&amp;(INT(MOD(INT((A27-Setup!$B$5)/7),52)/13)+1))</f>
        <v/>
      </c>
      <c r="D27">
        <f>IF(OR(A27="",Setup!$B$5=""),"",MOD(MOD(INT((A27-Setup!$B$5)/7),52),13)+1)</f>
        <v/>
      </c>
      <c r="E27" s="20" t="n"/>
      <c r="F27" s="20" t="n"/>
      <c r="G27" s="20" t="n"/>
      <c r="H27" s="20" t="n"/>
      <c r="I27" s="20" t="n"/>
      <c r="J27" s="21" t="n"/>
      <c r="K27" s="21" t="n"/>
      <c r="L27" s="21" t="n"/>
      <c r="M27" s="21" t="n"/>
      <c r="N27" s="21" t="n"/>
      <c r="O27" s="21" t="n"/>
      <c r="P27" s="22" t="n"/>
    </row>
    <row r="28">
      <c r="A28" s="19" t="n"/>
      <c r="B28" s="8">
        <f>IF(A28="","",A28+6)</f>
        <v/>
      </c>
      <c r="C28">
        <f>IF(OR(A28="",Setup!$B$5="",Setup!$B$6=""),"","FY"&amp;(Setup!$B$6+INT(INT((A28-Setup!$B$5)/7)/52))&amp;" Q"&amp;(INT(MOD(INT((A28-Setup!$B$5)/7),52)/13)+1))</f>
        <v/>
      </c>
      <c r="D28">
        <f>IF(OR(A28="",Setup!$B$5=""),"",MOD(MOD(INT((A28-Setup!$B$5)/7),52),13)+1)</f>
        <v/>
      </c>
      <c r="E28" s="20" t="n"/>
      <c r="F28" s="20" t="n"/>
      <c r="G28" s="20" t="n"/>
      <c r="H28" s="20" t="n"/>
      <c r="I28" s="20" t="n"/>
      <c r="J28" s="21" t="n"/>
      <c r="K28" s="21" t="n"/>
      <c r="L28" s="21" t="n"/>
      <c r="M28" s="21" t="n"/>
      <c r="N28" s="21" t="n"/>
      <c r="O28" s="21" t="n"/>
      <c r="P28" s="22" t="n"/>
    </row>
    <row r="29">
      <c r="A29" s="19" t="n"/>
      <c r="B29" s="8">
        <f>IF(A29="","",A29+6)</f>
        <v/>
      </c>
      <c r="C29">
        <f>IF(OR(A29="",Setup!$B$5="",Setup!$B$6=""),"","FY"&amp;(Setup!$B$6+INT(INT((A29-Setup!$B$5)/7)/52))&amp;" Q"&amp;(INT(MOD(INT((A29-Setup!$B$5)/7),52)/13)+1))</f>
        <v/>
      </c>
      <c r="D29">
        <f>IF(OR(A29="",Setup!$B$5=""),"",MOD(MOD(INT((A29-Setup!$B$5)/7),52),13)+1)</f>
        <v/>
      </c>
      <c r="E29" s="20" t="n"/>
      <c r="F29" s="20" t="n"/>
      <c r="G29" s="20" t="n"/>
      <c r="H29" s="20" t="n"/>
      <c r="I29" s="20" t="n"/>
      <c r="J29" s="21" t="n"/>
      <c r="K29" s="21" t="n"/>
      <c r="L29" s="21" t="n"/>
      <c r="M29" s="21" t="n"/>
      <c r="N29" s="21" t="n"/>
      <c r="O29" s="21" t="n"/>
      <c r="P29" s="22" t="n"/>
    </row>
    <row r="30">
      <c r="A30" s="19" t="n"/>
      <c r="B30" s="8">
        <f>IF(A30="","",A30+6)</f>
        <v/>
      </c>
      <c r="C30">
        <f>IF(OR(A30="",Setup!$B$5="",Setup!$B$6=""),"","FY"&amp;(Setup!$B$6+INT(INT((A30-Setup!$B$5)/7)/52))&amp;" Q"&amp;(INT(MOD(INT((A30-Setup!$B$5)/7),52)/13)+1))</f>
        <v/>
      </c>
      <c r="D30">
        <f>IF(OR(A30="",Setup!$B$5=""),"",MOD(MOD(INT((A30-Setup!$B$5)/7),52),13)+1)</f>
        <v/>
      </c>
      <c r="E30" s="20" t="n"/>
      <c r="F30" s="20" t="n"/>
      <c r="G30" s="20" t="n"/>
      <c r="H30" s="20" t="n"/>
      <c r="I30" s="20" t="n"/>
      <c r="J30" s="21" t="n"/>
      <c r="K30" s="21" t="n"/>
      <c r="L30" s="21" t="n"/>
      <c r="M30" s="21" t="n"/>
      <c r="N30" s="21" t="n"/>
      <c r="O30" s="21" t="n"/>
      <c r="P30" s="22" t="n"/>
    </row>
    <row r="31">
      <c r="A31" s="19" t="n"/>
      <c r="B31" s="8">
        <f>IF(A31="","",A31+6)</f>
        <v/>
      </c>
      <c r="C31">
        <f>IF(OR(A31="",Setup!$B$5="",Setup!$B$6=""),"","FY"&amp;(Setup!$B$6+INT(INT((A31-Setup!$B$5)/7)/52))&amp;" Q"&amp;(INT(MOD(INT((A31-Setup!$B$5)/7),52)/13)+1))</f>
        <v/>
      </c>
      <c r="D31">
        <f>IF(OR(A31="",Setup!$B$5=""),"",MOD(MOD(INT((A31-Setup!$B$5)/7),52),13)+1)</f>
        <v/>
      </c>
      <c r="E31" s="20" t="n"/>
      <c r="F31" s="20" t="n"/>
      <c r="G31" s="20" t="n"/>
      <c r="H31" s="20" t="n"/>
      <c r="I31" s="20" t="n"/>
      <c r="J31" s="21" t="n"/>
      <c r="K31" s="21" t="n"/>
      <c r="L31" s="21" t="n"/>
      <c r="M31" s="21" t="n"/>
      <c r="N31" s="21" t="n"/>
      <c r="O31" s="21" t="n"/>
      <c r="P31" s="22" t="n"/>
    </row>
    <row r="32">
      <c r="A32" s="19" t="n"/>
      <c r="B32" s="8">
        <f>IF(A32="","",A32+6)</f>
        <v/>
      </c>
      <c r="C32">
        <f>IF(OR(A32="",Setup!$B$5="",Setup!$B$6=""),"","FY"&amp;(Setup!$B$6+INT(INT((A32-Setup!$B$5)/7)/52))&amp;" Q"&amp;(INT(MOD(INT((A32-Setup!$B$5)/7),52)/13)+1))</f>
        <v/>
      </c>
      <c r="D32">
        <f>IF(OR(A32="",Setup!$B$5=""),"",MOD(MOD(INT((A32-Setup!$B$5)/7),52),13)+1)</f>
        <v/>
      </c>
      <c r="E32" s="20" t="n"/>
      <c r="F32" s="20" t="n"/>
      <c r="G32" s="20" t="n"/>
      <c r="H32" s="20" t="n"/>
      <c r="I32" s="20" t="n"/>
      <c r="J32" s="21" t="n"/>
      <c r="K32" s="21" t="n"/>
      <c r="L32" s="21" t="n"/>
      <c r="M32" s="21" t="n"/>
      <c r="N32" s="21" t="n"/>
      <c r="O32" s="21" t="n"/>
      <c r="P32" s="22" t="n"/>
    </row>
    <row r="33">
      <c r="A33" s="19" t="n"/>
      <c r="B33" s="8">
        <f>IF(A33="","",A33+6)</f>
        <v/>
      </c>
      <c r="C33">
        <f>IF(OR(A33="",Setup!$B$5="",Setup!$B$6=""),"","FY"&amp;(Setup!$B$6+INT(INT((A33-Setup!$B$5)/7)/52))&amp;" Q"&amp;(INT(MOD(INT((A33-Setup!$B$5)/7),52)/13)+1))</f>
        <v/>
      </c>
      <c r="D33">
        <f>IF(OR(A33="",Setup!$B$5=""),"",MOD(MOD(INT((A33-Setup!$B$5)/7),52),13)+1)</f>
        <v/>
      </c>
      <c r="E33" s="20" t="n"/>
      <c r="F33" s="20" t="n"/>
      <c r="G33" s="20" t="n"/>
      <c r="H33" s="20" t="n"/>
      <c r="I33" s="20" t="n"/>
      <c r="J33" s="21" t="n"/>
      <c r="K33" s="21" t="n"/>
      <c r="L33" s="21" t="n"/>
      <c r="M33" s="21" t="n"/>
      <c r="N33" s="21" t="n"/>
      <c r="O33" s="21" t="n"/>
      <c r="P33" s="22" t="n"/>
    </row>
    <row r="34">
      <c r="A34" s="19" t="n"/>
      <c r="B34" s="8">
        <f>IF(A34="","",A34+6)</f>
        <v/>
      </c>
      <c r="C34">
        <f>IF(OR(A34="",Setup!$B$5="",Setup!$B$6=""),"","FY"&amp;(Setup!$B$6+INT(INT((A34-Setup!$B$5)/7)/52))&amp;" Q"&amp;(INT(MOD(INT((A34-Setup!$B$5)/7),52)/13)+1))</f>
        <v/>
      </c>
      <c r="D34">
        <f>IF(OR(A34="",Setup!$B$5=""),"",MOD(MOD(INT((A34-Setup!$B$5)/7),52),13)+1)</f>
        <v/>
      </c>
      <c r="E34" s="20" t="n"/>
      <c r="F34" s="20" t="n"/>
      <c r="G34" s="20" t="n"/>
      <c r="H34" s="20" t="n"/>
      <c r="I34" s="20" t="n"/>
      <c r="J34" s="21" t="n"/>
      <c r="K34" s="21" t="n"/>
      <c r="L34" s="21" t="n"/>
      <c r="M34" s="21" t="n"/>
      <c r="N34" s="21" t="n"/>
      <c r="O34" s="21" t="n"/>
      <c r="P34" s="22" t="n"/>
    </row>
    <row r="35">
      <c r="A35" s="19" t="n"/>
      <c r="B35" s="8">
        <f>IF(A35="","",A35+6)</f>
        <v/>
      </c>
      <c r="C35">
        <f>IF(OR(A35="",Setup!$B$5="",Setup!$B$6=""),"","FY"&amp;(Setup!$B$6+INT(INT((A35-Setup!$B$5)/7)/52))&amp;" Q"&amp;(INT(MOD(INT((A35-Setup!$B$5)/7),52)/13)+1))</f>
        <v/>
      </c>
      <c r="D35">
        <f>IF(OR(A35="",Setup!$B$5=""),"",MOD(MOD(INT((A35-Setup!$B$5)/7),52),13)+1)</f>
        <v/>
      </c>
      <c r="E35" s="20" t="n"/>
      <c r="F35" s="20" t="n"/>
      <c r="G35" s="20" t="n"/>
      <c r="H35" s="20" t="n"/>
      <c r="I35" s="20" t="n"/>
      <c r="J35" s="21" t="n"/>
      <c r="K35" s="21" t="n"/>
      <c r="L35" s="21" t="n"/>
      <c r="M35" s="21" t="n"/>
      <c r="N35" s="21" t="n"/>
      <c r="O35" s="21" t="n"/>
      <c r="P35" s="22" t="n"/>
    </row>
    <row r="36">
      <c r="A36" s="19" t="n"/>
      <c r="B36" s="8">
        <f>IF(A36="","",A36+6)</f>
        <v/>
      </c>
      <c r="C36">
        <f>IF(OR(A36="",Setup!$B$5="",Setup!$B$6=""),"","FY"&amp;(Setup!$B$6+INT(INT((A36-Setup!$B$5)/7)/52))&amp;" Q"&amp;(INT(MOD(INT((A36-Setup!$B$5)/7),52)/13)+1))</f>
        <v/>
      </c>
      <c r="D36">
        <f>IF(OR(A36="",Setup!$B$5=""),"",MOD(MOD(INT((A36-Setup!$B$5)/7),52),13)+1)</f>
        <v/>
      </c>
      <c r="E36" s="20" t="n"/>
      <c r="F36" s="20" t="n"/>
      <c r="G36" s="20" t="n"/>
      <c r="H36" s="20" t="n"/>
      <c r="I36" s="20" t="n"/>
      <c r="J36" s="21" t="n"/>
      <c r="K36" s="21" t="n"/>
      <c r="L36" s="21" t="n"/>
      <c r="M36" s="21" t="n"/>
      <c r="N36" s="21" t="n"/>
      <c r="O36" s="21" t="n"/>
      <c r="P36" s="22" t="n"/>
    </row>
    <row r="37">
      <c r="A37" s="19" t="n"/>
      <c r="B37" s="8">
        <f>IF(A37="","",A37+6)</f>
        <v/>
      </c>
      <c r="C37">
        <f>IF(OR(A37="",Setup!$B$5="",Setup!$B$6=""),"","FY"&amp;(Setup!$B$6+INT(INT((A37-Setup!$B$5)/7)/52))&amp;" Q"&amp;(INT(MOD(INT((A37-Setup!$B$5)/7),52)/13)+1))</f>
        <v/>
      </c>
      <c r="D37">
        <f>IF(OR(A37="",Setup!$B$5=""),"",MOD(MOD(INT((A37-Setup!$B$5)/7),52),13)+1)</f>
        <v/>
      </c>
      <c r="E37" s="20" t="n"/>
      <c r="F37" s="20" t="n"/>
      <c r="G37" s="20" t="n"/>
      <c r="H37" s="20" t="n"/>
      <c r="I37" s="20" t="n"/>
      <c r="J37" s="21" t="n"/>
      <c r="K37" s="21" t="n"/>
      <c r="L37" s="21" t="n"/>
      <c r="M37" s="21" t="n"/>
      <c r="N37" s="21" t="n"/>
      <c r="O37" s="21" t="n"/>
      <c r="P37" s="22" t="n"/>
    </row>
    <row r="38">
      <c r="A38" s="19" t="n"/>
      <c r="B38" s="8">
        <f>IF(A38="","",A38+6)</f>
        <v/>
      </c>
      <c r="C38">
        <f>IF(OR(A38="",Setup!$B$5="",Setup!$B$6=""),"","FY"&amp;(Setup!$B$6+INT(INT((A38-Setup!$B$5)/7)/52))&amp;" Q"&amp;(INT(MOD(INT((A38-Setup!$B$5)/7),52)/13)+1))</f>
        <v/>
      </c>
      <c r="D38">
        <f>IF(OR(A38="",Setup!$B$5=""),"",MOD(MOD(INT((A38-Setup!$B$5)/7),52),13)+1)</f>
        <v/>
      </c>
      <c r="E38" s="20" t="n"/>
      <c r="F38" s="20" t="n"/>
      <c r="G38" s="20" t="n"/>
      <c r="H38" s="20" t="n"/>
      <c r="I38" s="20" t="n"/>
      <c r="J38" s="21" t="n"/>
      <c r="K38" s="21" t="n"/>
      <c r="L38" s="21" t="n"/>
      <c r="M38" s="21" t="n"/>
      <c r="N38" s="21" t="n"/>
      <c r="O38" s="21" t="n"/>
      <c r="P38" s="22" t="n"/>
    </row>
    <row r="39">
      <c r="A39" s="19" t="n"/>
      <c r="B39" s="8">
        <f>IF(A39="","",A39+6)</f>
        <v/>
      </c>
      <c r="C39">
        <f>IF(OR(A39="",Setup!$B$5="",Setup!$B$6=""),"","FY"&amp;(Setup!$B$6+INT(INT((A39-Setup!$B$5)/7)/52))&amp;" Q"&amp;(INT(MOD(INT((A39-Setup!$B$5)/7),52)/13)+1))</f>
        <v/>
      </c>
      <c r="D39">
        <f>IF(OR(A39="",Setup!$B$5=""),"",MOD(MOD(INT((A39-Setup!$B$5)/7),52),13)+1)</f>
        <v/>
      </c>
      <c r="E39" s="20" t="n"/>
      <c r="F39" s="20" t="n"/>
      <c r="G39" s="20" t="n"/>
      <c r="H39" s="20" t="n"/>
      <c r="I39" s="20" t="n"/>
      <c r="J39" s="21" t="n"/>
      <c r="K39" s="21" t="n"/>
      <c r="L39" s="21" t="n"/>
      <c r="M39" s="21" t="n"/>
      <c r="N39" s="21" t="n"/>
      <c r="O39" s="21" t="n"/>
      <c r="P39" s="22" t="n"/>
    </row>
    <row r="40">
      <c r="A40" s="19" t="n"/>
      <c r="B40" s="8">
        <f>IF(A40="","",A40+6)</f>
        <v/>
      </c>
      <c r="C40">
        <f>IF(OR(A40="",Setup!$B$5="",Setup!$B$6=""),"","FY"&amp;(Setup!$B$6+INT(INT((A40-Setup!$B$5)/7)/52))&amp;" Q"&amp;(INT(MOD(INT((A40-Setup!$B$5)/7),52)/13)+1))</f>
        <v/>
      </c>
      <c r="D40">
        <f>IF(OR(A40="",Setup!$B$5=""),"",MOD(MOD(INT((A40-Setup!$B$5)/7),52),13)+1)</f>
        <v/>
      </c>
      <c r="E40" s="20" t="n"/>
      <c r="F40" s="20" t="n"/>
      <c r="G40" s="20" t="n"/>
      <c r="H40" s="20" t="n"/>
      <c r="I40" s="20" t="n"/>
      <c r="J40" s="21" t="n"/>
      <c r="K40" s="21" t="n"/>
      <c r="L40" s="21" t="n"/>
      <c r="M40" s="21" t="n"/>
      <c r="N40" s="21" t="n"/>
      <c r="O40" s="21" t="n"/>
      <c r="P40" s="22" t="n"/>
    </row>
    <row r="41">
      <c r="A41" s="19" t="n"/>
      <c r="B41" s="8">
        <f>IF(A41="","",A41+6)</f>
        <v/>
      </c>
      <c r="C41">
        <f>IF(OR(A41="",Setup!$B$5="",Setup!$B$6=""),"","FY"&amp;(Setup!$B$6+INT(INT((A41-Setup!$B$5)/7)/52))&amp;" Q"&amp;(INT(MOD(INT((A41-Setup!$B$5)/7),52)/13)+1))</f>
        <v/>
      </c>
      <c r="D41">
        <f>IF(OR(A41="",Setup!$B$5=""),"",MOD(MOD(INT((A41-Setup!$B$5)/7),52),13)+1)</f>
        <v/>
      </c>
      <c r="E41" s="20" t="n"/>
      <c r="F41" s="20" t="n"/>
      <c r="G41" s="20" t="n"/>
      <c r="H41" s="20" t="n"/>
      <c r="I41" s="20" t="n"/>
      <c r="J41" s="21" t="n"/>
      <c r="K41" s="21" t="n"/>
      <c r="L41" s="21" t="n"/>
      <c r="M41" s="21" t="n"/>
      <c r="N41" s="21" t="n"/>
      <c r="O41" s="21" t="n"/>
      <c r="P41" s="22" t="n"/>
    </row>
    <row r="42">
      <c r="A42" s="19" t="n"/>
      <c r="B42" s="8">
        <f>IF(A42="","",A42+6)</f>
        <v/>
      </c>
      <c r="C42">
        <f>IF(OR(A42="",Setup!$B$5="",Setup!$B$6=""),"","FY"&amp;(Setup!$B$6+INT(INT((A42-Setup!$B$5)/7)/52))&amp;" Q"&amp;(INT(MOD(INT((A42-Setup!$B$5)/7),52)/13)+1))</f>
        <v/>
      </c>
      <c r="D42">
        <f>IF(OR(A42="",Setup!$B$5=""),"",MOD(MOD(INT((A42-Setup!$B$5)/7),52),13)+1)</f>
        <v/>
      </c>
      <c r="E42" s="20" t="n"/>
      <c r="F42" s="20" t="n"/>
      <c r="G42" s="20" t="n"/>
      <c r="H42" s="20" t="n"/>
      <c r="I42" s="20" t="n"/>
      <c r="J42" s="21" t="n"/>
      <c r="K42" s="21" t="n"/>
      <c r="L42" s="21" t="n"/>
      <c r="M42" s="21" t="n"/>
      <c r="N42" s="21" t="n"/>
      <c r="O42" s="21" t="n"/>
      <c r="P42" s="22" t="n"/>
    </row>
    <row r="43">
      <c r="A43" s="19" t="n"/>
      <c r="B43" s="8">
        <f>IF(A43="","",A43+6)</f>
        <v/>
      </c>
      <c r="C43">
        <f>IF(OR(A43="",Setup!$B$5="",Setup!$B$6=""),"","FY"&amp;(Setup!$B$6+INT(INT((A43-Setup!$B$5)/7)/52))&amp;" Q"&amp;(INT(MOD(INT((A43-Setup!$B$5)/7),52)/13)+1))</f>
        <v/>
      </c>
      <c r="D43">
        <f>IF(OR(A43="",Setup!$B$5=""),"",MOD(MOD(INT((A43-Setup!$B$5)/7),52),13)+1)</f>
        <v/>
      </c>
      <c r="E43" s="20" t="n"/>
      <c r="F43" s="20" t="n"/>
      <c r="G43" s="20" t="n"/>
      <c r="H43" s="20" t="n"/>
      <c r="I43" s="20" t="n"/>
      <c r="J43" s="21" t="n"/>
      <c r="K43" s="21" t="n"/>
      <c r="L43" s="21" t="n"/>
      <c r="M43" s="21" t="n"/>
      <c r="N43" s="21" t="n"/>
      <c r="O43" s="21" t="n"/>
      <c r="P43" s="22" t="n"/>
    </row>
    <row r="44">
      <c r="A44" s="19" t="n"/>
      <c r="B44" s="8">
        <f>IF(A44="","",A44+6)</f>
        <v/>
      </c>
      <c r="C44">
        <f>IF(OR(A44="",Setup!$B$5="",Setup!$B$6=""),"","FY"&amp;(Setup!$B$6+INT(INT((A44-Setup!$B$5)/7)/52))&amp;" Q"&amp;(INT(MOD(INT((A44-Setup!$B$5)/7),52)/13)+1))</f>
        <v/>
      </c>
      <c r="D44">
        <f>IF(OR(A44="",Setup!$B$5=""),"",MOD(MOD(INT((A44-Setup!$B$5)/7),52),13)+1)</f>
        <v/>
      </c>
      <c r="E44" s="20" t="n"/>
      <c r="F44" s="20" t="n"/>
      <c r="G44" s="20" t="n"/>
      <c r="H44" s="20" t="n"/>
      <c r="I44" s="20" t="n"/>
      <c r="J44" s="21" t="n"/>
      <c r="K44" s="21" t="n"/>
      <c r="L44" s="21" t="n"/>
      <c r="M44" s="21" t="n"/>
      <c r="N44" s="21" t="n"/>
      <c r="O44" s="21" t="n"/>
      <c r="P44" s="22" t="n"/>
    </row>
    <row r="45">
      <c r="A45" s="19" t="n"/>
      <c r="B45" s="8">
        <f>IF(A45="","",A45+6)</f>
        <v/>
      </c>
      <c r="C45">
        <f>IF(OR(A45="",Setup!$B$5="",Setup!$B$6=""),"","FY"&amp;(Setup!$B$6+INT(INT((A45-Setup!$B$5)/7)/52))&amp;" Q"&amp;(INT(MOD(INT((A45-Setup!$B$5)/7),52)/13)+1))</f>
        <v/>
      </c>
      <c r="D45">
        <f>IF(OR(A45="",Setup!$B$5=""),"",MOD(MOD(INT((A45-Setup!$B$5)/7),52),13)+1)</f>
        <v/>
      </c>
      <c r="E45" s="20" t="n"/>
      <c r="F45" s="20" t="n"/>
      <c r="G45" s="20" t="n"/>
      <c r="H45" s="20" t="n"/>
      <c r="I45" s="20" t="n"/>
      <c r="J45" s="21" t="n"/>
      <c r="K45" s="21" t="n"/>
      <c r="L45" s="21" t="n"/>
      <c r="M45" s="21" t="n"/>
      <c r="N45" s="21" t="n"/>
      <c r="O45" s="21" t="n"/>
      <c r="P45" s="22" t="n"/>
    </row>
    <row r="46">
      <c r="A46" s="19" t="n"/>
      <c r="B46" s="8">
        <f>IF(A46="","",A46+6)</f>
        <v/>
      </c>
      <c r="C46">
        <f>IF(OR(A46="",Setup!$B$5="",Setup!$B$6=""),"","FY"&amp;(Setup!$B$6+INT(INT((A46-Setup!$B$5)/7)/52))&amp;" Q"&amp;(INT(MOD(INT((A46-Setup!$B$5)/7),52)/13)+1))</f>
        <v/>
      </c>
      <c r="D46">
        <f>IF(OR(A46="",Setup!$B$5=""),"",MOD(MOD(INT((A46-Setup!$B$5)/7),52),13)+1)</f>
        <v/>
      </c>
      <c r="E46" s="20" t="n"/>
      <c r="F46" s="20" t="n"/>
      <c r="G46" s="20" t="n"/>
      <c r="H46" s="20" t="n"/>
      <c r="I46" s="20" t="n"/>
      <c r="J46" s="21" t="n"/>
      <c r="K46" s="21" t="n"/>
      <c r="L46" s="21" t="n"/>
      <c r="M46" s="21" t="n"/>
      <c r="N46" s="21" t="n"/>
      <c r="O46" s="21" t="n"/>
      <c r="P46" s="22" t="n"/>
    </row>
    <row r="47">
      <c r="A47" s="19" t="n"/>
      <c r="B47" s="8">
        <f>IF(A47="","",A47+6)</f>
        <v/>
      </c>
      <c r="C47">
        <f>IF(OR(A47="",Setup!$B$5="",Setup!$B$6=""),"","FY"&amp;(Setup!$B$6+INT(INT((A47-Setup!$B$5)/7)/52))&amp;" Q"&amp;(INT(MOD(INT((A47-Setup!$B$5)/7),52)/13)+1))</f>
        <v/>
      </c>
      <c r="D47">
        <f>IF(OR(A47="",Setup!$B$5=""),"",MOD(MOD(INT((A47-Setup!$B$5)/7),52),13)+1)</f>
        <v/>
      </c>
      <c r="E47" s="20" t="n"/>
      <c r="F47" s="20" t="n"/>
      <c r="G47" s="20" t="n"/>
      <c r="H47" s="20" t="n"/>
      <c r="I47" s="20" t="n"/>
      <c r="J47" s="21" t="n"/>
      <c r="K47" s="21" t="n"/>
      <c r="L47" s="21" t="n"/>
      <c r="M47" s="21" t="n"/>
      <c r="N47" s="21" t="n"/>
      <c r="O47" s="21" t="n"/>
      <c r="P47" s="22" t="n"/>
    </row>
    <row r="48">
      <c r="A48" s="19" t="n"/>
      <c r="B48" s="8">
        <f>IF(A48="","",A48+6)</f>
        <v/>
      </c>
      <c r="C48">
        <f>IF(OR(A48="",Setup!$B$5="",Setup!$B$6=""),"","FY"&amp;(Setup!$B$6+INT(INT((A48-Setup!$B$5)/7)/52))&amp;" Q"&amp;(INT(MOD(INT((A48-Setup!$B$5)/7),52)/13)+1))</f>
        <v/>
      </c>
      <c r="D48">
        <f>IF(OR(A48="",Setup!$B$5=""),"",MOD(MOD(INT((A48-Setup!$B$5)/7),52),13)+1)</f>
        <v/>
      </c>
      <c r="E48" s="20" t="n"/>
      <c r="F48" s="20" t="n"/>
      <c r="G48" s="20" t="n"/>
      <c r="H48" s="20" t="n"/>
      <c r="I48" s="20" t="n"/>
      <c r="J48" s="21" t="n"/>
      <c r="K48" s="21" t="n"/>
      <c r="L48" s="21" t="n"/>
      <c r="M48" s="21" t="n"/>
      <c r="N48" s="21" t="n"/>
      <c r="O48" s="21" t="n"/>
      <c r="P48" s="22" t="n"/>
    </row>
    <row r="49">
      <c r="A49" s="19" t="n"/>
      <c r="B49" s="8">
        <f>IF(A49="","",A49+6)</f>
        <v/>
      </c>
      <c r="C49">
        <f>IF(OR(A49="",Setup!$B$5="",Setup!$B$6=""),"","FY"&amp;(Setup!$B$6+INT(INT((A49-Setup!$B$5)/7)/52))&amp;" Q"&amp;(INT(MOD(INT((A49-Setup!$B$5)/7),52)/13)+1))</f>
        <v/>
      </c>
      <c r="D49">
        <f>IF(OR(A49="",Setup!$B$5=""),"",MOD(MOD(INT((A49-Setup!$B$5)/7),52),13)+1)</f>
        <v/>
      </c>
      <c r="E49" s="20" t="n"/>
      <c r="F49" s="20" t="n"/>
      <c r="G49" s="20" t="n"/>
      <c r="H49" s="20" t="n"/>
      <c r="I49" s="20" t="n"/>
      <c r="J49" s="21" t="n"/>
      <c r="K49" s="21" t="n"/>
      <c r="L49" s="21" t="n"/>
      <c r="M49" s="21" t="n"/>
      <c r="N49" s="21" t="n"/>
      <c r="O49" s="21" t="n"/>
      <c r="P49" s="22" t="n"/>
    </row>
    <row r="50">
      <c r="A50" s="19" t="n"/>
      <c r="B50" s="8">
        <f>IF(A50="","",A50+6)</f>
        <v/>
      </c>
      <c r="C50">
        <f>IF(OR(A50="",Setup!$B$5="",Setup!$B$6=""),"","FY"&amp;(Setup!$B$6+INT(INT((A50-Setup!$B$5)/7)/52))&amp;" Q"&amp;(INT(MOD(INT((A50-Setup!$B$5)/7),52)/13)+1))</f>
        <v/>
      </c>
      <c r="D50">
        <f>IF(OR(A50="",Setup!$B$5=""),"",MOD(MOD(INT((A50-Setup!$B$5)/7),52),13)+1)</f>
        <v/>
      </c>
      <c r="E50" s="20" t="n"/>
      <c r="F50" s="20" t="n"/>
      <c r="G50" s="20" t="n"/>
      <c r="H50" s="20" t="n"/>
      <c r="I50" s="20" t="n"/>
      <c r="J50" s="21" t="n"/>
      <c r="K50" s="21" t="n"/>
      <c r="L50" s="21" t="n"/>
      <c r="M50" s="21" t="n"/>
      <c r="N50" s="21" t="n"/>
      <c r="O50" s="21" t="n"/>
      <c r="P50" s="22" t="n"/>
    </row>
    <row r="51">
      <c r="A51" s="19" t="n"/>
      <c r="B51" s="8">
        <f>IF(A51="","",A51+6)</f>
        <v/>
      </c>
      <c r="C51">
        <f>IF(OR(A51="",Setup!$B$5="",Setup!$B$6=""),"","FY"&amp;(Setup!$B$6+INT(INT((A51-Setup!$B$5)/7)/52))&amp;" Q"&amp;(INT(MOD(INT((A51-Setup!$B$5)/7),52)/13)+1))</f>
        <v/>
      </c>
      <c r="D51">
        <f>IF(OR(A51="",Setup!$B$5=""),"",MOD(MOD(INT((A51-Setup!$B$5)/7),52),13)+1)</f>
        <v/>
      </c>
      <c r="E51" s="20" t="n"/>
      <c r="F51" s="20" t="n"/>
      <c r="G51" s="20" t="n"/>
      <c r="H51" s="20" t="n"/>
      <c r="I51" s="20" t="n"/>
      <c r="J51" s="21" t="n"/>
      <c r="K51" s="21" t="n"/>
      <c r="L51" s="21" t="n"/>
      <c r="M51" s="21" t="n"/>
      <c r="N51" s="21" t="n"/>
      <c r="O51" s="21" t="n"/>
      <c r="P51" s="22" t="n"/>
    </row>
    <row r="52">
      <c r="A52" s="19" t="n"/>
      <c r="B52" s="8">
        <f>IF(A52="","",A52+6)</f>
        <v/>
      </c>
      <c r="C52">
        <f>IF(OR(A52="",Setup!$B$5="",Setup!$B$6=""),"","FY"&amp;(Setup!$B$6+INT(INT((A52-Setup!$B$5)/7)/52))&amp;" Q"&amp;(INT(MOD(INT((A52-Setup!$B$5)/7),52)/13)+1))</f>
        <v/>
      </c>
      <c r="D52">
        <f>IF(OR(A52="",Setup!$B$5=""),"",MOD(MOD(INT((A52-Setup!$B$5)/7),52),13)+1)</f>
        <v/>
      </c>
      <c r="E52" s="20" t="n"/>
      <c r="F52" s="20" t="n"/>
      <c r="G52" s="20" t="n"/>
      <c r="H52" s="20" t="n"/>
      <c r="I52" s="20" t="n"/>
      <c r="J52" s="21" t="n"/>
      <c r="K52" s="21" t="n"/>
      <c r="L52" s="21" t="n"/>
      <c r="M52" s="21" t="n"/>
      <c r="N52" s="21" t="n"/>
      <c r="O52" s="21" t="n"/>
      <c r="P52" s="22" t="n"/>
    </row>
    <row r="53">
      <c r="A53" s="19" t="n"/>
      <c r="B53" s="8">
        <f>IF(A53="","",A53+6)</f>
        <v/>
      </c>
      <c r="C53">
        <f>IF(OR(A53="",Setup!$B$5="",Setup!$B$6=""),"","FY"&amp;(Setup!$B$6+INT(INT((A53-Setup!$B$5)/7)/52))&amp;" Q"&amp;(INT(MOD(INT((A53-Setup!$B$5)/7),52)/13)+1))</f>
        <v/>
      </c>
      <c r="D53">
        <f>IF(OR(A53="",Setup!$B$5=""),"",MOD(MOD(INT((A53-Setup!$B$5)/7),52),13)+1)</f>
        <v/>
      </c>
      <c r="E53" s="20" t="n"/>
      <c r="F53" s="20" t="n"/>
      <c r="G53" s="20" t="n"/>
      <c r="H53" s="20" t="n"/>
      <c r="I53" s="20" t="n"/>
      <c r="J53" s="21" t="n"/>
      <c r="K53" s="21" t="n"/>
      <c r="L53" s="21" t="n"/>
      <c r="M53" s="21" t="n"/>
      <c r="N53" s="21" t="n"/>
      <c r="O53" s="21" t="n"/>
      <c r="P53" s="22" t="n"/>
    </row>
    <row r="54">
      <c r="A54" s="19" t="n"/>
      <c r="B54" s="8">
        <f>IF(A54="","",A54+6)</f>
        <v/>
      </c>
      <c r="C54">
        <f>IF(OR(A54="",Setup!$B$5="",Setup!$B$6=""),"","FY"&amp;(Setup!$B$6+INT(INT((A54-Setup!$B$5)/7)/52))&amp;" Q"&amp;(INT(MOD(INT((A54-Setup!$B$5)/7),52)/13)+1))</f>
        <v/>
      </c>
      <c r="D54">
        <f>IF(OR(A54="",Setup!$B$5=""),"",MOD(MOD(INT((A54-Setup!$B$5)/7),52),13)+1)</f>
        <v/>
      </c>
      <c r="E54" s="20" t="n"/>
      <c r="F54" s="20" t="n"/>
      <c r="G54" s="20" t="n"/>
      <c r="H54" s="20" t="n"/>
      <c r="I54" s="20" t="n"/>
      <c r="J54" s="21" t="n"/>
      <c r="K54" s="21" t="n"/>
      <c r="L54" s="21" t="n"/>
      <c r="M54" s="21" t="n"/>
      <c r="N54" s="21" t="n"/>
      <c r="O54" s="21" t="n"/>
      <c r="P54" s="22" t="n"/>
    </row>
    <row r="55">
      <c r="A55" s="19" t="n"/>
      <c r="B55" s="8">
        <f>IF(A55="","",A55+6)</f>
        <v/>
      </c>
      <c r="C55">
        <f>IF(OR(A55="",Setup!$B$5="",Setup!$B$6=""),"","FY"&amp;(Setup!$B$6+INT(INT((A55-Setup!$B$5)/7)/52))&amp;" Q"&amp;(INT(MOD(INT((A55-Setup!$B$5)/7),52)/13)+1))</f>
        <v/>
      </c>
      <c r="D55">
        <f>IF(OR(A55="",Setup!$B$5=""),"",MOD(MOD(INT((A55-Setup!$B$5)/7),52),13)+1)</f>
        <v/>
      </c>
      <c r="E55" s="20" t="n"/>
      <c r="F55" s="20" t="n"/>
      <c r="G55" s="20" t="n"/>
      <c r="H55" s="20" t="n"/>
      <c r="I55" s="20" t="n"/>
      <c r="J55" s="21" t="n"/>
      <c r="K55" s="21" t="n"/>
      <c r="L55" s="21" t="n"/>
      <c r="M55" s="21" t="n"/>
      <c r="N55" s="21" t="n"/>
      <c r="O55" s="21" t="n"/>
      <c r="P55" s="22" t="n"/>
    </row>
    <row r="56">
      <c r="A56" s="19" t="n"/>
      <c r="B56" s="8">
        <f>IF(A56="","",A56+6)</f>
        <v/>
      </c>
      <c r="C56">
        <f>IF(OR(A56="",Setup!$B$5="",Setup!$B$6=""),"","FY"&amp;(Setup!$B$6+INT(INT((A56-Setup!$B$5)/7)/52))&amp;" Q"&amp;(INT(MOD(INT((A56-Setup!$B$5)/7),52)/13)+1))</f>
        <v/>
      </c>
      <c r="D56">
        <f>IF(OR(A56="",Setup!$B$5=""),"",MOD(MOD(INT((A56-Setup!$B$5)/7),52),13)+1)</f>
        <v/>
      </c>
      <c r="E56" s="20" t="n"/>
      <c r="F56" s="20" t="n"/>
      <c r="G56" s="20" t="n"/>
      <c r="H56" s="20" t="n"/>
      <c r="I56" s="20" t="n"/>
      <c r="J56" s="21" t="n"/>
      <c r="K56" s="21" t="n"/>
      <c r="L56" s="21" t="n"/>
      <c r="M56" s="21" t="n"/>
      <c r="N56" s="21" t="n"/>
      <c r="O56" s="21" t="n"/>
      <c r="P56" s="22" t="n"/>
    </row>
    <row r="57">
      <c r="A57" s="19" t="n"/>
      <c r="B57" s="8">
        <f>IF(A57="","",A57+6)</f>
        <v/>
      </c>
      <c r="C57">
        <f>IF(OR(A57="",Setup!$B$5="",Setup!$B$6=""),"","FY"&amp;(Setup!$B$6+INT(INT((A57-Setup!$B$5)/7)/52))&amp;" Q"&amp;(INT(MOD(INT((A57-Setup!$B$5)/7),52)/13)+1))</f>
        <v/>
      </c>
      <c r="D57">
        <f>IF(OR(A57="",Setup!$B$5=""),"",MOD(MOD(INT((A57-Setup!$B$5)/7),52),13)+1)</f>
        <v/>
      </c>
      <c r="E57" s="20" t="n"/>
      <c r="F57" s="20" t="n"/>
      <c r="G57" s="20" t="n"/>
      <c r="H57" s="20" t="n"/>
      <c r="I57" s="20" t="n"/>
      <c r="J57" s="21" t="n"/>
      <c r="K57" s="21" t="n"/>
      <c r="L57" s="21" t="n"/>
      <c r="M57" s="21" t="n"/>
      <c r="N57" s="21" t="n"/>
      <c r="O57" s="21" t="n"/>
      <c r="P57" s="22" t="n"/>
    </row>
    <row r="58">
      <c r="A58" s="19" t="n"/>
      <c r="B58" s="8">
        <f>IF(A58="","",A58+6)</f>
        <v/>
      </c>
      <c r="C58">
        <f>IF(OR(A58="",Setup!$B$5="",Setup!$B$6=""),"","FY"&amp;(Setup!$B$6+INT(INT((A58-Setup!$B$5)/7)/52))&amp;" Q"&amp;(INT(MOD(INT((A58-Setup!$B$5)/7),52)/13)+1))</f>
        <v/>
      </c>
      <c r="D58">
        <f>IF(OR(A58="",Setup!$B$5=""),"",MOD(MOD(INT((A58-Setup!$B$5)/7),52),13)+1)</f>
        <v/>
      </c>
      <c r="E58" s="20" t="n"/>
      <c r="F58" s="20" t="n"/>
      <c r="G58" s="20" t="n"/>
      <c r="H58" s="20" t="n"/>
      <c r="I58" s="20" t="n"/>
      <c r="J58" s="21" t="n"/>
      <c r="K58" s="21" t="n"/>
      <c r="L58" s="21" t="n"/>
      <c r="M58" s="21" t="n"/>
      <c r="N58" s="21" t="n"/>
      <c r="O58" s="21" t="n"/>
      <c r="P58" s="22" t="n"/>
    </row>
    <row r="59">
      <c r="A59" s="19" t="n"/>
      <c r="B59" s="8">
        <f>IF(A59="","",A59+6)</f>
        <v/>
      </c>
      <c r="C59">
        <f>IF(OR(A59="",Setup!$B$5="",Setup!$B$6=""),"","FY"&amp;(Setup!$B$6+INT(INT((A59-Setup!$B$5)/7)/52))&amp;" Q"&amp;(INT(MOD(INT((A59-Setup!$B$5)/7),52)/13)+1))</f>
        <v/>
      </c>
      <c r="D59">
        <f>IF(OR(A59="",Setup!$B$5=""),"",MOD(MOD(INT((A59-Setup!$B$5)/7),52),13)+1)</f>
        <v/>
      </c>
      <c r="E59" s="20" t="n"/>
      <c r="F59" s="20" t="n"/>
      <c r="G59" s="20" t="n"/>
      <c r="H59" s="20" t="n"/>
      <c r="I59" s="20" t="n"/>
      <c r="J59" s="21" t="n"/>
      <c r="K59" s="21" t="n"/>
      <c r="L59" s="21" t="n"/>
      <c r="M59" s="21" t="n"/>
      <c r="N59" s="21" t="n"/>
      <c r="O59" s="21" t="n"/>
      <c r="P59" s="22" t="n"/>
    </row>
    <row r="60">
      <c r="A60" s="19" t="n"/>
      <c r="B60" s="8">
        <f>IF(A60="","",A60+6)</f>
        <v/>
      </c>
      <c r="C60">
        <f>IF(OR(A60="",Setup!$B$5="",Setup!$B$6=""),"","FY"&amp;(Setup!$B$6+INT(INT((A60-Setup!$B$5)/7)/52))&amp;" Q"&amp;(INT(MOD(INT((A60-Setup!$B$5)/7),52)/13)+1))</f>
        <v/>
      </c>
      <c r="D60">
        <f>IF(OR(A60="",Setup!$B$5=""),"",MOD(MOD(INT((A60-Setup!$B$5)/7),52),13)+1)</f>
        <v/>
      </c>
      <c r="E60" s="20" t="n"/>
      <c r="F60" s="20" t="n"/>
      <c r="G60" s="20" t="n"/>
      <c r="H60" s="20" t="n"/>
      <c r="I60" s="20" t="n"/>
      <c r="J60" s="21" t="n"/>
      <c r="K60" s="21" t="n"/>
      <c r="L60" s="21" t="n"/>
      <c r="M60" s="21" t="n"/>
      <c r="N60" s="21" t="n"/>
      <c r="O60" s="21" t="n"/>
      <c r="P60" s="22" t="n"/>
    </row>
    <row r="61">
      <c r="A61" s="19" t="n"/>
      <c r="B61" s="8">
        <f>IF(A61="","",A61+6)</f>
        <v/>
      </c>
      <c r="C61">
        <f>IF(OR(A61="",Setup!$B$5="",Setup!$B$6=""),"","FY"&amp;(Setup!$B$6+INT(INT((A61-Setup!$B$5)/7)/52))&amp;" Q"&amp;(INT(MOD(INT((A61-Setup!$B$5)/7),52)/13)+1))</f>
        <v/>
      </c>
      <c r="D61">
        <f>IF(OR(A61="",Setup!$B$5=""),"",MOD(MOD(INT((A61-Setup!$B$5)/7),52),13)+1)</f>
        <v/>
      </c>
      <c r="E61" s="20" t="n"/>
      <c r="F61" s="20" t="n"/>
      <c r="G61" s="20" t="n"/>
      <c r="H61" s="20" t="n"/>
      <c r="I61" s="20" t="n"/>
      <c r="J61" s="21" t="n"/>
      <c r="K61" s="21" t="n"/>
      <c r="L61" s="21" t="n"/>
      <c r="M61" s="21" t="n"/>
      <c r="N61" s="21" t="n"/>
      <c r="O61" s="21" t="n"/>
      <c r="P61" s="22" t="n"/>
    </row>
    <row r="62">
      <c r="A62" s="19" t="n"/>
      <c r="B62" s="8">
        <f>IF(A62="","",A62+6)</f>
        <v/>
      </c>
      <c r="C62">
        <f>IF(OR(A62="",Setup!$B$5="",Setup!$B$6=""),"","FY"&amp;(Setup!$B$6+INT(INT((A62-Setup!$B$5)/7)/52))&amp;" Q"&amp;(INT(MOD(INT((A62-Setup!$B$5)/7),52)/13)+1))</f>
        <v/>
      </c>
      <c r="D62">
        <f>IF(OR(A62="",Setup!$B$5=""),"",MOD(MOD(INT((A62-Setup!$B$5)/7),52),13)+1)</f>
        <v/>
      </c>
      <c r="E62" s="20" t="n"/>
      <c r="F62" s="20" t="n"/>
      <c r="G62" s="20" t="n"/>
      <c r="H62" s="20" t="n"/>
      <c r="I62" s="20" t="n"/>
      <c r="J62" s="21" t="n"/>
      <c r="K62" s="21" t="n"/>
      <c r="L62" s="21" t="n"/>
      <c r="M62" s="21" t="n"/>
      <c r="N62" s="21" t="n"/>
      <c r="O62" s="21" t="n"/>
      <c r="P62" s="22" t="n"/>
    </row>
    <row r="63">
      <c r="A63" s="19" t="n"/>
      <c r="B63" s="8">
        <f>IF(A63="","",A63+6)</f>
        <v/>
      </c>
      <c r="C63">
        <f>IF(OR(A63="",Setup!$B$5="",Setup!$B$6=""),"","FY"&amp;(Setup!$B$6+INT(INT((A63-Setup!$B$5)/7)/52))&amp;" Q"&amp;(INT(MOD(INT((A63-Setup!$B$5)/7),52)/13)+1))</f>
        <v/>
      </c>
      <c r="D63">
        <f>IF(OR(A63="",Setup!$B$5=""),"",MOD(MOD(INT((A63-Setup!$B$5)/7),52),13)+1)</f>
        <v/>
      </c>
      <c r="E63" s="20" t="n"/>
      <c r="F63" s="20" t="n"/>
      <c r="G63" s="20" t="n"/>
      <c r="H63" s="20" t="n"/>
      <c r="I63" s="20" t="n"/>
      <c r="J63" s="21" t="n"/>
      <c r="K63" s="21" t="n"/>
      <c r="L63" s="21" t="n"/>
      <c r="M63" s="21" t="n"/>
      <c r="N63" s="21" t="n"/>
      <c r="O63" s="21" t="n"/>
      <c r="P63" s="22" t="n"/>
    </row>
    <row r="64">
      <c r="A64" s="19" t="n"/>
      <c r="B64" s="8">
        <f>IF(A64="","",A64+6)</f>
        <v/>
      </c>
      <c r="C64">
        <f>IF(OR(A64="",Setup!$B$5="",Setup!$B$6=""),"","FY"&amp;(Setup!$B$6+INT(INT((A64-Setup!$B$5)/7)/52))&amp;" Q"&amp;(INT(MOD(INT((A64-Setup!$B$5)/7),52)/13)+1))</f>
        <v/>
      </c>
      <c r="D64">
        <f>IF(OR(A64="",Setup!$B$5=""),"",MOD(MOD(INT((A64-Setup!$B$5)/7),52),13)+1)</f>
        <v/>
      </c>
      <c r="E64" s="20" t="n"/>
      <c r="F64" s="20" t="n"/>
      <c r="G64" s="20" t="n"/>
      <c r="H64" s="20" t="n"/>
      <c r="I64" s="20" t="n"/>
      <c r="J64" s="21" t="n"/>
      <c r="K64" s="21" t="n"/>
      <c r="L64" s="21" t="n"/>
      <c r="M64" s="21" t="n"/>
      <c r="N64" s="21" t="n"/>
      <c r="O64" s="21" t="n"/>
      <c r="P64" s="22" t="n"/>
    </row>
    <row r="65">
      <c r="A65" s="19" t="n"/>
      <c r="B65" s="8">
        <f>IF(A65="","",A65+6)</f>
        <v/>
      </c>
      <c r="C65">
        <f>IF(OR(A65="",Setup!$B$5="",Setup!$B$6=""),"","FY"&amp;(Setup!$B$6+INT(INT((A65-Setup!$B$5)/7)/52))&amp;" Q"&amp;(INT(MOD(INT((A65-Setup!$B$5)/7),52)/13)+1))</f>
        <v/>
      </c>
      <c r="D65">
        <f>IF(OR(A65="",Setup!$B$5=""),"",MOD(MOD(INT((A65-Setup!$B$5)/7),52),13)+1)</f>
        <v/>
      </c>
      <c r="E65" s="20" t="n"/>
      <c r="F65" s="20" t="n"/>
      <c r="G65" s="20" t="n"/>
      <c r="H65" s="20" t="n"/>
      <c r="I65" s="20" t="n"/>
      <c r="J65" s="21" t="n"/>
      <c r="K65" s="21" t="n"/>
      <c r="L65" s="21" t="n"/>
      <c r="M65" s="21" t="n"/>
      <c r="N65" s="21" t="n"/>
      <c r="O65" s="21" t="n"/>
      <c r="P65" s="22" t="n"/>
    </row>
    <row r="66">
      <c r="A66" s="19" t="n"/>
      <c r="B66" s="8">
        <f>IF(A66="","",A66+6)</f>
        <v/>
      </c>
      <c r="C66">
        <f>IF(OR(A66="",Setup!$B$5="",Setup!$B$6=""),"","FY"&amp;(Setup!$B$6+INT(INT((A66-Setup!$B$5)/7)/52))&amp;" Q"&amp;(INT(MOD(INT((A66-Setup!$B$5)/7),52)/13)+1))</f>
        <v/>
      </c>
      <c r="D66">
        <f>IF(OR(A66="",Setup!$B$5=""),"",MOD(MOD(INT((A66-Setup!$B$5)/7),52),13)+1)</f>
        <v/>
      </c>
      <c r="E66" s="20" t="n"/>
      <c r="F66" s="20" t="n"/>
      <c r="G66" s="20" t="n"/>
      <c r="H66" s="20" t="n"/>
      <c r="I66" s="20" t="n"/>
      <c r="J66" s="21" t="n"/>
      <c r="K66" s="21" t="n"/>
      <c r="L66" s="21" t="n"/>
      <c r="M66" s="21" t="n"/>
      <c r="N66" s="21" t="n"/>
      <c r="O66" s="21" t="n"/>
      <c r="P66" s="22" t="n"/>
    </row>
    <row r="67">
      <c r="A67" s="19" t="n"/>
      <c r="B67" s="8">
        <f>IF(A67="","",A67+6)</f>
        <v/>
      </c>
      <c r="C67">
        <f>IF(OR(A67="",Setup!$B$5="",Setup!$B$6=""),"","FY"&amp;(Setup!$B$6+INT(INT((A67-Setup!$B$5)/7)/52))&amp;" Q"&amp;(INT(MOD(INT((A67-Setup!$B$5)/7),52)/13)+1))</f>
        <v/>
      </c>
      <c r="D67">
        <f>IF(OR(A67="",Setup!$B$5=""),"",MOD(MOD(INT((A67-Setup!$B$5)/7),52),13)+1)</f>
        <v/>
      </c>
      <c r="E67" s="20" t="n"/>
      <c r="F67" s="20" t="n"/>
      <c r="G67" s="20" t="n"/>
      <c r="H67" s="20" t="n"/>
      <c r="I67" s="20" t="n"/>
      <c r="J67" s="21" t="n"/>
      <c r="K67" s="21" t="n"/>
      <c r="L67" s="21" t="n"/>
      <c r="M67" s="21" t="n"/>
      <c r="N67" s="21" t="n"/>
      <c r="O67" s="21" t="n"/>
      <c r="P67" s="22" t="n"/>
    </row>
    <row r="68">
      <c r="A68" s="19" t="n"/>
      <c r="B68" s="8">
        <f>IF(A68="","",A68+6)</f>
        <v/>
      </c>
      <c r="C68">
        <f>IF(OR(A68="",Setup!$B$5="",Setup!$B$6=""),"","FY"&amp;(Setup!$B$6+INT(INT((A68-Setup!$B$5)/7)/52))&amp;" Q"&amp;(INT(MOD(INT((A68-Setup!$B$5)/7),52)/13)+1))</f>
        <v/>
      </c>
      <c r="D68">
        <f>IF(OR(A68="",Setup!$B$5=""),"",MOD(MOD(INT((A68-Setup!$B$5)/7),52),13)+1)</f>
        <v/>
      </c>
      <c r="E68" s="20" t="n"/>
      <c r="F68" s="20" t="n"/>
      <c r="G68" s="20" t="n"/>
      <c r="H68" s="20" t="n"/>
      <c r="I68" s="20" t="n"/>
      <c r="J68" s="21" t="n"/>
      <c r="K68" s="21" t="n"/>
      <c r="L68" s="21" t="n"/>
      <c r="M68" s="21" t="n"/>
      <c r="N68" s="21" t="n"/>
      <c r="O68" s="21" t="n"/>
      <c r="P68" s="22" t="n"/>
    </row>
    <row r="69">
      <c r="A69" s="19" t="n"/>
      <c r="B69" s="8">
        <f>IF(A69="","",A69+6)</f>
        <v/>
      </c>
      <c r="C69">
        <f>IF(OR(A69="",Setup!$B$5="",Setup!$B$6=""),"","FY"&amp;(Setup!$B$6+INT(INT((A69-Setup!$B$5)/7)/52))&amp;" Q"&amp;(INT(MOD(INT((A69-Setup!$B$5)/7),52)/13)+1))</f>
        <v/>
      </c>
      <c r="D69">
        <f>IF(OR(A69="",Setup!$B$5=""),"",MOD(MOD(INT((A69-Setup!$B$5)/7),52),13)+1)</f>
        <v/>
      </c>
      <c r="E69" s="20" t="n"/>
      <c r="F69" s="20" t="n"/>
      <c r="G69" s="20" t="n"/>
      <c r="H69" s="20" t="n"/>
      <c r="I69" s="20" t="n"/>
      <c r="J69" s="21" t="n"/>
      <c r="K69" s="21" t="n"/>
      <c r="L69" s="21" t="n"/>
      <c r="M69" s="21" t="n"/>
      <c r="N69" s="21" t="n"/>
      <c r="O69" s="21" t="n"/>
      <c r="P69" s="22" t="n"/>
    </row>
    <row r="70">
      <c r="A70" s="19" t="n"/>
      <c r="B70" s="8">
        <f>IF(A70="","",A70+6)</f>
        <v/>
      </c>
      <c r="C70">
        <f>IF(OR(A70="",Setup!$B$5="",Setup!$B$6=""),"","FY"&amp;(Setup!$B$6+INT(INT((A70-Setup!$B$5)/7)/52))&amp;" Q"&amp;(INT(MOD(INT((A70-Setup!$B$5)/7),52)/13)+1))</f>
        <v/>
      </c>
      <c r="D70">
        <f>IF(OR(A70="",Setup!$B$5=""),"",MOD(MOD(INT((A70-Setup!$B$5)/7),52),13)+1)</f>
        <v/>
      </c>
      <c r="E70" s="20" t="n"/>
      <c r="F70" s="20" t="n"/>
      <c r="G70" s="20" t="n"/>
      <c r="H70" s="20" t="n"/>
      <c r="I70" s="20" t="n"/>
      <c r="J70" s="21" t="n"/>
      <c r="K70" s="21" t="n"/>
      <c r="L70" s="21" t="n"/>
      <c r="M70" s="21" t="n"/>
      <c r="N70" s="21" t="n"/>
      <c r="O70" s="21" t="n"/>
      <c r="P70" s="22" t="n"/>
    </row>
    <row r="71">
      <c r="A71" s="19" t="n"/>
      <c r="B71" s="8">
        <f>IF(A71="","",A71+6)</f>
        <v/>
      </c>
      <c r="C71">
        <f>IF(OR(A71="",Setup!$B$5="",Setup!$B$6=""),"","FY"&amp;(Setup!$B$6+INT(INT((A71-Setup!$B$5)/7)/52))&amp;" Q"&amp;(INT(MOD(INT((A71-Setup!$B$5)/7),52)/13)+1))</f>
        <v/>
      </c>
      <c r="D71">
        <f>IF(OR(A71="",Setup!$B$5=""),"",MOD(MOD(INT((A71-Setup!$B$5)/7),52),13)+1)</f>
        <v/>
      </c>
      <c r="E71" s="20" t="n"/>
      <c r="F71" s="20" t="n"/>
      <c r="G71" s="20" t="n"/>
      <c r="H71" s="20" t="n"/>
      <c r="I71" s="20" t="n"/>
      <c r="J71" s="21" t="n"/>
      <c r="K71" s="21" t="n"/>
      <c r="L71" s="21" t="n"/>
      <c r="M71" s="21" t="n"/>
      <c r="N71" s="21" t="n"/>
      <c r="O71" s="21" t="n"/>
      <c r="P71" s="22" t="n"/>
    </row>
    <row r="72">
      <c r="A72" s="19" t="n"/>
      <c r="B72" s="8">
        <f>IF(A72="","",A72+6)</f>
        <v/>
      </c>
      <c r="C72">
        <f>IF(OR(A72="",Setup!$B$5="",Setup!$B$6=""),"","FY"&amp;(Setup!$B$6+INT(INT((A72-Setup!$B$5)/7)/52))&amp;" Q"&amp;(INT(MOD(INT((A72-Setup!$B$5)/7),52)/13)+1))</f>
        <v/>
      </c>
      <c r="D72">
        <f>IF(OR(A72="",Setup!$B$5=""),"",MOD(MOD(INT((A72-Setup!$B$5)/7),52),13)+1)</f>
        <v/>
      </c>
      <c r="E72" s="20" t="n"/>
      <c r="F72" s="20" t="n"/>
      <c r="G72" s="20" t="n"/>
      <c r="H72" s="20" t="n"/>
      <c r="I72" s="20" t="n"/>
      <c r="J72" s="21" t="n"/>
      <c r="K72" s="21" t="n"/>
      <c r="L72" s="21" t="n"/>
      <c r="M72" s="21" t="n"/>
      <c r="N72" s="21" t="n"/>
      <c r="O72" s="21" t="n"/>
      <c r="P72" s="22" t="n"/>
    </row>
    <row r="73">
      <c r="A73" s="19" t="n"/>
      <c r="B73" s="8">
        <f>IF(A73="","",A73+6)</f>
        <v/>
      </c>
      <c r="C73">
        <f>IF(OR(A73="",Setup!$B$5="",Setup!$B$6=""),"","FY"&amp;(Setup!$B$6+INT(INT((A73-Setup!$B$5)/7)/52))&amp;" Q"&amp;(INT(MOD(INT((A73-Setup!$B$5)/7),52)/13)+1))</f>
        <v/>
      </c>
      <c r="D73">
        <f>IF(OR(A73="",Setup!$B$5=""),"",MOD(MOD(INT((A73-Setup!$B$5)/7),52),13)+1)</f>
        <v/>
      </c>
      <c r="E73" s="20" t="n"/>
      <c r="F73" s="20" t="n"/>
      <c r="G73" s="20" t="n"/>
      <c r="H73" s="20" t="n"/>
      <c r="I73" s="20" t="n"/>
      <c r="J73" s="21" t="n"/>
      <c r="K73" s="21" t="n"/>
      <c r="L73" s="21" t="n"/>
      <c r="M73" s="21" t="n"/>
      <c r="N73" s="21" t="n"/>
      <c r="O73" s="21" t="n"/>
      <c r="P73" s="22" t="n"/>
    </row>
    <row r="74">
      <c r="A74" s="19" t="n"/>
      <c r="B74" s="8">
        <f>IF(A74="","",A74+6)</f>
        <v/>
      </c>
      <c r="C74">
        <f>IF(OR(A74="",Setup!$B$5="",Setup!$B$6=""),"","FY"&amp;(Setup!$B$6+INT(INT((A74-Setup!$B$5)/7)/52))&amp;" Q"&amp;(INT(MOD(INT((A74-Setup!$B$5)/7),52)/13)+1))</f>
        <v/>
      </c>
      <c r="D74">
        <f>IF(OR(A74="",Setup!$B$5=""),"",MOD(MOD(INT((A74-Setup!$B$5)/7),52),13)+1)</f>
        <v/>
      </c>
      <c r="E74" s="20" t="n"/>
      <c r="F74" s="20" t="n"/>
      <c r="G74" s="20" t="n"/>
      <c r="H74" s="20" t="n"/>
      <c r="I74" s="20" t="n"/>
      <c r="J74" s="21" t="n"/>
      <c r="K74" s="21" t="n"/>
      <c r="L74" s="21" t="n"/>
      <c r="M74" s="21" t="n"/>
      <c r="N74" s="21" t="n"/>
      <c r="O74" s="21" t="n"/>
      <c r="P74" s="22" t="n"/>
    </row>
    <row r="75">
      <c r="A75" s="19" t="n"/>
      <c r="B75" s="8">
        <f>IF(A75="","",A75+6)</f>
        <v/>
      </c>
      <c r="C75">
        <f>IF(OR(A75="",Setup!$B$5="",Setup!$B$6=""),"","FY"&amp;(Setup!$B$6+INT(INT((A75-Setup!$B$5)/7)/52))&amp;" Q"&amp;(INT(MOD(INT((A75-Setup!$B$5)/7),52)/13)+1))</f>
        <v/>
      </c>
      <c r="D75">
        <f>IF(OR(A75="",Setup!$B$5=""),"",MOD(MOD(INT((A75-Setup!$B$5)/7),52),13)+1)</f>
        <v/>
      </c>
      <c r="E75" s="20" t="n"/>
      <c r="F75" s="20" t="n"/>
      <c r="G75" s="20" t="n"/>
      <c r="H75" s="20" t="n"/>
      <c r="I75" s="20" t="n"/>
      <c r="J75" s="21" t="n"/>
      <c r="K75" s="21" t="n"/>
      <c r="L75" s="21" t="n"/>
      <c r="M75" s="21" t="n"/>
      <c r="N75" s="21" t="n"/>
      <c r="O75" s="21" t="n"/>
      <c r="P75" s="22" t="n"/>
    </row>
    <row r="76">
      <c r="A76" s="19" t="n"/>
      <c r="B76" s="8">
        <f>IF(A76="","",A76+6)</f>
        <v/>
      </c>
      <c r="C76">
        <f>IF(OR(A76="",Setup!$B$5="",Setup!$B$6=""),"","FY"&amp;(Setup!$B$6+INT(INT((A76-Setup!$B$5)/7)/52))&amp;" Q"&amp;(INT(MOD(INT((A76-Setup!$B$5)/7),52)/13)+1))</f>
        <v/>
      </c>
      <c r="D76">
        <f>IF(OR(A76="",Setup!$B$5=""),"",MOD(MOD(INT((A76-Setup!$B$5)/7),52),13)+1)</f>
        <v/>
      </c>
      <c r="E76" s="20" t="n"/>
      <c r="F76" s="20" t="n"/>
      <c r="G76" s="20" t="n"/>
      <c r="H76" s="20" t="n"/>
      <c r="I76" s="20" t="n"/>
      <c r="J76" s="21" t="n"/>
      <c r="K76" s="21" t="n"/>
      <c r="L76" s="21" t="n"/>
      <c r="M76" s="21" t="n"/>
      <c r="N76" s="21" t="n"/>
      <c r="O76" s="21" t="n"/>
      <c r="P76" s="22" t="n"/>
    </row>
    <row r="77">
      <c r="A77" s="19" t="n"/>
      <c r="B77" s="8">
        <f>IF(A77="","",A77+6)</f>
        <v/>
      </c>
      <c r="C77">
        <f>IF(OR(A77="",Setup!$B$5="",Setup!$B$6=""),"","FY"&amp;(Setup!$B$6+INT(INT((A77-Setup!$B$5)/7)/52))&amp;" Q"&amp;(INT(MOD(INT((A77-Setup!$B$5)/7),52)/13)+1))</f>
        <v/>
      </c>
      <c r="D77">
        <f>IF(OR(A77="",Setup!$B$5=""),"",MOD(MOD(INT((A77-Setup!$B$5)/7),52),13)+1)</f>
        <v/>
      </c>
      <c r="E77" s="20" t="n"/>
      <c r="F77" s="20" t="n"/>
      <c r="G77" s="20" t="n"/>
      <c r="H77" s="20" t="n"/>
      <c r="I77" s="20" t="n"/>
      <c r="J77" s="21" t="n"/>
      <c r="K77" s="21" t="n"/>
      <c r="L77" s="21" t="n"/>
      <c r="M77" s="21" t="n"/>
      <c r="N77" s="21" t="n"/>
      <c r="O77" s="21" t="n"/>
      <c r="P77" s="22" t="n"/>
    </row>
    <row r="78">
      <c r="A78" s="19" t="n"/>
      <c r="B78" s="8">
        <f>IF(A78="","",A78+6)</f>
        <v/>
      </c>
      <c r="C78">
        <f>IF(OR(A78="",Setup!$B$5="",Setup!$B$6=""),"","FY"&amp;(Setup!$B$6+INT(INT((A78-Setup!$B$5)/7)/52))&amp;" Q"&amp;(INT(MOD(INT((A78-Setup!$B$5)/7),52)/13)+1))</f>
        <v/>
      </c>
      <c r="D78">
        <f>IF(OR(A78="",Setup!$B$5=""),"",MOD(MOD(INT((A78-Setup!$B$5)/7),52),13)+1)</f>
        <v/>
      </c>
      <c r="E78" s="20" t="n"/>
      <c r="F78" s="20" t="n"/>
      <c r="G78" s="20" t="n"/>
      <c r="H78" s="20" t="n"/>
      <c r="I78" s="20" t="n"/>
      <c r="J78" s="21" t="n"/>
      <c r="K78" s="21" t="n"/>
      <c r="L78" s="21" t="n"/>
      <c r="M78" s="21" t="n"/>
      <c r="N78" s="21" t="n"/>
      <c r="O78" s="21" t="n"/>
      <c r="P78" s="22" t="n"/>
    </row>
    <row r="79">
      <c r="A79" s="19" t="n"/>
      <c r="B79" s="8">
        <f>IF(A79="","",A79+6)</f>
        <v/>
      </c>
      <c r="C79">
        <f>IF(OR(A79="",Setup!$B$5="",Setup!$B$6=""),"","FY"&amp;(Setup!$B$6+INT(INT((A79-Setup!$B$5)/7)/52))&amp;" Q"&amp;(INT(MOD(INT((A79-Setup!$B$5)/7),52)/13)+1))</f>
        <v/>
      </c>
      <c r="D79">
        <f>IF(OR(A79="",Setup!$B$5=""),"",MOD(MOD(INT((A79-Setup!$B$5)/7),52),13)+1)</f>
        <v/>
      </c>
      <c r="E79" s="20" t="n"/>
      <c r="F79" s="20" t="n"/>
      <c r="G79" s="20" t="n"/>
      <c r="H79" s="20" t="n"/>
      <c r="I79" s="20" t="n"/>
      <c r="J79" s="21" t="n"/>
      <c r="K79" s="21" t="n"/>
      <c r="L79" s="21" t="n"/>
      <c r="M79" s="21" t="n"/>
      <c r="N79" s="21" t="n"/>
      <c r="O79" s="21" t="n"/>
      <c r="P79" s="22" t="n"/>
    </row>
    <row r="80">
      <c r="A80" s="19" t="n"/>
      <c r="B80" s="8">
        <f>IF(A80="","",A80+6)</f>
        <v/>
      </c>
      <c r="C80">
        <f>IF(OR(A80="",Setup!$B$5="",Setup!$B$6=""),"","FY"&amp;(Setup!$B$6+INT(INT((A80-Setup!$B$5)/7)/52))&amp;" Q"&amp;(INT(MOD(INT((A80-Setup!$B$5)/7),52)/13)+1))</f>
        <v/>
      </c>
      <c r="D80">
        <f>IF(OR(A80="",Setup!$B$5=""),"",MOD(MOD(INT((A80-Setup!$B$5)/7),52),13)+1)</f>
        <v/>
      </c>
      <c r="E80" s="20" t="n"/>
      <c r="F80" s="20" t="n"/>
      <c r="G80" s="20" t="n"/>
      <c r="H80" s="20" t="n"/>
      <c r="I80" s="20" t="n"/>
      <c r="J80" s="21" t="n"/>
      <c r="K80" s="21" t="n"/>
      <c r="L80" s="21" t="n"/>
      <c r="M80" s="21" t="n"/>
      <c r="N80" s="21" t="n"/>
      <c r="O80" s="21" t="n"/>
      <c r="P80" s="22" t="n"/>
    </row>
    <row r="81">
      <c r="A81" s="19" t="n"/>
      <c r="B81" s="8">
        <f>IF(A81="","",A81+6)</f>
        <v/>
      </c>
      <c r="C81">
        <f>IF(OR(A81="",Setup!$B$5="",Setup!$B$6=""),"","FY"&amp;(Setup!$B$6+INT(INT((A81-Setup!$B$5)/7)/52))&amp;" Q"&amp;(INT(MOD(INT((A81-Setup!$B$5)/7),52)/13)+1))</f>
        <v/>
      </c>
      <c r="D81">
        <f>IF(OR(A81="",Setup!$B$5=""),"",MOD(MOD(INT((A81-Setup!$B$5)/7),52),13)+1)</f>
        <v/>
      </c>
      <c r="E81" s="20" t="n"/>
      <c r="F81" s="20" t="n"/>
      <c r="G81" s="20" t="n"/>
      <c r="H81" s="20" t="n"/>
      <c r="I81" s="20" t="n"/>
      <c r="J81" s="21" t="n"/>
      <c r="K81" s="21" t="n"/>
      <c r="L81" s="21" t="n"/>
      <c r="M81" s="21" t="n"/>
      <c r="N81" s="21" t="n"/>
      <c r="O81" s="21" t="n"/>
      <c r="P81" s="22" t="n"/>
    </row>
    <row r="82">
      <c r="A82" s="19" t="n"/>
      <c r="B82" s="8">
        <f>IF(A82="","",A82+6)</f>
        <v/>
      </c>
      <c r="C82">
        <f>IF(OR(A82="",Setup!$B$5="",Setup!$B$6=""),"","FY"&amp;(Setup!$B$6+INT(INT((A82-Setup!$B$5)/7)/52))&amp;" Q"&amp;(INT(MOD(INT((A82-Setup!$B$5)/7),52)/13)+1))</f>
        <v/>
      </c>
      <c r="D82">
        <f>IF(OR(A82="",Setup!$B$5=""),"",MOD(MOD(INT((A82-Setup!$B$5)/7),52),13)+1)</f>
        <v/>
      </c>
      <c r="E82" s="20" t="n"/>
      <c r="F82" s="20" t="n"/>
      <c r="G82" s="20" t="n"/>
      <c r="H82" s="20" t="n"/>
      <c r="I82" s="20" t="n"/>
      <c r="J82" s="21" t="n"/>
      <c r="K82" s="21" t="n"/>
      <c r="L82" s="21" t="n"/>
      <c r="M82" s="21" t="n"/>
      <c r="N82" s="21" t="n"/>
      <c r="O82" s="21" t="n"/>
      <c r="P82" s="22" t="n"/>
    </row>
    <row r="83">
      <c r="A83" s="19" t="n"/>
      <c r="B83" s="8">
        <f>IF(A83="","",A83+6)</f>
        <v/>
      </c>
      <c r="C83">
        <f>IF(OR(A83="",Setup!$B$5="",Setup!$B$6=""),"","FY"&amp;(Setup!$B$6+INT(INT((A83-Setup!$B$5)/7)/52))&amp;" Q"&amp;(INT(MOD(INT((A83-Setup!$B$5)/7),52)/13)+1))</f>
        <v/>
      </c>
      <c r="D83">
        <f>IF(OR(A83="",Setup!$B$5=""),"",MOD(MOD(INT((A83-Setup!$B$5)/7),52),13)+1)</f>
        <v/>
      </c>
      <c r="E83" s="20" t="n"/>
      <c r="F83" s="20" t="n"/>
      <c r="G83" s="20" t="n"/>
      <c r="H83" s="20" t="n"/>
      <c r="I83" s="20" t="n"/>
      <c r="J83" s="21" t="n"/>
      <c r="K83" s="21" t="n"/>
      <c r="L83" s="21" t="n"/>
      <c r="M83" s="21" t="n"/>
      <c r="N83" s="21" t="n"/>
      <c r="O83" s="21" t="n"/>
      <c r="P83" s="22" t="n"/>
    </row>
    <row r="84">
      <c r="A84" s="19" t="n"/>
      <c r="B84" s="8">
        <f>IF(A84="","",A84+6)</f>
        <v/>
      </c>
      <c r="C84">
        <f>IF(OR(A84="",Setup!$B$5="",Setup!$B$6=""),"","FY"&amp;(Setup!$B$6+INT(INT((A84-Setup!$B$5)/7)/52))&amp;" Q"&amp;(INT(MOD(INT((A84-Setup!$B$5)/7),52)/13)+1))</f>
        <v/>
      </c>
      <c r="D84">
        <f>IF(OR(A84="",Setup!$B$5=""),"",MOD(MOD(INT((A84-Setup!$B$5)/7),52),13)+1)</f>
        <v/>
      </c>
      <c r="E84" s="20" t="n"/>
      <c r="F84" s="20" t="n"/>
      <c r="G84" s="20" t="n"/>
      <c r="H84" s="20" t="n"/>
      <c r="I84" s="20" t="n"/>
      <c r="J84" s="21" t="n"/>
      <c r="K84" s="21" t="n"/>
      <c r="L84" s="21" t="n"/>
      <c r="M84" s="21" t="n"/>
      <c r="N84" s="21" t="n"/>
      <c r="O84" s="21" t="n"/>
      <c r="P84" s="22" t="n"/>
    </row>
    <row r="85">
      <c r="A85" s="19" t="n"/>
      <c r="B85" s="8">
        <f>IF(A85="","",A85+6)</f>
        <v/>
      </c>
      <c r="C85">
        <f>IF(OR(A85="",Setup!$B$5="",Setup!$B$6=""),"","FY"&amp;(Setup!$B$6+INT(INT((A85-Setup!$B$5)/7)/52))&amp;" Q"&amp;(INT(MOD(INT((A85-Setup!$B$5)/7),52)/13)+1))</f>
        <v/>
      </c>
      <c r="D85">
        <f>IF(OR(A85="",Setup!$B$5=""),"",MOD(MOD(INT((A85-Setup!$B$5)/7),52),13)+1)</f>
        <v/>
      </c>
      <c r="E85" s="20" t="n"/>
      <c r="F85" s="20" t="n"/>
      <c r="G85" s="20" t="n"/>
      <c r="H85" s="20" t="n"/>
      <c r="I85" s="20" t="n"/>
      <c r="J85" s="21" t="n"/>
      <c r="K85" s="21" t="n"/>
      <c r="L85" s="21" t="n"/>
      <c r="M85" s="21" t="n"/>
      <c r="N85" s="21" t="n"/>
      <c r="O85" s="21" t="n"/>
      <c r="P85" s="22" t="n"/>
    </row>
    <row r="86">
      <c r="A86" s="19" t="n"/>
      <c r="B86" s="8">
        <f>IF(A86="","",A86+6)</f>
        <v/>
      </c>
      <c r="C86">
        <f>IF(OR(A86="",Setup!$B$5="",Setup!$B$6=""),"","FY"&amp;(Setup!$B$6+INT(INT((A86-Setup!$B$5)/7)/52))&amp;" Q"&amp;(INT(MOD(INT((A86-Setup!$B$5)/7),52)/13)+1))</f>
        <v/>
      </c>
      <c r="D86">
        <f>IF(OR(A86="",Setup!$B$5=""),"",MOD(MOD(INT((A86-Setup!$B$5)/7),52),13)+1)</f>
        <v/>
      </c>
      <c r="E86" s="20" t="n"/>
      <c r="F86" s="20" t="n"/>
      <c r="G86" s="20" t="n"/>
      <c r="H86" s="20" t="n"/>
      <c r="I86" s="20" t="n"/>
      <c r="J86" s="21" t="n"/>
      <c r="K86" s="21" t="n"/>
      <c r="L86" s="21" t="n"/>
      <c r="M86" s="21" t="n"/>
      <c r="N86" s="21" t="n"/>
      <c r="O86" s="21" t="n"/>
      <c r="P86" s="22" t="n"/>
    </row>
    <row r="87">
      <c r="A87" s="19" t="n"/>
      <c r="B87" s="8">
        <f>IF(A87="","",A87+6)</f>
        <v/>
      </c>
      <c r="C87">
        <f>IF(OR(A87="",Setup!$B$5="",Setup!$B$6=""),"","FY"&amp;(Setup!$B$6+INT(INT((A87-Setup!$B$5)/7)/52))&amp;" Q"&amp;(INT(MOD(INT((A87-Setup!$B$5)/7),52)/13)+1))</f>
        <v/>
      </c>
      <c r="D87">
        <f>IF(OR(A87="",Setup!$B$5=""),"",MOD(MOD(INT((A87-Setup!$B$5)/7),52),13)+1)</f>
        <v/>
      </c>
      <c r="E87" s="20" t="n"/>
      <c r="F87" s="20" t="n"/>
      <c r="G87" s="20" t="n"/>
      <c r="H87" s="20" t="n"/>
      <c r="I87" s="20" t="n"/>
      <c r="J87" s="21" t="n"/>
      <c r="K87" s="21" t="n"/>
      <c r="L87" s="21" t="n"/>
      <c r="M87" s="21" t="n"/>
      <c r="N87" s="21" t="n"/>
      <c r="O87" s="21" t="n"/>
      <c r="P87" s="22" t="n"/>
    </row>
    <row r="88">
      <c r="A88" s="19" t="n"/>
      <c r="B88" s="8">
        <f>IF(A88="","",A88+6)</f>
        <v/>
      </c>
      <c r="C88">
        <f>IF(OR(A88="",Setup!$B$5="",Setup!$B$6=""),"","FY"&amp;(Setup!$B$6+INT(INT((A88-Setup!$B$5)/7)/52))&amp;" Q"&amp;(INT(MOD(INT((A88-Setup!$B$5)/7),52)/13)+1))</f>
        <v/>
      </c>
      <c r="D88">
        <f>IF(OR(A88="",Setup!$B$5=""),"",MOD(MOD(INT((A88-Setup!$B$5)/7),52),13)+1)</f>
        <v/>
      </c>
      <c r="E88" s="20" t="n"/>
      <c r="F88" s="20" t="n"/>
      <c r="G88" s="20" t="n"/>
      <c r="H88" s="20" t="n"/>
      <c r="I88" s="20" t="n"/>
      <c r="J88" s="21" t="n"/>
      <c r="K88" s="21" t="n"/>
      <c r="L88" s="21" t="n"/>
      <c r="M88" s="21" t="n"/>
      <c r="N88" s="21" t="n"/>
      <c r="O88" s="21" t="n"/>
      <c r="P88" s="22" t="n"/>
    </row>
    <row r="89">
      <c r="A89" s="19" t="n"/>
      <c r="B89" s="8">
        <f>IF(A89="","",A89+6)</f>
        <v/>
      </c>
      <c r="C89">
        <f>IF(OR(A89="",Setup!$B$5="",Setup!$B$6=""),"","FY"&amp;(Setup!$B$6+INT(INT((A89-Setup!$B$5)/7)/52))&amp;" Q"&amp;(INT(MOD(INT((A89-Setup!$B$5)/7),52)/13)+1))</f>
        <v/>
      </c>
      <c r="D89">
        <f>IF(OR(A89="",Setup!$B$5=""),"",MOD(MOD(INT((A89-Setup!$B$5)/7),52),13)+1)</f>
        <v/>
      </c>
      <c r="E89" s="20" t="n"/>
      <c r="F89" s="20" t="n"/>
      <c r="G89" s="20" t="n"/>
      <c r="H89" s="20" t="n"/>
      <c r="I89" s="20" t="n"/>
      <c r="J89" s="21" t="n"/>
      <c r="K89" s="21" t="n"/>
      <c r="L89" s="21" t="n"/>
      <c r="M89" s="21" t="n"/>
      <c r="N89" s="21" t="n"/>
      <c r="O89" s="21" t="n"/>
      <c r="P89" s="22" t="n"/>
    </row>
    <row r="90">
      <c r="A90" s="19" t="n"/>
      <c r="B90" s="8">
        <f>IF(A90="","",A90+6)</f>
        <v/>
      </c>
      <c r="C90">
        <f>IF(OR(A90="",Setup!$B$5="",Setup!$B$6=""),"","FY"&amp;(Setup!$B$6+INT(INT((A90-Setup!$B$5)/7)/52))&amp;" Q"&amp;(INT(MOD(INT((A90-Setup!$B$5)/7),52)/13)+1))</f>
        <v/>
      </c>
      <c r="D90">
        <f>IF(OR(A90="",Setup!$B$5=""),"",MOD(MOD(INT((A90-Setup!$B$5)/7),52),13)+1)</f>
        <v/>
      </c>
      <c r="E90" s="20" t="n"/>
      <c r="F90" s="20" t="n"/>
      <c r="G90" s="20" t="n"/>
      <c r="H90" s="20" t="n"/>
      <c r="I90" s="20" t="n"/>
      <c r="J90" s="21" t="n"/>
      <c r="K90" s="21" t="n"/>
      <c r="L90" s="21" t="n"/>
      <c r="M90" s="21" t="n"/>
      <c r="N90" s="21" t="n"/>
      <c r="O90" s="21" t="n"/>
      <c r="P90" s="22" t="n"/>
    </row>
    <row r="91">
      <c r="A91" s="19" t="n"/>
      <c r="B91" s="8">
        <f>IF(A91="","",A91+6)</f>
        <v/>
      </c>
      <c r="C91">
        <f>IF(OR(A91="",Setup!$B$5="",Setup!$B$6=""),"","FY"&amp;(Setup!$B$6+INT(INT((A91-Setup!$B$5)/7)/52))&amp;" Q"&amp;(INT(MOD(INT((A91-Setup!$B$5)/7),52)/13)+1))</f>
        <v/>
      </c>
      <c r="D91">
        <f>IF(OR(A91="",Setup!$B$5=""),"",MOD(MOD(INT((A91-Setup!$B$5)/7),52),13)+1)</f>
        <v/>
      </c>
      <c r="E91" s="20" t="n"/>
      <c r="F91" s="20" t="n"/>
      <c r="G91" s="20" t="n"/>
      <c r="H91" s="20" t="n"/>
      <c r="I91" s="20" t="n"/>
      <c r="J91" s="21" t="n"/>
      <c r="K91" s="21" t="n"/>
      <c r="L91" s="21" t="n"/>
      <c r="M91" s="21" t="n"/>
      <c r="N91" s="21" t="n"/>
      <c r="O91" s="21" t="n"/>
      <c r="P91" s="22" t="n"/>
    </row>
    <row r="92">
      <c r="A92" s="19" t="n"/>
      <c r="B92" s="8">
        <f>IF(A92="","",A92+6)</f>
        <v/>
      </c>
      <c r="C92">
        <f>IF(OR(A92="",Setup!$B$5="",Setup!$B$6=""),"","FY"&amp;(Setup!$B$6+INT(INT((A92-Setup!$B$5)/7)/52))&amp;" Q"&amp;(INT(MOD(INT((A92-Setup!$B$5)/7),52)/13)+1))</f>
        <v/>
      </c>
      <c r="D92">
        <f>IF(OR(A92="",Setup!$B$5=""),"",MOD(MOD(INT((A92-Setup!$B$5)/7),52),13)+1)</f>
        <v/>
      </c>
      <c r="E92" s="20" t="n"/>
      <c r="F92" s="20" t="n"/>
      <c r="G92" s="20" t="n"/>
      <c r="H92" s="20" t="n"/>
      <c r="I92" s="20" t="n"/>
      <c r="J92" s="21" t="n"/>
      <c r="K92" s="21" t="n"/>
      <c r="L92" s="21" t="n"/>
      <c r="M92" s="21" t="n"/>
      <c r="N92" s="21" t="n"/>
      <c r="O92" s="21" t="n"/>
      <c r="P92" s="22" t="n"/>
    </row>
    <row r="93">
      <c r="A93" s="19" t="n"/>
      <c r="B93" s="8">
        <f>IF(A93="","",A93+6)</f>
        <v/>
      </c>
      <c r="C93">
        <f>IF(OR(A93="",Setup!$B$5="",Setup!$B$6=""),"","FY"&amp;(Setup!$B$6+INT(INT((A93-Setup!$B$5)/7)/52))&amp;" Q"&amp;(INT(MOD(INT((A93-Setup!$B$5)/7),52)/13)+1))</f>
        <v/>
      </c>
      <c r="D93">
        <f>IF(OR(A93="",Setup!$B$5=""),"",MOD(MOD(INT((A93-Setup!$B$5)/7),52),13)+1)</f>
        <v/>
      </c>
      <c r="E93" s="20" t="n"/>
      <c r="F93" s="20" t="n"/>
      <c r="G93" s="20" t="n"/>
      <c r="H93" s="20" t="n"/>
      <c r="I93" s="20" t="n"/>
      <c r="J93" s="21" t="n"/>
      <c r="K93" s="21" t="n"/>
      <c r="L93" s="21" t="n"/>
      <c r="M93" s="21" t="n"/>
      <c r="N93" s="21" t="n"/>
      <c r="O93" s="21" t="n"/>
      <c r="P93" s="22" t="n"/>
    </row>
    <row r="94">
      <c r="A94" s="19" t="n"/>
      <c r="B94" s="8">
        <f>IF(A94="","",A94+6)</f>
        <v/>
      </c>
      <c r="C94">
        <f>IF(OR(A94="",Setup!$B$5="",Setup!$B$6=""),"","FY"&amp;(Setup!$B$6+INT(INT((A94-Setup!$B$5)/7)/52))&amp;" Q"&amp;(INT(MOD(INT((A94-Setup!$B$5)/7),52)/13)+1))</f>
        <v/>
      </c>
      <c r="D94">
        <f>IF(OR(A94="",Setup!$B$5=""),"",MOD(MOD(INT((A94-Setup!$B$5)/7),52),13)+1)</f>
        <v/>
      </c>
      <c r="E94" s="20" t="n"/>
      <c r="F94" s="20" t="n"/>
      <c r="G94" s="20" t="n"/>
      <c r="H94" s="20" t="n"/>
      <c r="I94" s="20" t="n"/>
      <c r="J94" s="21" t="n"/>
      <c r="K94" s="21" t="n"/>
      <c r="L94" s="21" t="n"/>
      <c r="M94" s="21" t="n"/>
      <c r="N94" s="21" t="n"/>
      <c r="O94" s="21" t="n"/>
      <c r="P94" s="22" t="n"/>
    </row>
    <row r="95">
      <c r="A95" s="19" t="n"/>
      <c r="B95" s="8">
        <f>IF(A95="","",A95+6)</f>
        <v/>
      </c>
      <c r="C95">
        <f>IF(OR(A95="",Setup!$B$5="",Setup!$B$6=""),"","FY"&amp;(Setup!$B$6+INT(INT((A95-Setup!$B$5)/7)/52))&amp;" Q"&amp;(INT(MOD(INT((A95-Setup!$B$5)/7),52)/13)+1))</f>
        <v/>
      </c>
      <c r="D95">
        <f>IF(OR(A95="",Setup!$B$5=""),"",MOD(MOD(INT((A95-Setup!$B$5)/7),52),13)+1)</f>
        <v/>
      </c>
      <c r="E95" s="20" t="n"/>
      <c r="F95" s="20" t="n"/>
      <c r="G95" s="20" t="n"/>
      <c r="H95" s="20" t="n"/>
      <c r="I95" s="20" t="n"/>
      <c r="J95" s="21" t="n"/>
      <c r="K95" s="21" t="n"/>
      <c r="L95" s="21" t="n"/>
      <c r="M95" s="21" t="n"/>
      <c r="N95" s="21" t="n"/>
      <c r="O95" s="21" t="n"/>
      <c r="P95" s="22" t="n"/>
    </row>
    <row r="96">
      <c r="A96" s="19" t="n"/>
      <c r="B96" s="8">
        <f>IF(A96="","",A96+6)</f>
        <v/>
      </c>
      <c r="C96">
        <f>IF(OR(A96="",Setup!$B$5="",Setup!$B$6=""),"","FY"&amp;(Setup!$B$6+INT(INT((A96-Setup!$B$5)/7)/52))&amp;" Q"&amp;(INT(MOD(INT((A96-Setup!$B$5)/7),52)/13)+1))</f>
        <v/>
      </c>
      <c r="D96">
        <f>IF(OR(A96="",Setup!$B$5=""),"",MOD(MOD(INT((A96-Setup!$B$5)/7),52),13)+1)</f>
        <v/>
      </c>
      <c r="E96" s="20" t="n"/>
      <c r="F96" s="20" t="n"/>
      <c r="G96" s="20" t="n"/>
      <c r="H96" s="20" t="n"/>
      <c r="I96" s="20" t="n"/>
      <c r="J96" s="21" t="n"/>
      <c r="K96" s="21" t="n"/>
      <c r="L96" s="21" t="n"/>
      <c r="M96" s="21" t="n"/>
      <c r="N96" s="21" t="n"/>
      <c r="O96" s="21" t="n"/>
      <c r="P96" s="22" t="n"/>
    </row>
    <row r="97">
      <c r="A97" s="19" t="n"/>
      <c r="B97" s="8">
        <f>IF(A97="","",A97+6)</f>
        <v/>
      </c>
      <c r="C97">
        <f>IF(OR(A97="",Setup!$B$5="",Setup!$B$6=""),"","FY"&amp;(Setup!$B$6+INT(INT((A97-Setup!$B$5)/7)/52))&amp;" Q"&amp;(INT(MOD(INT((A97-Setup!$B$5)/7),52)/13)+1))</f>
        <v/>
      </c>
      <c r="D97">
        <f>IF(OR(A97="",Setup!$B$5=""),"",MOD(MOD(INT((A97-Setup!$B$5)/7),52),13)+1)</f>
        <v/>
      </c>
      <c r="E97" s="20" t="n"/>
      <c r="F97" s="20" t="n"/>
      <c r="G97" s="20" t="n"/>
      <c r="H97" s="20" t="n"/>
      <c r="I97" s="20" t="n"/>
      <c r="J97" s="21" t="n"/>
      <c r="K97" s="21" t="n"/>
      <c r="L97" s="21" t="n"/>
      <c r="M97" s="21" t="n"/>
      <c r="N97" s="21" t="n"/>
      <c r="O97" s="21" t="n"/>
      <c r="P97" s="22" t="n"/>
    </row>
    <row r="98">
      <c r="A98" s="19" t="n"/>
      <c r="B98" s="8">
        <f>IF(A98="","",A98+6)</f>
        <v/>
      </c>
      <c r="C98">
        <f>IF(OR(A98="",Setup!$B$5="",Setup!$B$6=""),"","FY"&amp;(Setup!$B$6+INT(INT((A98-Setup!$B$5)/7)/52))&amp;" Q"&amp;(INT(MOD(INT((A98-Setup!$B$5)/7),52)/13)+1))</f>
        <v/>
      </c>
      <c r="D98">
        <f>IF(OR(A98="",Setup!$B$5=""),"",MOD(MOD(INT((A98-Setup!$B$5)/7),52),13)+1)</f>
        <v/>
      </c>
      <c r="E98" s="20" t="n"/>
      <c r="F98" s="20" t="n"/>
      <c r="G98" s="20" t="n"/>
      <c r="H98" s="20" t="n"/>
      <c r="I98" s="20" t="n"/>
      <c r="J98" s="21" t="n"/>
      <c r="K98" s="21" t="n"/>
      <c r="L98" s="21" t="n"/>
      <c r="M98" s="21" t="n"/>
      <c r="N98" s="21" t="n"/>
      <c r="O98" s="21" t="n"/>
      <c r="P98" s="22" t="n"/>
    </row>
    <row r="99">
      <c r="A99" s="19" t="n"/>
      <c r="B99" s="8">
        <f>IF(A99="","",A99+6)</f>
        <v/>
      </c>
      <c r="C99">
        <f>IF(OR(A99="",Setup!$B$5="",Setup!$B$6=""),"","FY"&amp;(Setup!$B$6+INT(INT((A99-Setup!$B$5)/7)/52))&amp;" Q"&amp;(INT(MOD(INT((A99-Setup!$B$5)/7),52)/13)+1))</f>
        <v/>
      </c>
      <c r="D99">
        <f>IF(OR(A99="",Setup!$B$5=""),"",MOD(MOD(INT((A99-Setup!$B$5)/7),52),13)+1)</f>
        <v/>
      </c>
      <c r="E99" s="20" t="n"/>
      <c r="F99" s="20" t="n"/>
      <c r="G99" s="20" t="n"/>
      <c r="H99" s="20" t="n"/>
      <c r="I99" s="20" t="n"/>
      <c r="J99" s="21" t="n"/>
      <c r="K99" s="21" t="n"/>
      <c r="L99" s="21" t="n"/>
      <c r="M99" s="21" t="n"/>
      <c r="N99" s="21" t="n"/>
      <c r="O99" s="21" t="n"/>
      <c r="P99" s="22" t="n"/>
    </row>
    <row r="100">
      <c r="A100" s="19" t="n"/>
      <c r="B100" s="8">
        <f>IF(A100="","",A100+6)</f>
        <v/>
      </c>
      <c r="C100">
        <f>IF(OR(A100="",Setup!$B$5="",Setup!$B$6=""),"","FY"&amp;(Setup!$B$6+INT(INT((A100-Setup!$B$5)/7)/52))&amp;" Q"&amp;(INT(MOD(INT((A100-Setup!$B$5)/7),52)/13)+1))</f>
        <v/>
      </c>
      <c r="D100">
        <f>IF(OR(A100="",Setup!$B$5=""),"",MOD(MOD(INT((A100-Setup!$B$5)/7),52),13)+1)</f>
        <v/>
      </c>
      <c r="E100" s="20" t="n"/>
      <c r="F100" s="20" t="n"/>
      <c r="G100" s="20" t="n"/>
      <c r="H100" s="20" t="n"/>
      <c r="I100" s="20" t="n"/>
      <c r="J100" s="21" t="n"/>
      <c r="K100" s="21" t="n"/>
      <c r="L100" s="21" t="n"/>
      <c r="M100" s="21" t="n"/>
      <c r="N100" s="21" t="n"/>
      <c r="O100" s="21" t="n"/>
      <c r="P100" s="22" t="n"/>
    </row>
    <row r="101">
      <c r="A101" s="19" t="n"/>
      <c r="B101" s="8">
        <f>IF(A101="","",A101+6)</f>
        <v/>
      </c>
      <c r="C101">
        <f>IF(OR(A101="",Setup!$B$5="",Setup!$B$6=""),"","FY"&amp;(Setup!$B$6+INT(INT((A101-Setup!$B$5)/7)/52))&amp;" Q"&amp;(INT(MOD(INT((A101-Setup!$B$5)/7),52)/13)+1))</f>
        <v/>
      </c>
      <c r="D101">
        <f>IF(OR(A101="",Setup!$B$5=""),"",MOD(MOD(INT((A101-Setup!$B$5)/7),52),13)+1)</f>
        <v/>
      </c>
      <c r="E101" s="20" t="n"/>
      <c r="F101" s="20" t="n"/>
      <c r="G101" s="20" t="n"/>
      <c r="H101" s="20" t="n"/>
      <c r="I101" s="20" t="n"/>
      <c r="J101" s="21" t="n"/>
      <c r="K101" s="21" t="n"/>
      <c r="L101" s="21" t="n"/>
      <c r="M101" s="21" t="n"/>
      <c r="N101" s="21" t="n"/>
      <c r="O101" s="21" t="n"/>
      <c r="P101" s="22" t="n"/>
    </row>
    <row r="102">
      <c r="A102" s="19" t="n"/>
      <c r="B102" s="8">
        <f>IF(A102="","",A102+6)</f>
        <v/>
      </c>
      <c r="C102">
        <f>IF(OR(A102="",Setup!$B$5="",Setup!$B$6=""),"","FY"&amp;(Setup!$B$6+INT(INT((A102-Setup!$B$5)/7)/52))&amp;" Q"&amp;(INT(MOD(INT((A102-Setup!$B$5)/7),52)/13)+1))</f>
        <v/>
      </c>
      <c r="D102">
        <f>IF(OR(A102="",Setup!$B$5=""),"",MOD(MOD(INT((A102-Setup!$B$5)/7),52),13)+1)</f>
        <v/>
      </c>
      <c r="E102" s="20" t="n"/>
      <c r="F102" s="20" t="n"/>
      <c r="G102" s="20" t="n"/>
      <c r="H102" s="20" t="n"/>
      <c r="I102" s="20" t="n"/>
      <c r="J102" s="21" t="n"/>
      <c r="K102" s="21" t="n"/>
      <c r="L102" s="21" t="n"/>
      <c r="M102" s="21" t="n"/>
      <c r="N102" s="21" t="n"/>
      <c r="O102" s="21" t="n"/>
      <c r="P102" s="22" t="n"/>
    </row>
    <row r="103">
      <c r="A103" s="19" t="n"/>
      <c r="B103" s="8">
        <f>IF(A103="","",A103+6)</f>
        <v/>
      </c>
      <c r="C103">
        <f>IF(OR(A103="",Setup!$B$5="",Setup!$B$6=""),"","FY"&amp;(Setup!$B$6+INT(INT((A103-Setup!$B$5)/7)/52))&amp;" Q"&amp;(INT(MOD(INT((A103-Setup!$B$5)/7),52)/13)+1))</f>
        <v/>
      </c>
      <c r="D103">
        <f>IF(OR(A103="",Setup!$B$5=""),"",MOD(MOD(INT((A103-Setup!$B$5)/7),52),13)+1)</f>
        <v/>
      </c>
      <c r="E103" s="20" t="n"/>
      <c r="F103" s="20" t="n"/>
      <c r="G103" s="20" t="n"/>
      <c r="H103" s="20" t="n"/>
      <c r="I103" s="20" t="n"/>
      <c r="J103" s="21" t="n"/>
      <c r="K103" s="21" t="n"/>
      <c r="L103" s="21" t="n"/>
      <c r="M103" s="21" t="n"/>
      <c r="N103" s="21" t="n"/>
      <c r="O103" s="21" t="n"/>
      <c r="P103" s="22" t="n"/>
    </row>
    <row r="104">
      <c r="A104" s="19" t="n"/>
      <c r="B104" s="8">
        <f>IF(A104="","",A104+6)</f>
        <v/>
      </c>
      <c r="C104">
        <f>IF(OR(A104="",Setup!$B$5="",Setup!$B$6=""),"","FY"&amp;(Setup!$B$6+INT(INT((A104-Setup!$B$5)/7)/52))&amp;" Q"&amp;(INT(MOD(INT((A104-Setup!$B$5)/7),52)/13)+1))</f>
        <v/>
      </c>
      <c r="D104">
        <f>IF(OR(A104="",Setup!$B$5=""),"",MOD(MOD(INT((A104-Setup!$B$5)/7),52),13)+1)</f>
        <v/>
      </c>
      <c r="E104" s="20" t="n"/>
      <c r="F104" s="20" t="n"/>
      <c r="G104" s="20" t="n"/>
      <c r="H104" s="20" t="n"/>
      <c r="I104" s="20" t="n"/>
      <c r="J104" s="21" t="n"/>
      <c r="K104" s="21" t="n"/>
      <c r="L104" s="21" t="n"/>
      <c r="M104" s="21" t="n"/>
      <c r="N104" s="21" t="n"/>
      <c r="O104" s="21" t="n"/>
      <c r="P104" s="22" t="n"/>
    </row>
    <row r="105">
      <c r="A105" s="19" t="n"/>
      <c r="B105" s="8">
        <f>IF(A105="","",A105+6)</f>
        <v/>
      </c>
      <c r="C105">
        <f>IF(OR(A105="",Setup!$B$5="",Setup!$B$6=""),"","FY"&amp;(Setup!$B$6+INT(INT((A105-Setup!$B$5)/7)/52))&amp;" Q"&amp;(INT(MOD(INT((A105-Setup!$B$5)/7),52)/13)+1))</f>
        <v/>
      </c>
      <c r="D105">
        <f>IF(OR(A105="",Setup!$B$5=""),"",MOD(MOD(INT((A105-Setup!$B$5)/7),52),13)+1)</f>
        <v/>
      </c>
      <c r="E105" s="20" t="n"/>
      <c r="F105" s="20" t="n"/>
      <c r="G105" s="20" t="n"/>
      <c r="H105" s="20" t="n"/>
      <c r="I105" s="20" t="n"/>
      <c r="J105" s="21" t="n"/>
      <c r="K105" s="21" t="n"/>
      <c r="L105" s="21" t="n"/>
      <c r="M105" s="21" t="n"/>
      <c r="N105" s="21" t="n"/>
      <c r="O105" s="21" t="n"/>
      <c r="P105" s="22" t="n"/>
    </row>
    <row r="106">
      <c r="A106" s="19" t="n"/>
      <c r="B106" s="8">
        <f>IF(A106="","",A106+6)</f>
        <v/>
      </c>
      <c r="C106">
        <f>IF(OR(A106="",Setup!$B$5="",Setup!$B$6=""),"","FY"&amp;(Setup!$B$6+INT(INT((A106-Setup!$B$5)/7)/52))&amp;" Q"&amp;(INT(MOD(INT((A106-Setup!$B$5)/7),52)/13)+1))</f>
        <v/>
      </c>
      <c r="D106">
        <f>IF(OR(A106="",Setup!$B$5=""),"",MOD(MOD(INT((A106-Setup!$B$5)/7),52),13)+1)</f>
        <v/>
      </c>
      <c r="E106" s="20" t="n"/>
      <c r="F106" s="20" t="n"/>
      <c r="G106" s="20" t="n"/>
      <c r="H106" s="20" t="n"/>
      <c r="I106" s="20" t="n"/>
      <c r="J106" s="21" t="n"/>
      <c r="K106" s="21" t="n"/>
      <c r="L106" s="21" t="n"/>
      <c r="M106" s="21" t="n"/>
      <c r="N106" s="21" t="n"/>
      <c r="O106" s="21" t="n"/>
      <c r="P106" s="22" t="n"/>
    </row>
    <row r="107">
      <c r="A107" s="19" t="n"/>
      <c r="B107" s="8">
        <f>IF(A107="","",A107+6)</f>
        <v/>
      </c>
      <c r="C107">
        <f>IF(OR(A107="",Setup!$B$5="",Setup!$B$6=""),"","FY"&amp;(Setup!$B$6+INT(INT((A107-Setup!$B$5)/7)/52))&amp;" Q"&amp;(INT(MOD(INT((A107-Setup!$B$5)/7),52)/13)+1))</f>
        <v/>
      </c>
      <c r="D107">
        <f>IF(OR(A107="",Setup!$B$5=""),"",MOD(MOD(INT((A107-Setup!$B$5)/7),52),13)+1)</f>
        <v/>
      </c>
      <c r="E107" s="20" t="n"/>
      <c r="F107" s="20" t="n"/>
      <c r="G107" s="20" t="n"/>
      <c r="H107" s="20" t="n"/>
      <c r="I107" s="20" t="n"/>
      <c r="J107" s="21" t="n"/>
      <c r="K107" s="21" t="n"/>
      <c r="L107" s="21" t="n"/>
      <c r="M107" s="21" t="n"/>
      <c r="N107" s="21" t="n"/>
      <c r="O107" s="21" t="n"/>
      <c r="P107" s="22" t="n"/>
    </row>
    <row r="108">
      <c r="A108" s="19" t="n"/>
      <c r="B108" s="8">
        <f>IF(A108="","",A108+6)</f>
        <v/>
      </c>
      <c r="C108">
        <f>IF(OR(A108="",Setup!$B$5="",Setup!$B$6=""),"","FY"&amp;(Setup!$B$6+INT(INT((A108-Setup!$B$5)/7)/52))&amp;" Q"&amp;(INT(MOD(INT((A108-Setup!$B$5)/7),52)/13)+1))</f>
        <v/>
      </c>
      <c r="D108">
        <f>IF(OR(A108="",Setup!$B$5=""),"",MOD(MOD(INT((A108-Setup!$B$5)/7),52),13)+1)</f>
        <v/>
      </c>
      <c r="E108" s="20" t="n"/>
      <c r="F108" s="20" t="n"/>
      <c r="G108" s="20" t="n"/>
      <c r="H108" s="20" t="n"/>
      <c r="I108" s="20" t="n"/>
      <c r="J108" s="21" t="n"/>
      <c r="K108" s="21" t="n"/>
      <c r="L108" s="21" t="n"/>
      <c r="M108" s="21" t="n"/>
      <c r="N108" s="21" t="n"/>
      <c r="O108" s="21" t="n"/>
      <c r="P108" s="22" t="n"/>
    </row>
    <row r="109">
      <c r="A109" s="19" t="n"/>
      <c r="B109" s="8">
        <f>IF(A109="","",A109+6)</f>
        <v/>
      </c>
      <c r="C109">
        <f>IF(OR(A109="",Setup!$B$5="",Setup!$B$6=""),"","FY"&amp;(Setup!$B$6+INT(INT((A109-Setup!$B$5)/7)/52))&amp;" Q"&amp;(INT(MOD(INT((A109-Setup!$B$5)/7),52)/13)+1))</f>
        <v/>
      </c>
      <c r="D109">
        <f>IF(OR(A109="",Setup!$B$5=""),"",MOD(MOD(INT((A109-Setup!$B$5)/7),52),13)+1)</f>
        <v/>
      </c>
      <c r="E109" s="20" t="n"/>
      <c r="F109" s="20" t="n"/>
      <c r="G109" s="20" t="n"/>
      <c r="H109" s="20" t="n"/>
      <c r="I109" s="20" t="n"/>
      <c r="J109" s="21" t="n"/>
      <c r="K109" s="21" t="n"/>
      <c r="L109" s="21" t="n"/>
      <c r="M109" s="21" t="n"/>
      <c r="N109" s="21" t="n"/>
      <c r="O109" s="21" t="n"/>
      <c r="P109" s="22" t="n"/>
    </row>
    <row r="110">
      <c r="A110" s="19" t="n"/>
      <c r="B110" s="8">
        <f>IF(A110="","",A110+6)</f>
        <v/>
      </c>
      <c r="C110">
        <f>IF(OR(A110="",Setup!$B$5="",Setup!$B$6=""),"","FY"&amp;(Setup!$B$6+INT(INT((A110-Setup!$B$5)/7)/52))&amp;" Q"&amp;(INT(MOD(INT((A110-Setup!$B$5)/7),52)/13)+1))</f>
        <v/>
      </c>
      <c r="D110">
        <f>IF(OR(A110="",Setup!$B$5=""),"",MOD(MOD(INT((A110-Setup!$B$5)/7),52),13)+1)</f>
        <v/>
      </c>
      <c r="E110" s="20" t="n"/>
      <c r="F110" s="20" t="n"/>
      <c r="G110" s="20" t="n"/>
      <c r="H110" s="20" t="n"/>
      <c r="I110" s="20" t="n"/>
      <c r="J110" s="21" t="n"/>
      <c r="K110" s="21" t="n"/>
      <c r="L110" s="21" t="n"/>
      <c r="M110" s="21" t="n"/>
      <c r="N110" s="21" t="n"/>
      <c r="O110" s="21" t="n"/>
      <c r="P110" s="22" t="n"/>
    </row>
    <row r="111">
      <c r="A111" s="19" t="n"/>
      <c r="B111" s="8">
        <f>IF(A111="","",A111+6)</f>
        <v/>
      </c>
      <c r="C111">
        <f>IF(OR(A111="",Setup!$B$5="",Setup!$B$6=""),"","FY"&amp;(Setup!$B$6+INT(INT((A111-Setup!$B$5)/7)/52))&amp;" Q"&amp;(INT(MOD(INT((A111-Setup!$B$5)/7),52)/13)+1))</f>
        <v/>
      </c>
      <c r="D111">
        <f>IF(OR(A111="",Setup!$B$5=""),"",MOD(MOD(INT((A111-Setup!$B$5)/7),52),13)+1)</f>
        <v/>
      </c>
      <c r="E111" s="20" t="n"/>
      <c r="F111" s="20" t="n"/>
      <c r="G111" s="20" t="n"/>
      <c r="H111" s="20" t="n"/>
      <c r="I111" s="20" t="n"/>
      <c r="J111" s="21" t="n"/>
      <c r="K111" s="21" t="n"/>
      <c r="L111" s="21" t="n"/>
      <c r="M111" s="21" t="n"/>
      <c r="N111" s="21" t="n"/>
      <c r="O111" s="21" t="n"/>
      <c r="P111" s="22" t="n"/>
    </row>
    <row r="112">
      <c r="A112" s="19" t="n"/>
      <c r="B112" s="8">
        <f>IF(A112="","",A112+6)</f>
        <v/>
      </c>
      <c r="C112">
        <f>IF(OR(A112="",Setup!$B$5="",Setup!$B$6=""),"","FY"&amp;(Setup!$B$6+INT(INT((A112-Setup!$B$5)/7)/52))&amp;" Q"&amp;(INT(MOD(INT((A112-Setup!$B$5)/7),52)/13)+1))</f>
        <v/>
      </c>
      <c r="D112">
        <f>IF(OR(A112="",Setup!$B$5=""),"",MOD(MOD(INT((A112-Setup!$B$5)/7),52),13)+1)</f>
        <v/>
      </c>
      <c r="E112" s="20" t="n"/>
      <c r="F112" s="20" t="n"/>
      <c r="G112" s="20" t="n"/>
      <c r="H112" s="20" t="n"/>
      <c r="I112" s="20" t="n"/>
      <c r="J112" s="21" t="n"/>
      <c r="K112" s="21" t="n"/>
      <c r="L112" s="21" t="n"/>
      <c r="M112" s="21" t="n"/>
      <c r="N112" s="21" t="n"/>
      <c r="O112" s="21" t="n"/>
      <c r="P112" s="22" t="n"/>
    </row>
    <row r="113">
      <c r="A113" s="19" t="n"/>
      <c r="B113" s="8">
        <f>IF(A113="","",A113+6)</f>
        <v/>
      </c>
      <c r="C113">
        <f>IF(OR(A113="",Setup!$B$5="",Setup!$B$6=""),"","FY"&amp;(Setup!$B$6+INT(INT((A113-Setup!$B$5)/7)/52))&amp;" Q"&amp;(INT(MOD(INT((A113-Setup!$B$5)/7),52)/13)+1))</f>
        <v/>
      </c>
      <c r="D113">
        <f>IF(OR(A113="",Setup!$B$5=""),"",MOD(MOD(INT((A113-Setup!$B$5)/7),52),13)+1)</f>
        <v/>
      </c>
      <c r="E113" s="20" t="n"/>
      <c r="F113" s="20" t="n"/>
      <c r="G113" s="20" t="n"/>
      <c r="H113" s="20" t="n"/>
      <c r="I113" s="20" t="n"/>
      <c r="J113" s="21" t="n"/>
      <c r="K113" s="21" t="n"/>
      <c r="L113" s="21" t="n"/>
      <c r="M113" s="21" t="n"/>
      <c r="N113" s="21" t="n"/>
      <c r="O113" s="21" t="n"/>
      <c r="P113" s="22" t="n"/>
    </row>
    <row r="114">
      <c r="A114" s="19" t="n"/>
      <c r="B114" s="8">
        <f>IF(A114="","",A114+6)</f>
        <v/>
      </c>
      <c r="C114">
        <f>IF(OR(A114="",Setup!$B$5="",Setup!$B$6=""),"","FY"&amp;(Setup!$B$6+INT(INT((A114-Setup!$B$5)/7)/52))&amp;" Q"&amp;(INT(MOD(INT((A114-Setup!$B$5)/7),52)/13)+1))</f>
        <v/>
      </c>
      <c r="D114">
        <f>IF(OR(A114="",Setup!$B$5=""),"",MOD(MOD(INT((A114-Setup!$B$5)/7),52),13)+1)</f>
        <v/>
      </c>
      <c r="E114" s="20" t="n"/>
      <c r="F114" s="20" t="n"/>
      <c r="G114" s="20" t="n"/>
      <c r="H114" s="20" t="n"/>
      <c r="I114" s="20" t="n"/>
      <c r="J114" s="21" t="n"/>
      <c r="K114" s="21" t="n"/>
      <c r="L114" s="21" t="n"/>
      <c r="M114" s="21" t="n"/>
      <c r="N114" s="21" t="n"/>
      <c r="O114" s="21" t="n"/>
      <c r="P114" s="22" t="n"/>
    </row>
    <row r="115">
      <c r="A115" s="19" t="n"/>
      <c r="B115" s="8">
        <f>IF(A115="","",A115+6)</f>
        <v/>
      </c>
      <c r="C115">
        <f>IF(OR(A115="",Setup!$B$5="",Setup!$B$6=""),"","FY"&amp;(Setup!$B$6+INT(INT((A115-Setup!$B$5)/7)/52))&amp;" Q"&amp;(INT(MOD(INT((A115-Setup!$B$5)/7),52)/13)+1))</f>
        <v/>
      </c>
      <c r="D115">
        <f>IF(OR(A115="",Setup!$B$5=""),"",MOD(MOD(INT((A115-Setup!$B$5)/7),52),13)+1)</f>
        <v/>
      </c>
      <c r="E115" s="20" t="n"/>
      <c r="F115" s="20" t="n"/>
      <c r="G115" s="20" t="n"/>
      <c r="H115" s="20" t="n"/>
      <c r="I115" s="20" t="n"/>
      <c r="J115" s="21" t="n"/>
      <c r="K115" s="21" t="n"/>
      <c r="L115" s="21" t="n"/>
      <c r="M115" s="21" t="n"/>
      <c r="N115" s="21" t="n"/>
      <c r="O115" s="21" t="n"/>
      <c r="P115" s="22" t="n"/>
    </row>
    <row r="116">
      <c r="A116" s="19" t="n"/>
      <c r="B116" s="8">
        <f>IF(A116="","",A116+6)</f>
        <v/>
      </c>
      <c r="C116">
        <f>IF(OR(A116="",Setup!$B$5="",Setup!$B$6=""),"","FY"&amp;(Setup!$B$6+INT(INT((A116-Setup!$B$5)/7)/52))&amp;" Q"&amp;(INT(MOD(INT((A116-Setup!$B$5)/7),52)/13)+1))</f>
        <v/>
      </c>
      <c r="D116">
        <f>IF(OR(A116="",Setup!$B$5=""),"",MOD(MOD(INT((A116-Setup!$B$5)/7),52),13)+1)</f>
        <v/>
      </c>
      <c r="E116" s="20" t="n"/>
      <c r="F116" s="20" t="n"/>
      <c r="G116" s="20" t="n"/>
      <c r="H116" s="20" t="n"/>
      <c r="I116" s="20" t="n"/>
      <c r="J116" s="21" t="n"/>
      <c r="K116" s="21" t="n"/>
      <c r="L116" s="21" t="n"/>
      <c r="M116" s="21" t="n"/>
      <c r="N116" s="21" t="n"/>
      <c r="O116" s="21" t="n"/>
      <c r="P116" s="22" t="n"/>
    </row>
    <row r="117">
      <c r="A117" s="19" t="n"/>
      <c r="B117" s="8">
        <f>IF(A117="","",A117+6)</f>
        <v/>
      </c>
      <c r="C117">
        <f>IF(OR(A117="",Setup!$B$5="",Setup!$B$6=""),"","FY"&amp;(Setup!$B$6+INT(INT((A117-Setup!$B$5)/7)/52))&amp;" Q"&amp;(INT(MOD(INT((A117-Setup!$B$5)/7),52)/13)+1))</f>
        <v/>
      </c>
      <c r="D117">
        <f>IF(OR(A117="",Setup!$B$5=""),"",MOD(MOD(INT((A117-Setup!$B$5)/7),52),13)+1)</f>
        <v/>
      </c>
      <c r="E117" s="20" t="n"/>
      <c r="F117" s="20" t="n"/>
      <c r="G117" s="20" t="n"/>
      <c r="H117" s="20" t="n"/>
      <c r="I117" s="20" t="n"/>
      <c r="J117" s="21" t="n"/>
      <c r="K117" s="21" t="n"/>
      <c r="L117" s="21" t="n"/>
      <c r="M117" s="21" t="n"/>
      <c r="N117" s="21" t="n"/>
      <c r="O117" s="21" t="n"/>
      <c r="P117" s="22" t="n"/>
    </row>
    <row r="118">
      <c r="A118" s="19" t="n"/>
      <c r="B118" s="8">
        <f>IF(A118="","",A118+6)</f>
        <v/>
      </c>
      <c r="C118">
        <f>IF(OR(A118="",Setup!$B$5="",Setup!$B$6=""),"","FY"&amp;(Setup!$B$6+INT(INT((A118-Setup!$B$5)/7)/52))&amp;" Q"&amp;(INT(MOD(INT((A118-Setup!$B$5)/7),52)/13)+1))</f>
        <v/>
      </c>
      <c r="D118">
        <f>IF(OR(A118="",Setup!$B$5=""),"",MOD(MOD(INT((A118-Setup!$B$5)/7),52),13)+1)</f>
        <v/>
      </c>
      <c r="E118" s="20" t="n"/>
      <c r="F118" s="20" t="n"/>
      <c r="G118" s="20" t="n"/>
      <c r="H118" s="20" t="n"/>
      <c r="I118" s="20" t="n"/>
      <c r="J118" s="21" t="n"/>
      <c r="K118" s="21" t="n"/>
      <c r="L118" s="21" t="n"/>
      <c r="M118" s="21" t="n"/>
      <c r="N118" s="21" t="n"/>
      <c r="O118" s="21" t="n"/>
      <c r="P118" s="22" t="n"/>
    </row>
    <row r="119">
      <c r="A119" s="19" t="n"/>
      <c r="B119" s="8">
        <f>IF(A119="","",A119+6)</f>
        <v/>
      </c>
      <c r="C119">
        <f>IF(OR(A119="",Setup!$B$5="",Setup!$B$6=""),"","FY"&amp;(Setup!$B$6+INT(INT((A119-Setup!$B$5)/7)/52))&amp;" Q"&amp;(INT(MOD(INT((A119-Setup!$B$5)/7),52)/13)+1))</f>
        <v/>
      </c>
      <c r="D119">
        <f>IF(OR(A119="",Setup!$B$5=""),"",MOD(MOD(INT((A119-Setup!$B$5)/7),52),13)+1)</f>
        <v/>
      </c>
      <c r="E119" s="20" t="n"/>
      <c r="F119" s="20" t="n"/>
      <c r="G119" s="20" t="n"/>
      <c r="H119" s="20" t="n"/>
      <c r="I119" s="20" t="n"/>
      <c r="J119" s="21" t="n"/>
      <c r="K119" s="21" t="n"/>
      <c r="L119" s="21" t="n"/>
      <c r="M119" s="21" t="n"/>
      <c r="N119" s="21" t="n"/>
      <c r="O119" s="21" t="n"/>
      <c r="P119" s="22" t="n"/>
    </row>
    <row r="120">
      <c r="A120" s="19" t="n"/>
      <c r="B120" s="8">
        <f>IF(A120="","",A120+6)</f>
        <v/>
      </c>
      <c r="C120">
        <f>IF(OR(A120="",Setup!$B$5="",Setup!$B$6=""),"","FY"&amp;(Setup!$B$6+INT(INT((A120-Setup!$B$5)/7)/52))&amp;" Q"&amp;(INT(MOD(INT((A120-Setup!$B$5)/7),52)/13)+1))</f>
        <v/>
      </c>
      <c r="D120">
        <f>IF(OR(A120="",Setup!$B$5=""),"",MOD(MOD(INT((A120-Setup!$B$5)/7),52),13)+1)</f>
        <v/>
      </c>
      <c r="E120" s="20" t="n"/>
      <c r="F120" s="20" t="n"/>
      <c r="G120" s="20" t="n"/>
      <c r="H120" s="20" t="n"/>
      <c r="I120" s="20" t="n"/>
      <c r="J120" s="21" t="n"/>
      <c r="K120" s="21" t="n"/>
      <c r="L120" s="21" t="n"/>
      <c r="M120" s="21" t="n"/>
      <c r="N120" s="21" t="n"/>
      <c r="O120" s="21" t="n"/>
      <c r="P120" s="22" t="n"/>
    </row>
    <row r="121">
      <c r="A121" s="19" t="n"/>
      <c r="B121" s="8">
        <f>IF(A121="","",A121+6)</f>
        <v/>
      </c>
      <c r="C121">
        <f>IF(OR(A121="",Setup!$B$5="",Setup!$B$6=""),"","FY"&amp;(Setup!$B$6+INT(INT((A121-Setup!$B$5)/7)/52))&amp;" Q"&amp;(INT(MOD(INT((A121-Setup!$B$5)/7),52)/13)+1))</f>
        <v/>
      </c>
      <c r="D121">
        <f>IF(OR(A121="",Setup!$B$5=""),"",MOD(MOD(INT((A121-Setup!$B$5)/7),52),13)+1)</f>
        <v/>
      </c>
      <c r="E121" s="20" t="n"/>
      <c r="F121" s="20" t="n"/>
      <c r="G121" s="20" t="n"/>
      <c r="H121" s="20" t="n"/>
      <c r="I121" s="20" t="n"/>
      <c r="J121" s="21" t="n"/>
      <c r="K121" s="21" t="n"/>
      <c r="L121" s="21" t="n"/>
      <c r="M121" s="21" t="n"/>
      <c r="N121" s="21" t="n"/>
      <c r="O121" s="21" t="n"/>
      <c r="P121" s="22" t="n"/>
    </row>
    <row r="122">
      <c r="A122" s="19" t="n"/>
      <c r="B122" s="8">
        <f>IF(A122="","",A122+6)</f>
        <v/>
      </c>
      <c r="C122">
        <f>IF(OR(A122="",Setup!$B$5="",Setup!$B$6=""),"","FY"&amp;(Setup!$B$6+INT(INT((A122-Setup!$B$5)/7)/52))&amp;" Q"&amp;(INT(MOD(INT((A122-Setup!$B$5)/7),52)/13)+1))</f>
        <v/>
      </c>
      <c r="D122">
        <f>IF(OR(A122="",Setup!$B$5=""),"",MOD(MOD(INT((A122-Setup!$B$5)/7),52),13)+1)</f>
        <v/>
      </c>
      <c r="E122" s="20" t="n"/>
      <c r="F122" s="20" t="n"/>
      <c r="G122" s="20" t="n"/>
      <c r="H122" s="20" t="n"/>
      <c r="I122" s="20" t="n"/>
      <c r="J122" s="21" t="n"/>
      <c r="K122" s="21" t="n"/>
      <c r="L122" s="21" t="n"/>
      <c r="M122" s="21" t="n"/>
      <c r="N122" s="21" t="n"/>
      <c r="O122" s="21" t="n"/>
      <c r="P122" s="22" t="n"/>
    </row>
    <row r="123">
      <c r="A123" s="19" t="n"/>
      <c r="B123" s="8">
        <f>IF(A123="","",A123+6)</f>
        <v/>
      </c>
      <c r="C123">
        <f>IF(OR(A123="",Setup!$B$5="",Setup!$B$6=""),"","FY"&amp;(Setup!$B$6+INT(INT((A123-Setup!$B$5)/7)/52))&amp;" Q"&amp;(INT(MOD(INT((A123-Setup!$B$5)/7),52)/13)+1))</f>
        <v/>
      </c>
      <c r="D123">
        <f>IF(OR(A123="",Setup!$B$5=""),"",MOD(MOD(INT((A123-Setup!$B$5)/7),52),13)+1)</f>
        <v/>
      </c>
      <c r="E123" s="20" t="n"/>
      <c r="F123" s="20" t="n"/>
      <c r="G123" s="20" t="n"/>
      <c r="H123" s="20" t="n"/>
      <c r="I123" s="20" t="n"/>
      <c r="J123" s="21" t="n"/>
      <c r="K123" s="21" t="n"/>
      <c r="L123" s="21" t="n"/>
      <c r="M123" s="21" t="n"/>
      <c r="N123" s="21" t="n"/>
      <c r="O123" s="21" t="n"/>
      <c r="P123" s="22" t="n"/>
    </row>
    <row r="124">
      <c r="A124" s="19" t="n"/>
      <c r="B124" s="8">
        <f>IF(A124="","",A124+6)</f>
        <v/>
      </c>
      <c r="C124">
        <f>IF(OR(A124="",Setup!$B$5="",Setup!$B$6=""),"","FY"&amp;(Setup!$B$6+INT(INT((A124-Setup!$B$5)/7)/52))&amp;" Q"&amp;(INT(MOD(INT((A124-Setup!$B$5)/7),52)/13)+1))</f>
        <v/>
      </c>
      <c r="D124">
        <f>IF(OR(A124="",Setup!$B$5=""),"",MOD(MOD(INT((A124-Setup!$B$5)/7),52),13)+1)</f>
        <v/>
      </c>
      <c r="E124" s="20" t="n"/>
      <c r="F124" s="20" t="n"/>
      <c r="G124" s="20" t="n"/>
      <c r="H124" s="20" t="n"/>
      <c r="I124" s="20" t="n"/>
      <c r="J124" s="21" t="n"/>
      <c r="K124" s="21" t="n"/>
      <c r="L124" s="21" t="n"/>
      <c r="M124" s="21" t="n"/>
      <c r="N124" s="21" t="n"/>
      <c r="O124" s="21" t="n"/>
      <c r="P124" s="22" t="n"/>
    </row>
    <row r="125">
      <c r="A125" s="19" t="n"/>
      <c r="B125" s="8">
        <f>IF(A125="","",A125+6)</f>
        <v/>
      </c>
      <c r="C125">
        <f>IF(OR(A125="",Setup!$B$5="",Setup!$B$6=""),"","FY"&amp;(Setup!$B$6+INT(INT((A125-Setup!$B$5)/7)/52))&amp;" Q"&amp;(INT(MOD(INT((A125-Setup!$B$5)/7),52)/13)+1))</f>
        <v/>
      </c>
      <c r="D125">
        <f>IF(OR(A125="",Setup!$B$5=""),"",MOD(MOD(INT((A125-Setup!$B$5)/7),52),13)+1)</f>
        <v/>
      </c>
      <c r="E125" s="20" t="n"/>
      <c r="F125" s="20" t="n"/>
      <c r="G125" s="20" t="n"/>
      <c r="H125" s="20" t="n"/>
      <c r="I125" s="20" t="n"/>
      <c r="J125" s="21" t="n"/>
      <c r="K125" s="21" t="n"/>
      <c r="L125" s="21" t="n"/>
      <c r="M125" s="21" t="n"/>
      <c r="N125" s="21" t="n"/>
      <c r="O125" s="21" t="n"/>
      <c r="P125" s="22" t="n"/>
    </row>
    <row r="126">
      <c r="A126" s="19" t="n"/>
      <c r="B126" s="8">
        <f>IF(A126="","",A126+6)</f>
        <v/>
      </c>
      <c r="C126">
        <f>IF(OR(A126="",Setup!$B$5="",Setup!$B$6=""),"","FY"&amp;(Setup!$B$6+INT(INT((A126-Setup!$B$5)/7)/52))&amp;" Q"&amp;(INT(MOD(INT((A126-Setup!$B$5)/7),52)/13)+1))</f>
        <v/>
      </c>
      <c r="D126">
        <f>IF(OR(A126="",Setup!$B$5=""),"",MOD(MOD(INT((A126-Setup!$B$5)/7),52),13)+1)</f>
        <v/>
      </c>
      <c r="E126" s="20" t="n"/>
      <c r="F126" s="20" t="n"/>
      <c r="G126" s="20" t="n"/>
      <c r="H126" s="20" t="n"/>
      <c r="I126" s="20" t="n"/>
      <c r="J126" s="21" t="n"/>
      <c r="K126" s="21" t="n"/>
      <c r="L126" s="21" t="n"/>
      <c r="M126" s="21" t="n"/>
      <c r="N126" s="21" t="n"/>
      <c r="O126" s="21" t="n"/>
      <c r="P126" s="22" t="n"/>
    </row>
    <row r="127">
      <c r="A127" s="19" t="n"/>
      <c r="B127" s="8">
        <f>IF(A127="","",A127+6)</f>
        <v/>
      </c>
      <c r="C127">
        <f>IF(OR(A127="",Setup!$B$5="",Setup!$B$6=""),"","FY"&amp;(Setup!$B$6+INT(INT((A127-Setup!$B$5)/7)/52))&amp;" Q"&amp;(INT(MOD(INT((A127-Setup!$B$5)/7),52)/13)+1))</f>
        <v/>
      </c>
      <c r="D127">
        <f>IF(OR(A127="",Setup!$B$5=""),"",MOD(MOD(INT((A127-Setup!$B$5)/7),52),13)+1)</f>
        <v/>
      </c>
      <c r="E127" s="20" t="n"/>
      <c r="F127" s="20" t="n"/>
      <c r="G127" s="20" t="n"/>
      <c r="H127" s="20" t="n"/>
      <c r="I127" s="20" t="n"/>
      <c r="J127" s="21" t="n"/>
      <c r="K127" s="21" t="n"/>
      <c r="L127" s="21" t="n"/>
      <c r="M127" s="21" t="n"/>
      <c r="N127" s="21" t="n"/>
      <c r="O127" s="21" t="n"/>
      <c r="P127" s="22" t="n"/>
    </row>
    <row r="128">
      <c r="A128" s="19" t="n"/>
      <c r="B128" s="8">
        <f>IF(A128="","",A128+6)</f>
        <v/>
      </c>
      <c r="C128">
        <f>IF(OR(A128="",Setup!$B$5="",Setup!$B$6=""),"","FY"&amp;(Setup!$B$6+INT(INT((A128-Setup!$B$5)/7)/52))&amp;" Q"&amp;(INT(MOD(INT((A128-Setup!$B$5)/7),52)/13)+1))</f>
        <v/>
      </c>
      <c r="D128">
        <f>IF(OR(A128="",Setup!$B$5=""),"",MOD(MOD(INT((A128-Setup!$B$5)/7),52),13)+1)</f>
        <v/>
      </c>
      <c r="E128" s="20" t="n"/>
      <c r="F128" s="20" t="n"/>
      <c r="G128" s="20" t="n"/>
      <c r="H128" s="20" t="n"/>
      <c r="I128" s="20" t="n"/>
      <c r="J128" s="21" t="n"/>
      <c r="K128" s="21" t="n"/>
      <c r="L128" s="21" t="n"/>
      <c r="M128" s="21" t="n"/>
      <c r="N128" s="21" t="n"/>
      <c r="O128" s="21" t="n"/>
      <c r="P128" s="22" t="n"/>
    </row>
    <row r="129">
      <c r="A129" s="19" t="n"/>
      <c r="B129" s="8">
        <f>IF(A129="","",A129+6)</f>
        <v/>
      </c>
      <c r="C129">
        <f>IF(OR(A129="",Setup!$B$5="",Setup!$B$6=""),"","FY"&amp;(Setup!$B$6+INT(INT((A129-Setup!$B$5)/7)/52))&amp;" Q"&amp;(INT(MOD(INT((A129-Setup!$B$5)/7),52)/13)+1))</f>
        <v/>
      </c>
      <c r="D129">
        <f>IF(OR(A129="",Setup!$B$5=""),"",MOD(MOD(INT((A129-Setup!$B$5)/7),52),13)+1)</f>
        <v/>
      </c>
      <c r="E129" s="20" t="n"/>
      <c r="F129" s="20" t="n"/>
      <c r="G129" s="20" t="n"/>
      <c r="H129" s="20" t="n"/>
      <c r="I129" s="20" t="n"/>
      <c r="J129" s="21" t="n"/>
      <c r="K129" s="21" t="n"/>
      <c r="L129" s="21" t="n"/>
      <c r="M129" s="21" t="n"/>
      <c r="N129" s="21" t="n"/>
      <c r="O129" s="21" t="n"/>
      <c r="P129" s="22" t="n"/>
    </row>
    <row r="130">
      <c r="A130" s="19" t="n"/>
      <c r="B130" s="8">
        <f>IF(A130="","",A130+6)</f>
        <v/>
      </c>
      <c r="C130">
        <f>IF(OR(A130="",Setup!$B$5="",Setup!$B$6=""),"","FY"&amp;(Setup!$B$6+INT(INT((A130-Setup!$B$5)/7)/52))&amp;" Q"&amp;(INT(MOD(INT((A130-Setup!$B$5)/7),52)/13)+1))</f>
        <v/>
      </c>
      <c r="D130">
        <f>IF(OR(A130="",Setup!$B$5=""),"",MOD(MOD(INT((A130-Setup!$B$5)/7),52),13)+1)</f>
        <v/>
      </c>
      <c r="E130" s="20" t="n"/>
      <c r="F130" s="20" t="n"/>
      <c r="G130" s="20" t="n"/>
      <c r="H130" s="20" t="n"/>
      <c r="I130" s="20" t="n"/>
      <c r="J130" s="21" t="n"/>
      <c r="K130" s="21" t="n"/>
      <c r="L130" s="21" t="n"/>
      <c r="M130" s="21" t="n"/>
      <c r="N130" s="21" t="n"/>
      <c r="O130" s="21" t="n"/>
      <c r="P130" s="22" t="n"/>
    </row>
    <row r="131">
      <c r="A131" s="19" t="n"/>
      <c r="B131" s="8">
        <f>IF(A131="","",A131+6)</f>
        <v/>
      </c>
      <c r="C131">
        <f>IF(OR(A131="",Setup!$B$5="",Setup!$B$6=""),"","FY"&amp;(Setup!$B$6+INT(INT((A131-Setup!$B$5)/7)/52))&amp;" Q"&amp;(INT(MOD(INT((A131-Setup!$B$5)/7),52)/13)+1))</f>
        <v/>
      </c>
      <c r="D131">
        <f>IF(OR(A131="",Setup!$B$5=""),"",MOD(MOD(INT((A131-Setup!$B$5)/7),52),13)+1)</f>
        <v/>
      </c>
      <c r="E131" s="20" t="n"/>
      <c r="F131" s="20" t="n"/>
      <c r="G131" s="20" t="n"/>
      <c r="H131" s="20" t="n"/>
      <c r="I131" s="20" t="n"/>
      <c r="J131" s="21" t="n"/>
      <c r="K131" s="21" t="n"/>
      <c r="L131" s="21" t="n"/>
      <c r="M131" s="21" t="n"/>
      <c r="N131" s="21" t="n"/>
      <c r="O131" s="21" t="n"/>
      <c r="P131" s="22" t="n"/>
    </row>
    <row r="132">
      <c r="A132" s="19" t="n"/>
      <c r="B132" s="8">
        <f>IF(A132="","",A132+6)</f>
        <v/>
      </c>
      <c r="C132">
        <f>IF(OR(A132="",Setup!$B$5="",Setup!$B$6=""),"","FY"&amp;(Setup!$B$6+INT(INT((A132-Setup!$B$5)/7)/52))&amp;" Q"&amp;(INT(MOD(INT((A132-Setup!$B$5)/7),52)/13)+1))</f>
        <v/>
      </c>
      <c r="D132">
        <f>IF(OR(A132="",Setup!$B$5=""),"",MOD(MOD(INT((A132-Setup!$B$5)/7),52),13)+1)</f>
        <v/>
      </c>
      <c r="E132" s="20" t="n"/>
      <c r="F132" s="20" t="n"/>
      <c r="G132" s="20" t="n"/>
      <c r="H132" s="20" t="n"/>
      <c r="I132" s="20" t="n"/>
      <c r="J132" s="21" t="n"/>
      <c r="K132" s="21" t="n"/>
      <c r="L132" s="21" t="n"/>
      <c r="M132" s="21" t="n"/>
      <c r="N132" s="21" t="n"/>
      <c r="O132" s="21" t="n"/>
      <c r="P132" s="22" t="n"/>
    </row>
    <row r="133">
      <c r="A133" s="19" t="n"/>
      <c r="B133" s="8">
        <f>IF(A133="","",A133+6)</f>
        <v/>
      </c>
      <c r="C133">
        <f>IF(OR(A133="",Setup!$B$5="",Setup!$B$6=""),"","FY"&amp;(Setup!$B$6+INT(INT((A133-Setup!$B$5)/7)/52))&amp;" Q"&amp;(INT(MOD(INT((A133-Setup!$B$5)/7),52)/13)+1))</f>
        <v/>
      </c>
      <c r="D133">
        <f>IF(OR(A133="",Setup!$B$5=""),"",MOD(MOD(INT((A133-Setup!$B$5)/7),52),13)+1)</f>
        <v/>
      </c>
      <c r="E133" s="20" t="n"/>
      <c r="F133" s="20" t="n"/>
      <c r="G133" s="20" t="n"/>
      <c r="H133" s="20" t="n"/>
      <c r="I133" s="20" t="n"/>
      <c r="J133" s="21" t="n"/>
      <c r="K133" s="21" t="n"/>
      <c r="L133" s="21" t="n"/>
      <c r="M133" s="21" t="n"/>
      <c r="N133" s="21" t="n"/>
      <c r="O133" s="21" t="n"/>
      <c r="P133" s="22" t="n"/>
    </row>
    <row r="134">
      <c r="A134" s="19" t="n"/>
      <c r="B134" s="8">
        <f>IF(A134="","",A134+6)</f>
        <v/>
      </c>
      <c r="C134">
        <f>IF(OR(A134="",Setup!$B$5="",Setup!$B$6=""),"","FY"&amp;(Setup!$B$6+INT(INT((A134-Setup!$B$5)/7)/52))&amp;" Q"&amp;(INT(MOD(INT((A134-Setup!$B$5)/7),52)/13)+1))</f>
        <v/>
      </c>
      <c r="D134">
        <f>IF(OR(A134="",Setup!$B$5=""),"",MOD(MOD(INT((A134-Setup!$B$5)/7),52),13)+1)</f>
        <v/>
      </c>
      <c r="E134" s="20" t="n"/>
      <c r="F134" s="20" t="n"/>
      <c r="G134" s="20" t="n"/>
      <c r="H134" s="20" t="n"/>
      <c r="I134" s="20" t="n"/>
      <c r="J134" s="21" t="n"/>
      <c r="K134" s="21" t="n"/>
      <c r="L134" s="21" t="n"/>
      <c r="M134" s="21" t="n"/>
      <c r="N134" s="21" t="n"/>
      <c r="O134" s="21" t="n"/>
      <c r="P134" s="22" t="n"/>
    </row>
    <row r="135">
      <c r="A135" s="19" t="n"/>
      <c r="B135" s="8">
        <f>IF(A135="","",A135+6)</f>
        <v/>
      </c>
      <c r="C135">
        <f>IF(OR(A135="",Setup!$B$5="",Setup!$B$6=""),"","FY"&amp;(Setup!$B$6+INT(INT((A135-Setup!$B$5)/7)/52))&amp;" Q"&amp;(INT(MOD(INT((A135-Setup!$B$5)/7),52)/13)+1))</f>
        <v/>
      </c>
      <c r="D135">
        <f>IF(OR(A135="",Setup!$B$5=""),"",MOD(MOD(INT((A135-Setup!$B$5)/7),52),13)+1)</f>
        <v/>
      </c>
      <c r="E135" s="20" t="n"/>
      <c r="F135" s="20" t="n"/>
      <c r="G135" s="20" t="n"/>
      <c r="H135" s="20" t="n"/>
      <c r="I135" s="20" t="n"/>
      <c r="J135" s="21" t="n"/>
      <c r="K135" s="21" t="n"/>
      <c r="L135" s="21" t="n"/>
      <c r="M135" s="21" t="n"/>
      <c r="N135" s="21" t="n"/>
      <c r="O135" s="21" t="n"/>
      <c r="P135" s="22" t="n"/>
    </row>
    <row r="136">
      <c r="A136" s="19" t="n"/>
      <c r="B136" s="8">
        <f>IF(A136="","",A136+6)</f>
        <v/>
      </c>
      <c r="C136">
        <f>IF(OR(A136="",Setup!$B$5="",Setup!$B$6=""),"","FY"&amp;(Setup!$B$6+INT(INT((A136-Setup!$B$5)/7)/52))&amp;" Q"&amp;(INT(MOD(INT((A136-Setup!$B$5)/7),52)/13)+1))</f>
        <v/>
      </c>
      <c r="D136">
        <f>IF(OR(A136="",Setup!$B$5=""),"",MOD(MOD(INT((A136-Setup!$B$5)/7),52),13)+1)</f>
        <v/>
      </c>
      <c r="E136" s="20" t="n"/>
      <c r="F136" s="20" t="n"/>
      <c r="G136" s="20" t="n"/>
      <c r="H136" s="20" t="n"/>
      <c r="I136" s="20" t="n"/>
      <c r="J136" s="21" t="n"/>
      <c r="K136" s="21" t="n"/>
      <c r="L136" s="21" t="n"/>
      <c r="M136" s="21" t="n"/>
      <c r="N136" s="21" t="n"/>
      <c r="O136" s="21" t="n"/>
      <c r="P136" s="22" t="n"/>
    </row>
    <row r="137">
      <c r="A137" s="19" t="n"/>
      <c r="B137" s="8">
        <f>IF(A137="","",A137+6)</f>
        <v/>
      </c>
      <c r="C137">
        <f>IF(OR(A137="",Setup!$B$5="",Setup!$B$6=""),"","FY"&amp;(Setup!$B$6+INT(INT((A137-Setup!$B$5)/7)/52))&amp;" Q"&amp;(INT(MOD(INT((A137-Setup!$B$5)/7),52)/13)+1))</f>
        <v/>
      </c>
      <c r="D137">
        <f>IF(OR(A137="",Setup!$B$5=""),"",MOD(MOD(INT((A137-Setup!$B$5)/7),52),13)+1)</f>
        <v/>
      </c>
      <c r="E137" s="20" t="n"/>
      <c r="F137" s="20" t="n"/>
      <c r="G137" s="20" t="n"/>
      <c r="H137" s="20" t="n"/>
      <c r="I137" s="20" t="n"/>
      <c r="J137" s="21" t="n"/>
      <c r="K137" s="21" t="n"/>
      <c r="L137" s="21" t="n"/>
      <c r="M137" s="21" t="n"/>
      <c r="N137" s="21" t="n"/>
      <c r="O137" s="21" t="n"/>
      <c r="P137" s="22" t="n"/>
    </row>
    <row r="138">
      <c r="A138" s="19" t="n"/>
      <c r="B138" s="8">
        <f>IF(A138="","",A138+6)</f>
        <v/>
      </c>
      <c r="C138">
        <f>IF(OR(A138="",Setup!$B$5="",Setup!$B$6=""),"","FY"&amp;(Setup!$B$6+INT(INT((A138-Setup!$B$5)/7)/52))&amp;" Q"&amp;(INT(MOD(INT((A138-Setup!$B$5)/7),52)/13)+1))</f>
        <v/>
      </c>
      <c r="D138">
        <f>IF(OR(A138="",Setup!$B$5=""),"",MOD(MOD(INT((A138-Setup!$B$5)/7),52),13)+1)</f>
        <v/>
      </c>
      <c r="E138" s="20" t="n"/>
      <c r="F138" s="20" t="n"/>
      <c r="G138" s="20" t="n"/>
      <c r="H138" s="20" t="n"/>
      <c r="I138" s="20" t="n"/>
      <c r="J138" s="21" t="n"/>
      <c r="K138" s="21" t="n"/>
      <c r="L138" s="21" t="n"/>
      <c r="M138" s="21" t="n"/>
      <c r="N138" s="21" t="n"/>
      <c r="O138" s="21" t="n"/>
      <c r="P138" s="22" t="n"/>
    </row>
    <row r="139">
      <c r="A139" s="19" t="n"/>
      <c r="B139" s="8">
        <f>IF(A139="","",A139+6)</f>
        <v/>
      </c>
      <c r="C139">
        <f>IF(OR(A139="",Setup!$B$5="",Setup!$B$6=""),"","FY"&amp;(Setup!$B$6+INT(INT((A139-Setup!$B$5)/7)/52))&amp;" Q"&amp;(INT(MOD(INT((A139-Setup!$B$5)/7),52)/13)+1))</f>
        <v/>
      </c>
      <c r="D139">
        <f>IF(OR(A139="",Setup!$B$5=""),"",MOD(MOD(INT((A139-Setup!$B$5)/7),52),13)+1)</f>
        <v/>
      </c>
      <c r="E139" s="20" t="n"/>
      <c r="F139" s="20" t="n"/>
      <c r="G139" s="20" t="n"/>
      <c r="H139" s="20" t="n"/>
      <c r="I139" s="20" t="n"/>
      <c r="J139" s="21" t="n"/>
      <c r="K139" s="21" t="n"/>
      <c r="L139" s="21" t="n"/>
      <c r="M139" s="21" t="n"/>
      <c r="N139" s="21" t="n"/>
      <c r="O139" s="21" t="n"/>
      <c r="P139" s="22" t="n"/>
    </row>
    <row r="140">
      <c r="A140" s="19" t="n"/>
      <c r="B140" s="8">
        <f>IF(A140="","",A140+6)</f>
        <v/>
      </c>
      <c r="C140">
        <f>IF(OR(A140="",Setup!$B$5="",Setup!$B$6=""),"","FY"&amp;(Setup!$B$6+INT(INT((A140-Setup!$B$5)/7)/52))&amp;" Q"&amp;(INT(MOD(INT((A140-Setup!$B$5)/7),52)/13)+1))</f>
        <v/>
      </c>
      <c r="D140">
        <f>IF(OR(A140="",Setup!$B$5=""),"",MOD(MOD(INT((A140-Setup!$B$5)/7),52),13)+1)</f>
        <v/>
      </c>
      <c r="E140" s="20" t="n"/>
      <c r="F140" s="20" t="n"/>
      <c r="G140" s="20" t="n"/>
      <c r="H140" s="20" t="n"/>
      <c r="I140" s="20" t="n"/>
      <c r="J140" s="21" t="n"/>
      <c r="K140" s="21" t="n"/>
      <c r="L140" s="21" t="n"/>
      <c r="M140" s="21" t="n"/>
      <c r="N140" s="21" t="n"/>
      <c r="O140" s="21" t="n"/>
      <c r="P140" s="22" t="n"/>
    </row>
    <row r="141">
      <c r="A141" s="19" t="n"/>
      <c r="B141" s="8">
        <f>IF(A141="","",A141+6)</f>
        <v/>
      </c>
      <c r="C141">
        <f>IF(OR(A141="",Setup!$B$5="",Setup!$B$6=""),"","FY"&amp;(Setup!$B$6+INT(INT((A141-Setup!$B$5)/7)/52))&amp;" Q"&amp;(INT(MOD(INT((A141-Setup!$B$5)/7),52)/13)+1))</f>
        <v/>
      </c>
      <c r="D141">
        <f>IF(OR(A141="",Setup!$B$5=""),"",MOD(MOD(INT((A141-Setup!$B$5)/7),52),13)+1)</f>
        <v/>
      </c>
      <c r="E141" s="20" t="n"/>
      <c r="F141" s="20" t="n"/>
      <c r="G141" s="20" t="n"/>
      <c r="H141" s="20" t="n"/>
      <c r="I141" s="20" t="n"/>
      <c r="J141" s="21" t="n"/>
      <c r="K141" s="21" t="n"/>
      <c r="L141" s="21" t="n"/>
      <c r="M141" s="21" t="n"/>
      <c r="N141" s="21" t="n"/>
      <c r="O141" s="21" t="n"/>
      <c r="P141" s="22" t="n"/>
    </row>
    <row r="142">
      <c r="A142" s="19" t="n"/>
      <c r="B142" s="8">
        <f>IF(A142="","",A142+6)</f>
        <v/>
      </c>
      <c r="C142">
        <f>IF(OR(A142="",Setup!$B$5="",Setup!$B$6=""),"","FY"&amp;(Setup!$B$6+INT(INT((A142-Setup!$B$5)/7)/52))&amp;" Q"&amp;(INT(MOD(INT((A142-Setup!$B$5)/7),52)/13)+1))</f>
        <v/>
      </c>
      <c r="D142">
        <f>IF(OR(A142="",Setup!$B$5=""),"",MOD(MOD(INT((A142-Setup!$B$5)/7),52),13)+1)</f>
        <v/>
      </c>
      <c r="E142" s="20" t="n"/>
      <c r="F142" s="20" t="n"/>
      <c r="G142" s="20" t="n"/>
      <c r="H142" s="20" t="n"/>
      <c r="I142" s="20" t="n"/>
      <c r="J142" s="21" t="n"/>
      <c r="K142" s="21" t="n"/>
      <c r="L142" s="21" t="n"/>
      <c r="M142" s="21" t="n"/>
      <c r="N142" s="21" t="n"/>
      <c r="O142" s="21" t="n"/>
      <c r="P142" s="22" t="n"/>
    </row>
    <row r="143">
      <c r="A143" s="19" t="n"/>
      <c r="B143" s="8">
        <f>IF(A143="","",A143+6)</f>
        <v/>
      </c>
      <c r="C143">
        <f>IF(OR(A143="",Setup!$B$5="",Setup!$B$6=""),"","FY"&amp;(Setup!$B$6+INT(INT((A143-Setup!$B$5)/7)/52))&amp;" Q"&amp;(INT(MOD(INT((A143-Setup!$B$5)/7),52)/13)+1))</f>
        <v/>
      </c>
      <c r="D143">
        <f>IF(OR(A143="",Setup!$B$5=""),"",MOD(MOD(INT((A143-Setup!$B$5)/7),52),13)+1)</f>
        <v/>
      </c>
      <c r="E143" s="20" t="n"/>
      <c r="F143" s="20" t="n"/>
      <c r="G143" s="20" t="n"/>
      <c r="H143" s="20" t="n"/>
      <c r="I143" s="20" t="n"/>
      <c r="J143" s="21" t="n"/>
      <c r="K143" s="21" t="n"/>
      <c r="L143" s="21" t="n"/>
      <c r="M143" s="21" t="n"/>
      <c r="N143" s="21" t="n"/>
      <c r="O143" s="21" t="n"/>
      <c r="P143" s="22" t="n"/>
    </row>
    <row r="144">
      <c r="A144" s="19" t="n"/>
      <c r="B144" s="8">
        <f>IF(A144="","",A144+6)</f>
        <v/>
      </c>
      <c r="C144">
        <f>IF(OR(A144="",Setup!$B$5="",Setup!$B$6=""),"","FY"&amp;(Setup!$B$6+INT(INT((A144-Setup!$B$5)/7)/52))&amp;" Q"&amp;(INT(MOD(INT((A144-Setup!$B$5)/7),52)/13)+1))</f>
        <v/>
      </c>
      <c r="D144">
        <f>IF(OR(A144="",Setup!$B$5=""),"",MOD(MOD(INT((A144-Setup!$B$5)/7),52),13)+1)</f>
        <v/>
      </c>
      <c r="E144" s="20" t="n"/>
      <c r="F144" s="20" t="n"/>
      <c r="G144" s="20" t="n"/>
      <c r="H144" s="20" t="n"/>
      <c r="I144" s="20" t="n"/>
      <c r="J144" s="21" t="n"/>
      <c r="K144" s="21" t="n"/>
      <c r="L144" s="21" t="n"/>
      <c r="M144" s="21" t="n"/>
      <c r="N144" s="21" t="n"/>
      <c r="O144" s="21" t="n"/>
      <c r="P144" s="22" t="n"/>
    </row>
    <row r="145">
      <c r="A145" s="19" t="n"/>
      <c r="B145" s="8">
        <f>IF(A145="","",A145+6)</f>
        <v/>
      </c>
      <c r="C145">
        <f>IF(OR(A145="",Setup!$B$5="",Setup!$B$6=""),"","FY"&amp;(Setup!$B$6+INT(INT((A145-Setup!$B$5)/7)/52))&amp;" Q"&amp;(INT(MOD(INT((A145-Setup!$B$5)/7),52)/13)+1))</f>
        <v/>
      </c>
      <c r="D145">
        <f>IF(OR(A145="",Setup!$B$5=""),"",MOD(MOD(INT((A145-Setup!$B$5)/7),52),13)+1)</f>
        <v/>
      </c>
      <c r="E145" s="20" t="n"/>
      <c r="F145" s="20" t="n"/>
      <c r="G145" s="20" t="n"/>
      <c r="H145" s="20" t="n"/>
      <c r="I145" s="20" t="n"/>
      <c r="J145" s="21" t="n"/>
      <c r="K145" s="21" t="n"/>
      <c r="L145" s="21" t="n"/>
      <c r="M145" s="21" t="n"/>
      <c r="N145" s="21" t="n"/>
      <c r="O145" s="21" t="n"/>
      <c r="P145" s="22" t="n"/>
    </row>
    <row r="146">
      <c r="A146" s="19" t="n"/>
      <c r="B146" s="8">
        <f>IF(A146="","",A146+6)</f>
        <v/>
      </c>
      <c r="C146">
        <f>IF(OR(A146="",Setup!$B$5="",Setup!$B$6=""),"","FY"&amp;(Setup!$B$6+INT(INT((A146-Setup!$B$5)/7)/52))&amp;" Q"&amp;(INT(MOD(INT((A146-Setup!$B$5)/7),52)/13)+1))</f>
        <v/>
      </c>
      <c r="D146">
        <f>IF(OR(A146="",Setup!$B$5=""),"",MOD(MOD(INT((A146-Setup!$B$5)/7),52),13)+1)</f>
        <v/>
      </c>
      <c r="E146" s="20" t="n"/>
      <c r="F146" s="20" t="n"/>
      <c r="G146" s="20" t="n"/>
      <c r="H146" s="20" t="n"/>
      <c r="I146" s="20" t="n"/>
      <c r="J146" s="21" t="n"/>
      <c r="K146" s="21" t="n"/>
      <c r="L146" s="21" t="n"/>
      <c r="M146" s="21" t="n"/>
      <c r="N146" s="21" t="n"/>
      <c r="O146" s="21" t="n"/>
      <c r="P146" s="22" t="n"/>
    </row>
    <row r="147">
      <c r="A147" s="19" t="n"/>
      <c r="B147" s="8">
        <f>IF(A147="","",A147+6)</f>
        <v/>
      </c>
      <c r="C147">
        <f>IF(OR(A147="",Setup!$B$5="",Setup!$B$6=""),"","FY"&amp;(Setup!$B$6+INT(INT((A147-Setup!$B$5)/7)/52))&amp;" Q"&amp;(INT(MOD(INT((A147-Setup!$B$5)/7),52)/13)+1))</f>
        <v/>
      </c>
      <c r="D147">
        <f>IF(OR(A147="",Setup!$B$5=""),"",MOD(MOD(INT((A147-Setup!$B$5)/7),52),13)+1)</f>
        <v/>
      </c>
      <c r="E147" s="20" t="n"/>
      <c r="F147" s="20" t="n"/>
      <c r="G147" s="20" t="n"/>
      <c r="H147" s="20" t="n"/>
      <c r="I147" s="20" t="n"/>
      <c r="J147" s="21" t="n"/>
      <c r="K147" s="21" t="n"/>
      <c r="L147" s="21" t="n"/>
      <c r="M147" s="21" t="n"/>
      <c r="N147" s="21" t="n"/>
      <c r="O147" s="21" t="n"/>
      <c r="P147" s="22" t="n"/>
    </row>
    <row r="148">
      <c r="A148" s="19" t="n"/>
      <c r="B148" s="8">
        <f>IF(A148="","",A148+6)</f>
        <v/>
      </c>
      <c r="C148">
        <f>IF(OR(A148="",Setup!$B$5="",Setup!$B$6=""),"","FY"&amp;(Setup!$B$6+INT(INT((A148-Setup!$B$5)/7)/52))&amp;" Q"&amp;(INT(MOD(INT((A148-Setup!$B$5)/7),52)/13)+1))</f>
        <v/>
      </c>
      <c r="D148">
        <f>IF(OR(A148="",Setup!$B$5=""),"",MOD(MOD(INT((A148-Setup!$B$5)/7),52),13)+1)</f>
        <v/>
      </c>
      <c r="E148" s="20" t="n"/>
      <c r="F148" s="20" t="n"/>
      <c r="G148" s="20" t="n"/>
      <c r="H148" s="20" t="n"/>
      <c r="I148" s="20" t="n"/>
      <c r="J148" s="21" t="n"/>
      <c r="K148" s="21" t="n"/>
      <c r="L148" s="21" t="n"/>
      <c r="M148" s="21" t="n"/>
      <c r="N148" s="21" t="n"/>
      <c r="O148" s="21" t="n"/>
      <c r="P148" s="22" t="n"/>
    </row>
    <row r="149">
      <c r="A149" s="19" t="n"/>
      <c r="B149" s="8">
        <f>IF(A149="","",A149+6)</f>
        <v/>
      </c>
      <c r="C149">
        <f>IF(OR(A149="",Setup!$B$5="",Setup!$B$6=""),"","FY"&amp;(Setup!$B$6+INT(INT((A149-Setup!$B$5)/7)/52))&amp;" Q"&amp;(INT(MOD(INT((A149-Setup!$B$5)/7),52)/13)+1))</f>
        <v/>
      </c>
      <c r="D149">
        <f>IF(OR(A149="",Setup!$B$5=""),"",MOD(MOD(INT((A149-Setup!$B$5)/7),52),13)+1)</f>
        <v/>
      </c>
      <c r="E149" s="20" t="n"/>
      <c r="F149" s="20" t="n"/>
      <c r="G149" s="20" t="n"/>
      <c r="H149" s="20" t="n"/>
      <c r="I149" s="20" t="n"/>
      <c r="J149" s="21" t="n"/>
      <c r="K149" s="21" t="n"/>
      <c r="L149" s="21" t="n"/>
      <c r="M149" s="21" t="n"/>
      <c r="N149" s="21" t="n"/>
      <c r="O149" s="21" t="n"/>
      <c r="P149" s="22" t="n"/>
    </row>
    <row r="150">
      <c r="A150" s="19" t="n"/>
      <c r="B150" s="8">
        <f>IF(A150="","",A150+6)</f>
        <v/>
      </c>
      <c r="C150">
        <f>IF(OR(A150="",Setup!$B$5="",Setup!$B$6=""),"","FY"&amp;(Setup!$B$6+INT(INT((A150-Setup!$B$5)/7)/52))&amp;" Q"&amp;(INT(MOD(INT((A150-Setup!$B$5)/7),52)/13)+1))</f>
        <v/>
      </c>
      <c r="D150">
        <f>IF(OR(A150="",Setup!$B$5=""),"",MOD(MOD(INT((A150-Setup!$B$5)/7),52),13)+1)</f>
        <v/>
      </c>
      <c r="E150" s="20" t="n"/>
      <c r="F150" s="20" t="n"/>
      <c r="G150" s="20" t="n"/>
      <c r="H150" s="20" t="n"/>
      <c r="I150" s="20" t="n"/>
      <c r="J150" s="21" t="n"/>
      <c r="K150" s="21" t="n"/>
      <c r="L150" s="21" t="n"/>
      <c r="M150" s="21" t="n"/>
      <c r="N150" s="21" t="n"/>
      <c r="O150" s="21" t="n"/>
      <c r="P150" s="22" t="n"/>
    </row>
    <row r="151">
      <c r="A151" s="19" t="n"/>
      <c r="B151" s="8">
        <f>IF(A151="","",A151+6)</f>
        <v/>
      </c>
      <c r="C151">
        <f>IF(OR(A151="",Setup!$B$5="",Setup!$B$6=""),"","FY"&amp;(Setup!$B$6+INT(INT((A151-Setup!$B$5)/7)/52))&amp;" Q"&amp;(INT(MOD(INT((A151-Setup!$B$5)/7),52)/13)+1))</f>
        <v/>
      </c>
      <c r="D151">
        <f>IF(OR(A151="",Setup!$B$5=""),"",MOD(MOD(INT((A151-Setup!$B$5)/7),52),13)+1)</f>
        <v/>
      </c>
      <c r="E151" s="20" t="n"/>
      <c r="F151" s="20" t="n"/>
      <c r="G151" s="20" t="n"/>
      <c r="H151" s="20" t="n"/>
      <c r="I151" s="20" t="n"/>
      <c r="J151" s="21" t="n"/>
      <c r="K151" s="21" t="n"/>
      <c r="L151" s="21" t="n"/>
      <c r="M151" s="21" t="n"/>
      <c r="N151" s="21" t="n"/>
      <c r="O151" s="21" t="n"/>
      <c r="P151" s="22" t="n"/>
    </row>
    <row r="152">
      <c r="A152" s="19" t="n"/>
      <c r="B152" s="8">
        <f>IF(A152="","",A152+6)</f>
        <v/>
      </c>
      <c r="C152">
        <f>IF(OR(A152="",Setup!$B$5="",Setup!$B$6=""),"","FY"&amp;(Setup!$B$6+INT(INT((A152-Setup!$B$5)/7)/52))&amp;" Q"&amp;(INT(MOD(INT((A152-Setup!$B$5)/7),52)/13)+1))</f>
        <v/>
      </c>
      <c r="D152">
        <f>IF(OR(A152="",Setup!$B$5=""),"",MOD(MOD(INT((A152-Setup!$B$5)/7),52),13)+1)</f>
        <v/>
      </c>
      <c r="E152" s="20" t="n"/>
      <c r="F152" s="20" t="n"/>
      <c r="G152" s="20" t="n"/>
      <c r="H152" s="20" t="n"/>
      <c r="I152" s="20" t="n"/>
      <c r="J152" s="21" t="n"/>
      <c r="K152" s="21" t="n"/>
      <c r="L152" s="21" t="n"/>
      <c r="M152" s="21" t="n"/>
      <c r="N152" s="21" t="n"/>
      <c r="O152" s="21" t="n"/>
      <c r="P152" s="22" t="n"/>
    </row>
    <row r="153">
      <c r="A153" s="19" t="n"/>
      <c r="B153" s="8">
        <f>IF(A153="","",A153+6)</f>
        <v/>
      </c>
      <c r="C153">
        <f>IF(OR(A153="",Setup!$B$5="",Setup!$B$6=""),"","FY"&amp;(Setup!$B$6+INT(INT((A153-Setup!$B$5)/7)/52))&amp;" Q"&amp;(INT(MOD(INT((A153-Setup!$B$5)/7),52)/13)+1))</f>
        <v/>
      </c>
      <c r="D153">
        <f>IF(OR(A153="",Setup!$B$5=""),"",MOD(MOD(INT((A153-Setup!$B$5)/7),52),13)+1)</f>
        <v/>
      </c>
      <c r="E153" s="20" t="n"/>
      <c r="F153" s="20" t="n"/>
      <c r="G153" s="20" t="n"/>
      <c r="H153" s="20" t="n"/>
      <c r="I153" s="20" t="n"/>
      <c r="J153" s="21" t="n"/>
      <c r="K153" s="21" t="n"/>
      <c r="L153" s="21" t="n"/>
      <c r="M153" s="21" t="n"/>
      <c r="N153" s="21" t="n"/>
      <c r="O153" s="21" t="n"/>
      <c r="P153" s="22" t="n"/>
    </row>
    <row r="154">
      <c r="A154" s="19" t="n"/>
      <c r="B154" s="8">
        <f>IF(A154="","",A154+6)</f>
        <v/>
      </c>
      <c r="C154">
        <f>IF(OR(A154="",Setup!$B$5="",Setup!$B$6=""),"","FY"&amp;(Setup!$B$6+INT(INT((A154-Setup!$B$5)/7)/52))&amp;" Q"&amp;(INT(MOD(INT((A154-Setup!$B$5)/7),52)/13)+1))</f>
        <v/>
      </c>
      <c r="D154">
        <f>IF(OR(A154="",Setup!$B$5=""),"",MOD(MOD(INT((A154-Setup!$B$5)/7),52),13)+1)</f>
        <v/>
      </c>
      <c r="E154" s="20" t="n"/>
      <c r="F154" s="20" t="n"/>
      <c r="G154" s="20" t="n"/>
      <c r="H154" s="20" t="n"/>
      <c r="I154" s="20" t="n"/>
      <c r="J154" s="21" t="n"/>
      <c r="K154" s="21" t="n"/>
      <c r="L154" s="21" t="n"/>
      <c r="M154" s="21" t="n"/>
      <c r="N154" s="21" t="n"/>
      <c r="O154" s="21" t="n"/>
      <c r="P154" s="22" t="n"/>
    </row>
    <row r="155">
      <c r="A155" s="19" t="n"/>
      <c r="B155" s="8">
        <f>IF(A155="","",A155+6)</f>
        <v/>
      </c>
      <c r="C155">
        <f>IF(OR(A155="",Setup!$B$5="",Setup!$B$6=""),"","FY"&amp;(Setup!$B$6+INT(INT((A155-Setup!$B$5)/7)/52))&amp;" Q"&amp;(INT(MOD(INT((A155-Setup!$B$5)/7),52)/13)+1))</f>
        <v/>
      </c>
      <c r="D155">
        <f>IF(OR(A155="",Setup!$B$5=""),"",MOD(MOD(INT((A155-Setup!$B$5)/7),52),13)+1)</f>
        <v/>
      </c>
      <c r="E155" s="20" t="n"/>
      <c r="F155" s="20" t="n"/>
      <c r="G155" s="20" t="n"/>
      <c r="H155" s="20" t="n"/>
      <c r="I155" s="20" t="n"/>
      <c r="J155" s="21" t="n"/>
      <c r="K155" s="21" t="n"/>
      <c r="L155" s="21" t="n"/>
      <c r="M155" s="21" t="n"/>
      <c r="N155" s="21" t="n"/>
      <c r="O155" s="21" t="n"/>
      <c r="P155" s="22" t="n"/>
    </row>
    <row r="156">
      <c r="A156" s="19" t="n"/>
      <c r="B156" s="8">
        <f>IF(A156="","",A156+6)</f>
        <v/>
      </c>
      <c r="C156">
        <f>IF(OR(A156="",Setup!$B$5="",Setup!$B$6=""),"","FY"&amp;(Setup!$B$6+INT(INT((A156-Setup!$B$5)/7)/52))&amp;" Q"&amp;(INT(MOD(INT((A156-Setup!$B$5)/7),52)/13)+1))</f>
        <v/>
      </c>
      <c r="D156">
        <f>IF(OR(A156="",Setup!$B$5=""),"",MOD(MOD(INT((A156-Setup!$B$5)/7),52),13)+1)</f>
        <v/>
      </c>
      <c r="E156" s="20" t="n"/>
      <c r="F156" s="20" t="n"/>
      <c r="G156" s="20" t="n"/>
      <c r="H156" s="20" t="n"/>
      <c r="I156" s="20" t="n"/>
      <c r="J156" s="21" t="n"/>
      <c r="K156" s="21" t="n"/>
      <c r="L156" s="21" t="n"/>
      <c r="M156" s="21" t="n"/>
      <c r="N156" s="21" t="n"/>
      <c r="O156" s="21" t="n"/>
      <c r="P156" s="22" t="n"/>
    </row>
    <row r="157">
      <c r="A157" s="19" t="n"/>
      <c r="B157" s="8">
        <f>IF(A157="","",A157+6)</f>
        <v/>
      </c>
      <c r="C157">
        <f>IF(OR(A157="",Setup!$B$5="",Setup!$B$6=""),"","FY"&amp;(Setup!$B$6+INT(INT((A157-Setup!$B$5)/7)/52))&amp;" Q"&amp;(INT(MOD(INT((A157-Setup!$B$5)/7),52)/13)+1))</f>
        <v/>
      </c>
      <c r="D157">
        <f>IF(OR(A157="",Setup!$B$5=""),"",MOD(MOD(INT((A157-Setup!$B$5)/7),52),13)+1)</f>
        <v/>
      </c>
      <c r="E157" s="20" t="n"/>
      <c r="F157" s="20" t="n"/>
      <c r="G157" s="20" t="n"/>
      <c r="H157" s="20" t="n"/>
      <c r="I157" s="20" t="n"/>
      <c r="J157" s="21" t="n"/>
      <c r="K157" s="21" t="n"/>
      <c r="L157" s="21" t="n"/>
      <c r="M157" s="21" t="n"/>
      <c r="N157" s="21" t="n"/>
      <c r="O157" s="21" t="n"/>
      <c r="P157" s="22" t="n"/>
    </row>
    <row r="158">
      <c r="A158" s="19" t="n"/>
      <c r="B158" s="8">
        <f>IF(A158="","",A158+6)</f>
        <v/>
      </c>
      <c r="C158">
        <f>IF(OR(A158="",Setup!$B$5="",Setup!$B$6=""),"","FY"&amp;(Setup!$B$6+INT(INT((A158-Setup!$B$5)/7)/52))&amp;" Q"&amp;(INT(MOD(INT((A158-Setup!$B$5)/7),52)/13)+1))</f>
        <v/>
      </c>
      <c r="D158">
        <f>IF(OR(A158="",Setup!$B$5=""),"",MOD(MOD(INT((A158-Setup!$B$5)/7),52),13)+1)</f>
        <v/>
      </c>
      <c r="E158" s="20" t="n"/>
      <c r="F158" s="20" t="n"/>
      <c r="G158" s="20" t="n"/>
      <c r="H158" s="20" t="n"/>
      <c r="I158" s="20" t="n"/>
      <c r="J158" s="21" t="n"/>
      <c r="K158" s="21" t="n"/>
      <c r="L158" s="21" t="n"/>
      <c r="M158" s="21" t="n"/>
      <c r="N158" s="21" t="n"/>
      <c r="O158" s="21" t="n"/>
      <c r="P158" s="22" t="n"/>
    </row>
    <row r="159">
      <c r="A159" s="19" t="n"/>
      <c r="B159" s="8">
        <f>IF(A159="","",A159+6)</f>
        <v/>
      </c>
      <c r="C159">
        <f>IF(OR(A159="",Setup!$B$5="",Setup!$B$6=""),"","FY"&amp;(Setup!$B$6+INT(INT((A159-Setup!$B$5)/7)/52))&amp;" Q"&amp;(INT(MOD(INT((A159-Setup!$B$5)/7),52)/13)+1))</f>
        <v/>
      </c>
      <c r="D159">
        <f>IF(OR(A159="",Setup!$B$5=""),"",MOD(MOD(INT((A159-Setup!$B$5)/7),52),13)+1)</f>
        <v/>
      </c>
      <c r="E159" s="20" t="n"/>
      <c r="F159" s="20" t="n"/>
      <c r="G159" s="20" t="n"/>
      <c r="H159" s="20" t="n"/>
      <c r="I159" s="20" t="n"/>
      <c r="J159" s="21" t="n"/>
      <c r="K159" s="21" t="n"/>
      <c r="L159" s="21" t="n"/>
      <c r="M159" s="21" t="n"/>
      <c r="N159" s="21" t="n"/>
      <c r="O159" s="21" t="n"/>
      <c r="P159" s="22" t="n"/>
    </row>
    <row r="160">
      <c r="A160" s="19" t="n"/>
      <c r="B160" s="8">
        <f>IF(A160="","",A160+6)</f>
        <v/>
      </c>
      <c r="C160">
        <f>IF(OR(A160="",Setup!$B$5="",Setup!$B$6=""),"","FY"&amp;(Setup!$B$6+INT(INT((A160-Setup!$B$5)/7)/52))&amp;" Q"&amp;(INT(MOD(INT((A160-Setup!$B$5)/7),52)/13)+1))</f>
        <v/>
      </c>
      <c r="D160">
        <f>IF(OR(A160="",Setup!$B$5=""),"",MOD(MOD(INT((A160-Setup!$B$5)/7),52),13)+1)</f>
        <v/>
      </c>
      <c r="E160" s="20" t="n"/>
      <c r="F160" s="20" t="n"/>
      <c r="G160" s="20" t="n"/>
      <c r="H160" s="20" t="n"/>
      <c r="I160" s="20" t="n"/>
      <c r="J160" s="21" t="n"/>
      <c r="K160" s="21" t="n"/>
      <c r="L160" s="21" t="n"/>
      <c r="M160" s="21" t="n"/>
      <c r="N160" s="21" t="n"/>
      <c r="O160" s="21" t="n"/>
      <c r="P160" s="22" t="n"/>
    </row>
    <row r="161">
      <c r="A161" s="19" t="n"/>
      <c r="B161" s="8">
        <f>IF(A161="","",A161+6)</f>
        <v/>
      </c>
      <c r="C161">
        <f>IF(OR(A161="",Setup!$B$5="",Setup!$B$6=""),"","FY"&amp;(Setup!$B$6+INT(INT((A161-Setup!$B$5)/7)/52))&amp;" Q"&amp;(INT(MOD(INT((A161-Setup!$B$5)/7),52)/13)+1))</f>
        <v/>
      </c>
      <c r="D161">
        <f>IF(OR(A161="",Setup!$B$5=""),"",MOD(MOD(INT((A161-Setup!$B$5)/7),52),13)+1)</f>
        <v/>
      </c>
      <c r="E161" s="20" t="n"/>
      <c r="F161" s="20" t="n"/>
      <c r="G161" s="20" t="n"/>
      <c r="H161" s="20" t="n"/>
      <c r="I161" s="20" t="n"/>
      <c r="J161" s="21" t="n"/>
      <c r="K161" s="21" t="n"/>
      <c r="L161" s="21" t="n"/>
      <c r="M161" s="21" t="n"/>
      <c r="N161" s="21" t="n"/>
      <c r="O161" s="21" t="n"/>
      <c r="P161" s="22" t="n"/>
    </row>
    <row r="162">
      <c r="A162" s="19" t="n"/>
      <c r="B162" s="8">
        <f>IF(A162="","",A162+6)</f>
        <v/>
      </c>
      <c r="C162">
        <f>IF(OR(A162="",Setup!$B$5="",Setup!$B$6=""),"","FY"&amp;(Setup!$B$6+INT(INT((A162-Setup!$B$5)/7)/52))&amp;" Q"&amp;(INT(MOD(INT((A162-Setup!$B$5)/7),52)/13)+1))</f>
        <v/>
      </c>
      <c r="D162">
        <f>IF(OR(A162="",Setup!$B$5=""),"",MOD(MOD(INT((A162-Setup!$B$5)/7),52),13)+1)</f>
        <v/>
      </c>
      <c r="E162" s="20" t="n"/>
      <c r="F162" s="20" t="n"/>
      <c r="G162" s="20" t="n"/>
      <c r="H162" s="20" t="n"/>
      <c r="I162" s="20" t="n"/>
      <c r="J162" s="21" t="n"/>
      <c r="K162" s="21" t="n"/>
      <c r="L162" s="21" t="n"/>
      <c r="M162" s="21" t="n"/>
      <c r="N162" s="21" t="n"/>
      <c r="O162" s="21" t="n"/>
      <c r="P162" s="22" t="n"/>
    </row>
    <row r="163">
      <c r="A163" s="19" t="n"/>
      <c r="B163" s="8">
        <f>IF(A163="","",A163+6)</f>
        <v/>
      </c>
      <c r="C163">
        <f>IF(OR(A163="",Setup!$B$5="",Setup!$B$6=""),"","FY"&amp;(Setup!$B$6+INT(INT((A163-Setup!$B$5)/7)/52))&amp;" Q"&amp;(INT(MOD(INT((A163-Setup!$B$5)/7),52)/13)+1))</f>
        <v/>
      </c>
      <c r="D163">
        <f>IF(OR(A163="",Setup!$B$5=""),"",MOD(MOD(INT((A163-Setup!$B$5)/7),52),13)+1)</f>
        <v/>
      </c>
      <c r="E163" s="20" t="n"/>
      <c r="F163" s="20" t="n"/>
      <c r="G163" s="20" t="n"/>
      <c r="H163" s="20" t="n"/>
      <c r="I163" s="20" t="n"/>
      <c r="J163" s="21" t="n"/>
      <c r="K163" s="21" t="n"/>
      <c r="L163" s="21" t="n"/>
      <c r="M163" s="21" t="n"/>
      <c r="N163" s="21" t="n"/>
      <c r="O163" s="21" t="n"/>
      <c r="P163" s="22" t="n"/>
    </row>
    <row r="164">
      <c r="A164" s="19" t="n"/>
      <c r="B164" s="8">
        <f>IF(A164="","",A164+6)</f>
        <v/>
      </c>
      <c r="C164">
        <f>IF(OR(A164="",Setup!$B$5="",Setup!$B$6=""),"","FY"&amp;(Setup!$B$6+INT(INT((A164-Setup!$B$5)/7)/52))&amp;" Q"&amp;(INT(MOD(INT((A164-Setup!$B$5)/7),52)/13)+1))</f>
        <v/>
      </c>
      <c r="D164">
        <f>IF(OR(A164="",Setup!$B$5=""),"",MOD(MOD(INT((A164-Setup!$B$5)/7),52),13)+1)</f>
        <v/>
      </c>
      <c r="E164" s="20" t="n"/>
      <c r="F164" s="20" t="n"/>
      <c r="G164" s="20" t="n"/>
      <c r="H164" s="20" t="n"/>
      <c r="I164" s="20" t="n"/>
      <c r="J164" s="21" t="n"/>
      <c r="K164" s="21" t="n"/>
      <c r="L164" s="21" t="n"/>
      <c r="M164" s="21" t="n"/>
      <c r="N164" s="21" t="n"/>
      <c r="O164" s="21" t="n"/>
      <c r="P164" s="22" t="n"/>
    </row>
    <row r="165">
      <c r="A165" s="19" t="n"/>
      <c r="B165" s="8">
        <f>IF(A165="","",A165+6)</f>
        <v/>
      </c>
      <c r="C165">
        <f>IF(OR(A165="",Setup!$B$5="",Setup!$B$6=""),"","FY"&amp;(Setup!$B$6+INT(INT((A165-Setup!$B$5)/7)/52))&amp;" Q"&amp;(INT(MOD(INT((A165-Setup!$B$5)/7),52)/13)+1))</f>
        <v/>
      </c>
      <c r="D165">
        <f>IF(OR(A165="",Setup!$B$5=""),"",MOD(MOD(INT((A165-Setup!$B$5)/7),52),13)+1)</f>
        <v/>
      </c>
      <c r="E165" s="20" t="n"/>
      <c r="F165" s="20" t="n"/>
      <c r="G165" s="20" t="n"/>
      <c r="H165" s="20" t="n"/>
      <c r="I165" s="20" t="n"/>
      <c r="J165" s="21" t="n"/>
      <c r="K165" s="21" t="n"/>
      <c r="L165" s="21" t="n"/>
      <c r="M165" s="21" t="n"/>
      <c r="N165" s="21" t="n"/>
      <c r="O165" s="21" t="n"/>
      <c r="P165" s="22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U165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Calc (formulas only)</t>
        </is>
      </c>
    </row>
    <row r="2">
      <c r="A2" s="2" t="inlineStr">
        <is>
          <t>Per week and metric: target, limits basis, moving range, 12-week average, average moving range, natural process limits, 8-week run. Do not edit.</t>
        </is>
      </c>
    </row>
    <row r="3">
      <c r="D3" s="3">
        <f>Metrics!A6&amp;": "&amp;Metrics!C6</f>
        <v/>
      </c>
      <c r="L3" s="3">
        <f>Metrics!A7&amp;": "&amp;Metrics!C7</f>
        <v/>
      </c>
      <c r="T3" s="3">
        <f>Metrics!A8&amp;": "&amp;Metrics!C8</f>
        <v/>
      </c>
      <c r="AB3" s="3">
        <f>Metrics!A9&amp;": "&amp;Metrics!C9</f>
        <v/>
      </c>
      <c r="AJ3" s="3">
        <f>Metrics!A10&amp;": "&amp;Metrics!C10</f>
        <v/>
      </c>
      <c r="AR3" s="3">
        <f>Metrics!A11&amp;": "&amp;Metrics!C11</f>
        <v/>
      </c>
      <c r="AZ3" s="3">
        <f>Metrics!A12&amp;": "&amp;Metrics!C12</f>
        <v/>
      </c>
      <c r="BH3" s="3">
        <f>Metrics!A13&amp;": "&amp;Metrics!C13</f>
        <v/>
      </c>
      <c r="BP3" s="3">
        <f>Metrics!A14&amp;": "&amp;Metrics!C14</f>
        <v/>
      </c>
      <c r="BX3" s="3">
        <f>Metrics!A15&amp;": "&amp;Metrics!C15</f>
        <v/>
      </c>
      <c r="CF3" s="3">
        <f>Metrics!A16&amp;": "&amp;Metrics!C16</f>
        <v/>
      </c>
      <c r="CN3" s="3">
        <f>Metrics!A17&amp;": "&amp;Metrics!C17</f>
        <v/>
      </c>
    </row>
    <row r="4">
      <c r="B4" s="3" t="inlineStr">
        <is>
          <t>Bookings weight</t>
        </is>
      </c>
      <c r="C4" s="3" t="inlineStr">
        <is>
          <t>Pipeline weight</t>
        </is>
      </c>
      <c r="D4" s="3" t="inlineStr">
        <is>
          <t>Target</t>
        </is>
      </c>
      <c r="E4" s="3" t="inlineStr">
        <is>
          <t>Basis</t>
        </is>
      </c>
      <c r="F4" s="3" t="inlineStr">
        <is>
          <t>Moving range</t>
        </is>
      </c>
      <c r="G4" s="3" t="inlineStr">
        <is>
          <t>12-wk average</t>
        </is>
      </c>
      <c r="H4" s="3" t="inlineStr">
        <is>
          <t>Avg moving range</t>
        </is>
      </c>
      <c r="I4" s="3" t="inlineStr">
        <is>
          <t>Upper limit</t>
        </is>
      </c>
      <c r="J4" s="3" t="inlineStr">
        <is>
          <t>Lower limit</t>
        </is>
      </c>
      <c r="K4" s="3" t="inlineStr">
        <is>
          <t>8-wk run</t>
        </is>
      </c>
      <c r="L4" s="3" t="inlineStr">
        <is>
          <t>Target</t>
        </is>
      </c>
      <c r="M4" s="3" t="inlineStr">
        <is>
          <t>Basis</t>
        </is>
      </c>
      <c r="N4" s="3" t="inlineStr">
        <is>
          <t>Moving range</t>
        </is>
      </c>
      <c r="O4" s="3" t="inlineStr">
        <is>
          <t>12-wk average</t>
        </is>
      </c>
      <c r="P4" s="3" t="inlineStr">
        <is>
          <t>Avg moving range</t>
        </is>
      </c>
      <c r="Q4" s="3" t="inlineStr">
        <is>
          <t>Upper limit</t>
        </is>
      </c>
      <c r="R4" s="3" t="inlineStr">
        <is>
          <t>Lower limit</t>
        </is>
      </c>
      <c r="S4" s="3" t="inlineStr">
        <is>
          <t>8-wk run</t>
        </is>
      </c>
      <c r="T4" s="3" t="inlineStr">
        <is>
          <t>Target</t>
        </is>
      </c>
      <c r="U4" s="3" t="inlineStr">
        <is>
          <t>Basis</t>
        </is>
      </c>
      <c r="V4" s="3" t="inlineStr">
        <is>
          <t>Moving range</t>
        </is>
      </c>
      <c r="W4" s="3" t="inlineStr">
        <is>
          <t>12-wk average</t>
        </is>
      </c>
      <c r="X4" s="3" t="inlineStr">
        <is>
          <t>Avg moving range</t>
        </is>
      </c>
      <c r="Y4" s="3" t="inlineStr">
        <is>
          <t>Upper limit</t>
        </is>
      </c>
      <c r="Z4" s="3" t="inlineStr">
        <is>
          <t>Lower limit</t>
        </is>
      </c>
      <c r="AA4" s="3" t="inlineStr">
        <is>
          <t>8-wk run</t>
        </is>
      </c>
      <c r="AB4" s="3" t="inlineStr">
        <is>
          <t>Target</t>
        </is>
      </c>
      <c r="AC4" s="3" t="inlineStr">
        <is>
          <t>Basis</t>
        </is>
      </c>
      <c r="AD4" s="3" t="inlineStr">
        <is>
          <t>Moving range</t>
        </is>
      </c>
      <c r="AE4" s="3" t="inlineStr">
        <is>
          <t>12-wk average</t>
        </is>
      </c>
      <c r="AF4" s="3" t="inlineStr">
        <is>
          <t>Avg moving range</t>
        </is>
      </c>
      <c r="AG4" s="3" t="inlineStr">
        <is>
          <t>Upper limit</t>
        </is>
      </c>
      <c r="AH4" s="3" t="inlineStr">
        <is>
          <t>Lower limit</t>
        </is>
      </c>
      <c r="AI4" s="3" t="inlineStr">
        <is>
          <t>8-wk run</t>
        </is>
      </c>
      <c r="AJ4" s="3" t="inlineStr">
        <is>
          <t>Target</t>
        </is>
      </c>
      <c r="AK4" s="3" t="inlineStr">
        <is>
          <t>Basis</t>
        </is>
      </c>
      <c r="AL4" s="3" t="inlineStr">
        <is>
          <t>Moving range</t>
        </is>
      </c>
      <c r="AM4" s="3" t="inlineStr">
        <is>
          <t>12-wk average</t>
        </is>
      </c>
      <c r="AN4" s="3" t="inlineStr">
        <is>
          <t>Avg moving range</t>
        </is>
      </c>
      <c r="AO4" s="3" t="inlineStr">
        <is>
          <t>Upper limit</t>
        </is>
      </c>
      <c r="AP4" s="3" t="inlineStr">
        <is>
          <t>Lower limit</t>
        </is>
      </c>
      <c r="AQ4" s="3" t="inlineStr">
        <is>
          <t>8-wk run</t>
        </is>
      </c>
      <c r="AR4" s="3" t="inlineStr">
        <is>
          <t>Target</t>
        </is>
      </c>
      <c r="AS4" s="3" t="inlineStr">
        <is>
          <t>Basis</t>
        </is>
      </c>
      <c r="AT4" s="3" t="inlineStr">
        <is>
          <t>Moving range</t>
        </is>
      </c>
      <c r="AU4" s="3" t="inlineStr">
        <is>
          <t>12-wk average</t>
        </is>
      </c>
      <c r="AV4" s="3" t="inlineStr">
        <is>
          <t>Avg moving range</t>
        </is>
      </c>
      <c r="AW4" s="3" t="inlineStr">
        <is>
          <t>Upper limit</t>
        </is>
      </c>
      <c r="AX4" s="3" t="inlineStr">
        <is>
          <t>Lower limit</t>
        </is>
      </c>
      <c r="AY4" s="3" t="inlineStr">
        <is>
          <t>8-wk run</t>
        </is>
      </c>
      <c r="AZ4" s="3" t="inlineStr">
        <is>
          <t>Target</t>
        </is>
      </c>
      <c r="BA4" s="3" t="inlineStr">
        <is>
          <t>Basis</t>
        </is>
      </c>
      <c r="BB4" s="3" t="inlineStr">
        <is>
          <t>Moving range</t>
        </is>
      </c>
      <c r="BC4" s="3" t="inlineStr">
        <is>
          <t>12-wk average</t>
        </is>
      </c>
      <c r="BD4" s="3" t="inlineStr">
        <is>
          <t>Avg moving range</t>
        </is>
      </c>
      <c r="BE4" s="3" t="inlineStr">
        <is>
          <t>Upper limit</t>
        </is>
      </c>
      <c r="BF4" s="3" t="inlineStr">
        <is>
          <t>Lower limit</t>
        </is>
      </c>
      <c r="BG4" s="3" t="inlineStr">
        <is>
          <t>8-wk run</t>
        </is>
      </c>
      <c r="BH4" s="3" t="inlineStr">
        <is>
          <t>Target</t>
        </is>
      </c>
      <c r="BI4" s="3" t="inlineStr">
        <is>
          <t>Basis</t>
        </is>
      </c>
      <c r="BJ4" s="3" t="inlineStr">
        <is>
          <t>Moving range</t>
        </is>
      </c>
      <c r="BK4" s="3" t="inlineStr">
        <is>
          <t>12-wk average</t>
        </is>
      </c>
      <c r="BL4" s="3" t="inlineStr">
        <is>
          <t>Avg moving range</t>
        </is>
      </c>
      <c r="BM4" s="3" t="inlineStr">
        <is>
          <t>Upper limit</t>
        </is>
      </c>
      <c r="BN4" s="3" t="inlineStr">
        <is>
          <t>Lower limit</t>
        </is>
      </c>
      <c r="BO4" s="3" t="inlineStr">
        <is>
          <t>8-wk run</t>
        </is>
      </c>
      <c r="BP4" s="3" t="inlineStr">
        <is>
          <t>Target</t>
        </is>
      </c>
      <c r="BQ4" s="3" t="inlineStr">
        <is>
          <t>Basis</t>
        </is>
      </c>
      <c r="BR4" s="3" t="inlineStr">
        <is>
          <t>Moving range</t>
        </is>
      </c>
      <c r="BS4" s="3" t="inlineStr">
        <is>
          <t>12-wk average</t>
        </is>
      </c>
      <c r="BT4" s="3" t="inlineStr">
        <is>
          <t>Avg moving range</t>
        </is>
      </c>
      <c r="BU4" s="3" t="inlineStr">
        <is>
          <t>Upper limit</t>
        </is>
      </c>
      <c r="BV4" s="3" t="inlineStr">
        <is>
          <t>Lower limit</t>
        </is>
      </c>
      <c r="BW4" s="3" t="inlineStr">
        <is>
          <t>8-wk run</t>
        </is>
      </c>
      <c r="BX4" s="3" t="inlineStr">
        <is>
          <t>Target</t>
        </is>
      </c>
      <c r="BY4" s="3" t="inlineStr">
        <is>
          <t>Basis</t>
        </is>
      </c>
      <c r="BZ4" s="3" t="inlineStr">
        <is>
          <t>Moving range</t>
        </is>
      </c>
      <c r="CA4" s="3" t="inlineStr">
        <is>
          <t>12-wk average</t>
        </is>
      </c>
      <c r="CB4" s="3" t="inlineStr">
        <is>
          <t>Avg moving range</t>
        </is>
      </c>
      <c r="CC4" s="3" t="inlineStr">
        <is>
          <t>Upper limit</t>
        </is>
      </c>
      <c r="CD4" s="3" t="inlineStr">
        <is>
          <t>Lower limit</t>
        </is>
      </c>
      <c r="CE4" s="3" t="inlineStr">
        <is>
          <t>8-wk run</t>
        </is>
      </c>
      <c r="CF4" s="3" t="inlineStr">
        <is>
          <t>Target</t>
        </is>
      </c>
      <c r="CG4" s="3" t="inlineStr">
        <is>
          <t>Basis</t>
        </is>
      </c>
      <c r="CH4" s="3" t="inlineStr">
        <is>
          <t>Moving range</t>
        </is>
      </c>
      <c r="CI4" s="3" t="inlineStr">
        <is>
          <t>12-wk average</t>
        </is>
      </c>
      <c r="CJ4" s="3" t="inlineStr">
        <is>
          <t>Avg moving range</t>
        </is>
      </c>
      <c r="CK4" s="3" t="inlineStr">
        <is>
          <t>Upper limit</t>
        </is>
      </c>
      <c r="CL4" s="3" t="inlineStr">
        <is>
          <t>Lower limit</t>
        </is>
      </c>
      <c r="CM4" s="3" t="inlineStr">
        <is>
          <t>8-wk run</t>
        </is>
      </c>
      <c r="CN4" s="3" t="inlineStr">
        <is>
          <t>Target</t>
        </is>
      </c>
      <c r="CO4" s="3" t="inlineStr">
        <is>
          <t>Basis</t>
        </is>
      </c>
      <c r="CP4" s="3" t="inlineStr">
        <is>
          <t>Moving range</t>
        </is>
      </c>
      <c r="CQ4" s="3" t="inlineStr">
        <is>
          <t>12-wk average</t>
        </is>
      </c>
      <c r="CR4" s="3" t="inlineStr">
        <is>
          <t>Avg moving range</t>
        </is>
      </c>
      <c r="CS4" s="3" t="inlineStr">
        <is>
          <t>Upper limit</t>
        </is>
      </c>
      <c r="CT4" s="3" t="inlineStr">
        <is>
          <t>Lower limit</t>
        </is>
      </c>
      <c r="CU4" s="3" t="inlineStr">
        <is>
          <t>8-wk run</t>
        </is>
      </c>
    </row>
    <row r="6">
      <c r="A6" s="8">
        <f>'Weekly data'!A6</f>
        <v/>
      </c>
      <c r="B6">
        <f>IF('Weekly data'!D6="","",INDEX(Seasonality!$B$6:$B$18,'Weekly data'!D6))</f>
        <v/>
      </c>
      <c r="C6">
        <f>IF('Weekly data'!D6="","",INDEX(Seasonality!$C$6:$C$18,'Weekly data'!D6))</f>
        <v/>
      </c>
      <c r="D6">
        <f>IF('Weekly data'!$C6="","",IF(Metrics!$J$6="Seasonal bookings",IF(OR(N(IFERROR(INDEX(Targets!$B$6:$B$45,MATCH('Weekly data'!$C6,Targets!$A$6:$A$45,0)),0))=0,SUM(Seasonality!$B$6:$B$18)=0),"",IFERROR(INDEX(Targets!$B$6:$B$45,MATCH('Weekly data'!$C6,Targets!$A$6:$A$45,0)),0)*$B6/SUM(Seasonality!$B$6:$B$18)),IF(Metrics!$J$6="Seasonal pipeline",IF(OR(N(IFERROR(INDEX(Targets!$B$6:$B$45,MATCH('Weekly data'!$C6,Targets!$A$6:$A$45,0)),0))=0,SUM(Seasonality!$C$6:$C$18)=0),"",IFERROR(INDEX(Targets!$B$6:$B$45,MATCH('Weekly data'!$C6,Targets!$A$6:$A$45,0)),0)*$C6/SUM(Seasonality!$C$6:$C$18)),IF(Metrics!$J$6="Quarter plan",IF(N(IFERROR(INDEX(Targets!$B$6:$B$45,MATCH('Weekly data'!$C6,Targets!$A$6:$A$45,0)),0))=0,"",IFERROR(INDEX(Targets!$B$6:$B$45,MATCH('Weekly data'!$C6,Targets!$A$6:$A$45,0)),0)),IF(AND(Metrics!$J$6="Weekly",ISNUMBER(Metrics!$K$6)),Metrics!$K$6,"")))))</f>
        <v/>
      </c>
      <c r="E6">
        <f>IF(NOT(ISNUMBER('Weekly data'!E6)),"",IF(Metrics!$L$6="% of target",IF(ISNUMBER(D6),IF(D6=0,"",'Weekly data'!E6/D6),""),'Weekly data'!E6))</f>
        <v/>
      </c>
      <c r="F6">
        <f>""</f>
        <v/>
      </c>
      <c r="G6">
        <f>""</f>
        <v/>
      </c>
      <c r="H6">
        <f>""</f>
        <v/>
      </c>
      <c r="I6">
        <f>""</f>
        <v/>
      </c>
      <c r="J6">
        <f>""</f>
        <v/>
      </c>
      <c r="K6">
        <f>""</f>
        <v/>
      </c>
      <c r="L6">
        <f>IF('Weekly data'!$C6="","",IF(Metrics!$J$7="Seasonal bookings",IF(OR(N(IFERROR(INDEX(Targets!$C$6:$C$45,MATCH('Weekly data'!$C6,Targets!$A$6:$A$45,0)),0))=0,SUM(Seasonality!$B$6:$B$18)=0),"",IFERROR(INDEX(Targets!$C$6:$C$45,MATCH('Weekly data'!$C6,Targets!$A$6:$A$45,0)),0)*$B6/SUM(Seasonality!$B$6:$B$18)),IF(Metrics!$J$7="Seasonal pipeline",IF(OR(N(IFERROR(INDEX(Targets!$C$6:$C$45,MATCH('Weekly data'!$C6,Targets!$A$6:$A$45,0)),0))=0,SUM(Seasonality!$C$6:$C$18)=0),"",IFERROR(INDEX(Targets!$C$6:$C$45,MATCH('Weekly data'!$C6,Targets!$A$6:$A$45,0)),0)*$C6/SUM(Seasonality!$C$6:$C$18)),IF(Metrics!$J$7="Quarter plan",IF(N(IFERROR(INDEX(Targets!$C$6:$C$45,MATCH('Weekly data'!$C6,Targets!$A$6:$A$45,0)),0))=0,"",IFERROR(INDEX(Targets!$C$6:$C$45,MATCH('Weekly data'!$C6,Targets!$A$6:$A$45,0)),0)),IF(AND(Metrics!$J$7="Weekly",ISNUMBER(Metrics!$K$7)),Metrics!$K$7,"")))))</f>
        <v/>
      </c>
      <c r="M6">
        <f>IF(NOT(ISNUMBER('Weekly data'!F6)),"",IF(Metrics!$L$7="% of target",IF(ISNUMBER(L6),IF(L6=0,"",'Weekly data'!F6/L6),""),'Weekly data'!F6))</f>
        <v/>
      </c>
      <c r="N6">
        <f>""</f>
        <v/>
      </c>
      <c r="O6">
        <f>""</f>
        <v/>
      </c>
      <c r="P6">
        <f>""</f>
        <v/>
      </c>
      <c r="Q6">
        <f>""</f>
        <v/>
      </c>
      <c r="R6">
        <f>""</f>
        <v/>
      </c>
      <c r="S6">
        <f>""</f>
        <v/>
      </c>
      <c r="T6">
        <f>IF('Weekly data'!$C6="","",IF(Metrics!$J$8="Seasonal bookings",IF(OR(N(IFERROR(INDEX(Targets!$D$6:$D$45,MATCH('Weekly data'!$C6,Targets!$A$6:$A$45,0)),0))=0,SUM(Seasonality!$B$6:$B$18)=0),"",IFERROR(INDEX(Targets!$D$6:$D$45,MATCH('Weekly data'!$C6,Targets!$A$6:$A$45,0)),0)*$B6/SUM(Seasonality!$B$6:$B$18)),IF(Metrics!$J$8="Seasonal pipeline",IF(OR(N(IFERROR(INDEX(Targets!$D$6:$D$45,MATCH('Weekly data'!$C6,Targets!$A$6:$A$45,0)),0))=0,SUM(Seasonality!$C$6:$C$18)=0),"",IFERROR(INDEX(Targets!$D$6:$D$45,MATCH('Weekly data'!$C6,Targets!$A$6:$A$45,0)),0)*$C6/SUM(Seasonality!$C$6:$C$18)),IF(Metrics!$J$8="Quarter plan",IF(N(IFERROR(INDEX(Targets!$D$6:$D$45,MATCH('Weekly data'!$C6,Targets!$A$6:$A$45,0)),0))=0,"",IFERROR(INDEX(Targets!$D$6:$D$45,MATCH('Weekly data'!$C6,Targets!$A$6:$A$45,0)),0)),IF(AND(Metrics!$J$8="Weekly",ISNUMBER(Metrics!$K$8)),Metrics!$K$8,"")))))</f>
        <v/>
      </c>
      <c r="U6">
        <f>IF(NOT(ISNUMBER('Weekly data'!G6)),"",IF(Metrics!$L$8="% of target",IF(ISNUMBER(T6),IF(T6=0,"",'Weekly data'!G6/T6),""),'Weekly data'!G6))</f>
        <v/>
      </c>
      <c r="V6">
        <f>""</f>
        <v/>
      </c>
      <c r="W6">
        <f>""</f>
        <v/>
      </c>
      <c r="X6">
        <f>""</f>
        <v/>
      </c>
      <c r="Y6">
        <f>""</f>
        <v/>
      </c>
      <c r="Z6">
        <f>""</f>
        <v/>
      </c>
      <c r="AA6">
        <f>""</f>
        <v/>
      </c>
      <c r="AB6">
        <f>IF('Weekly data'!$C6="","",IF(Metrics!$J$9="Seasonal bookings",IF(OR(N(IFERROR(INDEX(Targets!$E$6:$E$45,MATCH('Weekly data'!$C6,Targets!$A$6:$A$45,0)),0))=0,SUM(Seasonality!$B$6:$B$18)=0),"",IFERROR(INDEX(Targets!$E$6:$E$45,MATCH('Weekly data'!$C6,Targets!$A$6:$A$45,0)),0)*$B6/SUM(Seasonality!$B$6:$B$18)),IF(Metrics!$J$9="Seasonal pipeline",IF(OR(N(IFERROR(INDEX(Targets!$E$6:$E$45,MATCH('Weekly data'!$C6,Targets!$A$6:$A$45,0)),0))=0,SUM(Seasonality!$C$6:$C$18)=0),"",IFERROR(INDEX(Targets!$E$6:$E$45,MATCH('Weekly data'!$C6,Targets!$A$6:$A$45,0)),0)*$C6/SUM(Seasonality!$C$6:$C$18)),IF(Metrics!$J$9="Quarter plan",IF(N(IFERROR(INDEX(Targets!$E$6:$E$45,MATCH('Weekly data'!$C6,Targets!$A$6:$A$45,0)),0))=0,"",IFERROR(INDEX(Targets!$E$6:$E$45,MATCH('Weekly data'!$C6,Targets!$A$6:$A$45,0)),0)),IF(AND(Metrics!$J$9="Weekly",ISNUMBER(Metrics!$K$9)),Metrics!$K$9,"")))))</f>
        <v/>
      </c>
      <c r="AC6">
        <f>IF(NOT(ISNUMBER('Weekly data'!H6)),"",IF(Metrics!$L$9="% of target",IF(ISNUMBER(AB6),IF(AB6=0,"",'Weekly data'!H6/AB6),""),'Weekly data'!H6))</f>
        <v/>
      </c>
      <c r="AD6">
        <f>""</f>
        <v/>
      </c>
      <c r="AE6">
        <f>""</f>
        <v/>
      </c>
      <c r="AF6">
        <f>""</f>
        <v/>
      </c>
      <c r="AG6">
        <f>""</f>
        <v/>
      </c>
      <c r="AH6">
        <f>""</f>
        <v/>
      </c>
      <c r="AI6">
        <f>""</f>
        <v/>
      </c>
      <c r="AJ6">
        <f>IF('Weekly data'!$C6="","",IF(Metrics!$J$10="Seasonal bookings",IF(OR(N(IFERROR(INDEX(Targets!$F$6:$F$45,MATCH('Weekly data'!$C6,Targets!$A$6:$A$45,0)),0))=0,SUM(Seasonality!$B$6:$B$18)=0),"",IFERROR(INDEX(Targets!$F$6:$F$45,MATCH('Weekly data'!$C6,Targets!$A$6:$A$45,0)),0)*$B6/SUM(Seasonality!$B$6:$B$18)),IF(Metrics!$J$10="Seasonal pipeline",IF(OR(N(IFERROR(INDEX(Targets!$F$6:$F$45,MATCH('Weekly data'!$C6,Targets!$A$6:$A$45,0)),0))=0,SUM(Seasonality!$C$6:$C$18)=0),"",IFERROR(INDEX(Targets!$F$6:$F$45,MATCH('Weekly data'!$C6,Targets!$A$6:$A$45,0)),0)*$C6/SUM(Seasonality!$C$6:$C$18)),IF(Metrics!$J$10="Quarter plan",IF(N(IFERROR(INDEX(Targets!$F$6:$F$45,MATCH('Weekly data'!$C6,Targets!$A$6:$A$45,0)),0))=0,"",IFERROR(INDEX(Targets!$F$6:$F$45,MATCH('Weekly data'!$C6,Targets!$A$6:$A$45,0)),0)),IF(AND(Metrics!$J$10="Weekly",ISNUMBER(Metrics!$K$10)),Metrics!$K$10,"")))))</f>
        <v/>
      </c>
      <c r="AK6">
        <f>IF(NOT(ISNUMBER('Weekly data'!I6)),"",IF(Metrics!$L$10="% of target",IF(ISNUMBER(AJ6),IF(AJ6=0,"",'Weekly data'!I6/AJ6),""),'Weekly data'!I6))</f>
        <v/>
      </c>
      <c r="AL6">
        <f>""</f>
        <v/>
      </c>
      <c r="AM6">
        <f>""</f>
        <v/>
      </c>
      <c r="AN6">
        <f>""</f>
        <v/>
      </c>
      <c r="AO6">
        <f>""</f>
        <v/>
      </c>
      <c r="AP6">
        <f>""</f>
        <v/>
      </c>
      <c r="AQ6">
        <f>""</f>
        <v/>
      </c>
      <c r="AR6">
        <f>IF('Weekly data'!$C6="","",IF(Metrics!$J$11="Seasonal bookings",IF(OR(N(IFERROR(INDEX(Targets!$G$6:$G$45,MATCH('Weekly data'!$C6,Targets!$A$6:$A$45,0)),0))=0,SUM(Seasonality!$B$6:$B$18)=0),"",IFERROR(INDEX(Targets!$G$6:$G$45,MATCH('Weekly data'!$C6,Targets!$A$6:$A$45,0)),0)*$B6/SUM(Seasonality!$B$6:$B$18)),IF(Metrics!$J$11="Seasonal pipeline",IF(OR(N(IFERROR(INDEX(Targets!$G$6:$G$45,MATCH('Weekly data'!$C6,Targets!$A$6:$A$45,0)),0))=0,SUM(Seasonality!$C$6:$C$18)=0),"",IFERROR(INDEX(Targets!$G$6:$G$45,MATCH('Weekly data'!$C6,Targets!$A$6:$A$45,0)),0)*$C6/SUM(Seasonality!$C$6:$C$18)),IF(Metrics!$J$11="Quarter plan",IF(N(IFERROR(INDEX(Targets!$G$6:$G$45,MATCH('Weekly data'!$C6,Targets!$A$6:$A$45,0)),0))=0,"",IFERROR(INDEX(Targets!$G$6:$G$45,MATCH('Weekly data'!$C6,Targets!$A$6:$A$45,0)),0)),IF(AND(Metrics!$J$11="Weekly",ISNUMBER(Metrics!$K$11)),Metrics!$K$11,"")))))</f>
        <v/>
      </c>
      <c r="AS6">
        <f>IF(NOT(ISNUMBER('Weekly data'!J6)),"",IF(Metrics!$L$11="% of target",IF(ISNUMBER(AR6),IF(AR6=0,"",'Weekly data'!J6/AR6),""),'Weekly data'!J6))</f>
        <v/>
      </c>
      <c r="AT6">
        <f>""</f>
        <v/>
      </c>
      <c r="AU6">
        <f>""</f>
        <v/>
      </c>
      <c r="AV6">
        <f>""</f>
        <v/>
      </c>
      <c r="AW6">
        <f>""</f>
        <v/>
      </c>
      <c r="AX6">
        <f>""</f>
        <v/>
      </c>
      <c r="AY6">
        <f>""</f>
        <v/>
      </c>
      <c r="AZ6">
        <f>IF('Weekly data'!$C6="","",IF(Metrics!$J$12="Seasonal bookings",IF(OR(N(IFERROR(INDEX(Targets!$H$6:$H$45,MATCH('Weekly data'!$C6,Targets!$A$6:$A$45,0)),0))=0,SUM(Seasonality!$B$6:$B$18)=0),"",IFERROR(INDEX(Targets!$H$6:$H$45,MATCH('Weekly data'!$C6,Targets!$A$6:$A$45,0)),0)*$B6/SUM(Seasonality!$B$6:$B$18)),IF(Metrics!$J$12="Seasonal pipeline",IF(OR(N(IFERROR(INDEX(Targets!$H$6:$H$45,MATCH('Weekly data'!$C6,Targets!$A$6:$A$45,0)),0))=0,SUM(Seasonality!$C$6:$C$18)=0),"",IFERROR(INDEX(Targets!$H$6:$H$45,MATCH('Weekly data'!$C6,Targets!$A$6:$A$45,0)),0)*$C6/SUM(Seasonality!$C$6:$C$18)),IF(Metrics!$J$12="Quarter plan",IF(N(IFERROR(INDEX(Targets!$H$6:$H$45,MATCH('Weekly data'!$C6,Targets!$A$6:$A$45,0)),0))=0,"",IFERROR(INDEX(Targets!$H$6:$H$45,MATCH('Weekly data'!$C6,Targets!$A$6:$A$45,0)),0)),IF(AND(Metrics!$J$12="Weekly",ISNUMBER(Metrics!$K$12)),Metrics!$K$12,"")))))</f>
        <v/>
      </c>
      <c r="BA6">
        <f>IF(NOT(ISNUMBER('Weekly data'!K6)),"",IF(Metrics!$L$12="% of target",IF(ISNUMBER(AZ6),IF(AZ6=0,"",'Weekly data'!K6/AZ6),""),'Weekly data'!K6))</f>
        <v/>
      </c>
      <c r="BB6">
        <f>""</f>
        <v/>
      </c>
      <c r="BC6">
        <f>""</f>
        <v/>
      </c>
      <c r="BD6">
        <f>""</f>
        <v/>
      </c>
      <c r="BE6">
        <f>""</f>
        <v/>
      </c>
      <c r="BF6">
        <f>""</f>
        <v/>
      </c>
      <c r="BG6">
        <f>""</f>
        <v/>
      </c>
      <c r="BH6">
        <f>IF('Weekly data'!$C6="","",IF(Metrics!$J$13="Seasonal bookings",IF(OR(N(IFERROR(INDEX(Targets!$I$6:$I$45,MATCH('Weekly data'!$C6,Targets!$A$6:$A$45,0)),0))=0,SUM(Seasonality!$B$6:$B$18)=0),"",IFERROR(INDEX(Targets!$I$6:$I$45,MATCH('Weekly data'!$C6,Targets!$A$6:$A$45,0)),0)*$B6/SUM(Seasonality!$B$6:$B$18)),IF(Metrics!$J$13="Seasonal pipeline",IF(OR(N(IFERROR(INDEX(Targets!$I$6:$I$45,MATCH('Weekly data'!$C6,Targets!$A$6:$A$45,0)),0))=0,SUM(Seasonality!$C$6:$C$18)=0),"",IFERROR(INDEX(Targets!$I$6:$I$45,MATCH('Weekly data'!$C6,Targets!$A$6:$A$45,0)),0)*$C6/SUM(Seasonality!$C$6:$C$18)),IF(Metrics!$J$13="Quarter plan",IF(N(IFERROR(INDEX(Targets!$I$6:$I$45,MATCH('Weekly data'!$C6,Targets!$A$6:$A$45,0)),0))=0,"",IFERROR(INDEX(Targets!$I$6:$I$45,MATCH('Weekly data'!$C6,Targets!$A$6:$A$45,0)),0)),IF(AND(Metrics!$J$13="Weekly",ISNUMBER(Metrics!$K$13)),Metrics!$K$13,"")))))</f>
        <v/>
      </c>
      <c r="BI6">
        <f>IF(NOT(ISNUMBER('Weekly data'!L6)),"",IF(Metrics!$L$13="% of target",IF(ISNUMBER(BH6),IF(BH6=0,"",'Weekly data'!L6/BH6),""),'Weekly data'!L6))</f>
        <v/>
      </c>
      <c r="BJ6">
        <f>""</f>
        <v/>
      </c>
      <c r="BK6">
        <f>""</f>
        <v/>
      </c>
      <c r="BL6">
        <f>""</f>
        <v/>
      </c>
      <c r="BM6">
        <f>""</f>
        <v/>
      </c>
      <c r="BN6">
        <f>""</f>
        <v/>
      </c>
      <c r="BO6">
        <f>""</f>
        <v/>
      </c>
      <c r="BP6">
        <f>IF('Weekly data'!$C6="","",IF(Metrics!$J$14="Seasonal bookings",IF(OR(N(IFERROR(INDEX(Targets!$J$6:$J$45,MATCH('Weekly data'!$C6,Targets!$A$6:$A$45,0)),0))=0,SUM(Seasonality!$B$6:$B$18)=0),"",IFERROR(INDEX(Targets!$J$6:$J$45,MATCH('Weekly data'!$C6,Targets!$A$6:$A$45,0)),0)*$B6/SUM(Seasonality!$B$6:$B$18)),IF(Metrics!$J$14="Seasonal pipeline",IF(OR(N(IFERROR(INDEX(Targets!$J$6:$J$45,MATCH('Weekly data'!$C6,Targets!$A$6:$A$45,0)),0))=0,SUM(Seasonality!$C$6:$C$18)=0),"",IFERROR(INDEX(Targets!$J$6:$J$45,MATCH('Weekly data'!$C6,Targets!$A$6:$A$45,0)),0)*$C6/SUM(Seasonality!$C$6:$C$18)),IF(Metrics!$J$14="Quarter plan",IF(N(IFERROR(INDEX(Targets!$J$6:$J$45,MATCH('Weekly data'!$C6,Targets!$A$6:$A$45,0)),0))=0,"",IFERROR(INDEX(Targets!$J$6:$J$45,MATCH('Weekly data'!$C6,Targets!$A$6:$A$45,0)),0)),IF(AND(Metrics!$J$14="Weekly",ISNUMBER(Metrics!$K$14)),Metrics!$K$14,"")))))</f>
        <v/>
      </c>
      <c r="BQ6">
        <f>IF(NOT(ISNUMBER('Weekly data'!M6)),"",IF(Metrics!$L$14="% of target",IF(ISNUMBER(BP6),IF(BP6=0,"",'Weekly data'!M6/BP6),""),'Weekly data'!M6))</f>
        <v/>
      </c>
      <c r="BR6">
        <f>""</f>
        <v/>
      </c>
      <c r="BS6">
        <f>""</f>
        <v/>
      </c>
      <c r="BT6">
        <f>""</f>
        <v/>
      </c>
      <c r="BU6">
        <f>""</f>
        <v/>
      </c>
      <c r="BV6">
        <f>""</f>
        <v/>
      </c>
      <c r="BW6">
        <f>""</f>
        <v/>
      </c>
      <c r="BX6">
        <f>IF('Weekly data'!$C6="","",IF(Metrics!$J$15="Seasonal bookings",IF(OR(N(IFERROR(INDEX(Targets!$K$6:$K$45,MATCH('Weekly data'!$C6,Targets!$A$6:$A$45,0)),0))=0,SUM(Seasonality!$B$6:$B$18)=0),"",IFERROR(INDEX(Targets!$K$6:$K$45,MATCH('Weekly data'!$C6,Targets!$A$6:$A$45,0)),0)*$B6/SUM(Seasonality!$B$6:$B$18)),IF(Metrics!$J$15="Seasonal pipeline",IF(OR(N(IFERROR(INDEX(Targets!$K$6:$K$45,MATCH('Weekly data'!$C6,Targets!$A$6:$A$45,0)),0))=0,SUM(Seasonality!$C$6:$C$18)=0),"",IFERROR(INDEX(Targets!$K$6:$K$45,MATCH('Weekly data'!$C6,Targets!$A$6:$A$45,0)),0)*$C6/SUM(Seasonality!$C$6:$C$18)),IF(Metrics!$J$15="Quarter plan",IF(N(IFERROR(INDEX(Targets!$K$6:$K$45,MATCH('Weekly data'!$C6,Targets!$A$6:$A$45,0)),0))=0,"",IFERROR(INDEX(Targets!$K$6:$K$45,MATCH('Weekly data'!$C6,Targets!$A$6:$A$45,0)),0)),IF(AND(Metrics!$J$15="Weekly",ISNUMBER(Metrics!$K$15)),Metrics!$K$15,"")))))</f>
        <v/>
      </c>
      <c r="BY6">
        <f>IF(NOT(ISNUMBER('Weekly data'!N6)),"",IF(Metrics!$L$15="% of target",IF(ISNUMBER(BX6),IF(BX6=0,"",'Weekly data'!N6/BX6),""),'Weekly data'!N6))</f>
        <v/>
      </c>
      <c r="BZ6">
        <f>""</f>
        <v/>
      </c>
      <c r="CA6">
        <f>""</f>
        <v/>
      </c>
      <c r="CB6">
        <f>""</f>
        <v/>
      </c>
      <c r="CC6">
        <f>""</f>
        <v/>
      </c>
      <c r="CD6">
        <f>""</f>
        <v/>
      </c>
      <c r="CE6">
        <f>""</f>
        <v/>
      </c>
      <c r="CF6">
        <f>IF('Weekly data'!$C6="","",IF(Metrics!$J$16="Seasonal bookings",IF(OR(N(IFERROR(INDEX(Targets!$L$6:$L$45,MATCH('Weekly data'!$C6,Targets!$A$6:$A$45,0)),0))=0,SUM(Seasonality!$B$6:$B$18)=0),"",IFERROR(INDEX(Targets!$L$6:$L$45,MATCH('Weekly data'!$C6,Targets!$A$6:$A$45,0)),0)*$B6/SUM(Seasonality!$B$6:$B$18)),IF(Metrics!$J$16="Seasonal pipeline",IF(OR(N(IFERROR(INDEX(Targets!$L$6:$L$45,MATCH('Weekly data'!$C6,Targets!$A$6:$A$45,0)),0))=0,SUM(Seasonality!$C$6:$C$18)=0),"",IFERROR(INDEX(Targets!$L$6:$L$45,MATCH('Weekly data'!$C6,Targets!$A$6:$A$45,0)),0)*$C6/SUM(Seasonality!$C$6:$C$18)),IF(Metrics!$J$16="Quarter plan",IF(N(IFERROR(INDEX(Targets!$L$6:$L$45,MATCH('Weekly data'!$C6,Targets!$A$6:$A$45,0)),0))=0,"",IFERROR(INDEX(Targets!$L$6:$L$45,MATCH('Weekly data'!$C6,Targets!$A$6:$A$45,0)),0)),IF(AND(Metrics!$J$16="Weekly",ISNUMBER(Metrics!$K$16)),Metrics!$K$16,"")))))</f>
        <v/>
      </c>
      <c r="CG6">
        <f>IF(NOT(ISNUMBER('Weekly data'!O6)),"",IF(Metrics!$L$16="% of target",IF(ISNUMBER(CF6),IF(CF6=0,"",'Weekly data'!O6/CF6),""),'Weekly data'!O6))</f>
        <v/>
      </c>
      <c r="CH6">
        <f>""</f>
        <v/>
      </c>
      <c r="CI6">
        <f>""</f>
        <v/>
      </c>
      <c r="CJ6">
        <f>""</f>
        <v/>
      </c>
      <c r="CK6">
        <f>""</f>
        <v/>
      </c>
      <c r="CL6">
        <f>""</f>
        <v/>
      </c>
      <c r="CM6">
        <f>""</f>
        <v/>
      </c>
      <c r="CN6">
        <f>IF('Weekly data'!$C6="","",IF(Metrics!$J$17="Seasonal bookings",IF(OR(N(IFERROR(INDEX(Targets!$M$6:$M$45,MATCH('Weekly data'!$C6,Targets!$A$6:$A$45,0)),0))=0,SUM(Seasonality!$B$6:$B$18)=0),"",IFERROR(INDEX(Targets!$M$6:$M$45,MATCH('Weekly data'!$C6,Targets!$A$6:$A$45,0)),0)*$B6/SUM(Seasonality!$B$6:$B$18)),IF(Metrics!$J$17="Seasonal pipeline",IF(OR(N(IFERROR(INDEX(Targets!$M$6:$M$45,MATCH('Weekly data'!$C6,Targets!$A$6:$A$45,0)),0))=0,SUM(Seasonality!$C$6:$C$18)=0),"",IFERROR(INDEX(Targets!$M$6:$M$45,MATCH('Weekly data'!$C6,Targets!$A$6:$A$45,0)),0)*$C6/SUM(Seasonality!$C$6:$C$18)),IF(Metrics!$J$17="Quarter plan",IF(N(IFERROR(INDEX(Targets!$M$6:$M$45,MATCH('Weekly data'!$C6,Targets!$A$6:$A$45,0)),0))=0,"",IFERROR(INDEX(Targets!$M$6:$M$45,MATCH('Weekly data'!$C6,Targets!$A$6:$A$45,0)),0)),IF(AND(Metrics!$J$17="Weekly",ISNUMBER(Metrics!$K$17)),Metrics!$K$17,"")))))</f>
        <v/>
      </c>
      <c r="CO6">
        <f>IF(NOT(ISNUMBER('Weekly data'!P6)),"",IF(Metrics!$L$17="% of target",IF(ISNUMBER(CN6),IF(CN6=0,"",'Weekly data'!P6/CN6),""),'Weekly data'!P6))</f>
        <v/>
      </c>
      <c r="CP6">
        <f>""</f>
        <v/>
      </c>
      <c r="CQ6">
        <f>""</f>
        <v/>
      </c>
      <c r="CR6">
        <f>""</f>
        <v/>
      </c>
      <c r="CS6">
        <f>""</f>
        <v/>
      </c>
      <c r="CT6">
        <f>""</f>
        <v/>
      </c>
      <c r="CU6">
        <f>""</f>
        <v/>
      </c>
    </row>
    <row r="7">
      <c r="A7" s="8">
        <f>'Weekly data'!A7</f>
        <v/>
      </c>
      <c r="B7">
        <f>IF('Weekly data'!D7="","",INDEX(Seasonality!$B$6:$B$18,'Weekly data'!D7))</f>
        <v/>
      </c>
      <c r="C7">
        <f>IF('Weekly data'!D7="","",INDEX(Seasonality!$C$6:$C$18,'Weekly data'!D7))</f>
        <v/>
      </c>
      <c r="D7">
        <f>IF('Weekly data'!$C7="","",IF(Metrics!$J$6="Seasonal bookings",IF(OR(N(IFERROR(INDEX(Targets!$B$6:$B$45,MATCH('Weekly data'!$C7,Targets!$A$6:$A$45,0)),0))=0,SUM(Seasonality!$B$6:$B$18)=0),"",IFERROR(INDEX(Targets!$B$6:$B$45,MATCH('Weekly data'!$C7,Targets!$A$6:$A$45,0)),0)*$B7/SUM(Seasonality!$B$6:$B$18)),IF(Metrics!$J$6="Seasonal pipeline",IF(OR(N(IFERROR(INDEX(Targets!$B$6:$B$45,MATCH('Weekly data'!$C7,Targets!$A$6:$A$45,0)),0))=0,SUM(Seasonality!$C$6:$C$18)=0),"",IFERROR(INDEX(Targets!$B$6:$B$45,MATCH('Weekly data'!$C7,Targets!$A$6:$A$45,0)),0)*$C7/SUM(Seasonality!$C$6:$C$18)),IF(Metrics!$J$6="Quarter plan",IF(N(IFERROR(INDEX(Targets!$B$6:$B$45,MATCH('Weekly data'!$C7,Targets!$A$6:$A$45,0)),0))=0,"",IFERROR(INDEX(Targets!$B$6:$B$45,MATCH('Weekly data'!$C7,Targets!$A$6:$A$45,0)),0)),IF(AND(Metrics!$J$6="Weekly",ISNUMBER(Metrics!$K$6)),Metrics!$K$6,"")))))</f>
        <v/>
      </c>
      <c r="E7">
        <f>IF(NOT(ISNUMBER('Weekly data'!E7)),"",IF(Metrics!$L$6="% of target",IF(ISNUMBER(D7),IF(D7=0,"",'Weekly data'!E7/D7),""),'Weekly data'!E7))</f>
        <v/>
      </c>
      <c r="F7">
        <f>IF(AND(ISNUMBER(E7),ISNUMBER(E6)),ABS(E7-E6),"")</f>
        <v/>
      </c>
      <c r="G7">
        <f>""</f>
        <v/>
      </c>
      <c r="H7">
        <f>""</f>
        <v/>
      </c>
      <c r="I7">
        <f>""</f>
        <v/>
      </c>
      <c r="J7">
        <f>""</f>
        <v/>
      </c>
      <c r="K7">
        <f>""</f>
        <v/>
      </c>
      <c r="L7">
        <f>IF('Weekly data'!$C7="","",IF(Metrics!$J$7="Seasonal bookings",IF(OR(N(IFERROR(INDEX(Targets!$C$6:$C$45,MATCH('Weekly data'!$C7,Targets!$A$6:$A$45,0)),0))=0,SUM(Seasonality!$B$6:$B$18)=0),"",IFERROR(INDEX(Targets!$C$6:$C$45,MATCH('Weekly data'!$C7,Targets!$A$6:$A$45,0)),0)*$B7/SUM(Seasonality!$B$6:$B$18)),IF(Metrics!$J$7="Seasonal pipeline",IF(OR(N(IFERROR(INDEX(Targets!$C$6:$C$45,MATCH('Weekly data'!$C7,Targets!$A$6:$A$45,0)),0))=0,SUM(Seasonality!$C$6:$C$18)=0),"",IFERROR(INDEX(Targets!$C$6:$C$45,MATCH('Weekly data'!$C7,Targets!$A$6:$A$45,0)),0)*$C7/SUM(Seasonality!$C$6:$C$18)),IF(Metrics!$J$7="Quarter plan",IF(N(IFERROR(INDEX(Targets!$C$6:$C$45,MATCH('Weekly data'!$C7,Targets!$A$6:$A$45,0)),0))=0,"",IFERROR(INDEX(Targets!$C$6:$C$45,MATCH('Weekly data'!$C7,Targets!$A$6:$A$45,0)),0)),IF(AND(Metrics!$J$7="Weekly",ISNUMBER(Metrics!$K$7)),Metrics!$K$7,"")))))</f>
        <v/>
      </c>
      <c r="M7">
        <f>IF(NOT(ISNUMBER('Weekly data'!F7)),"",IF(Metrics!$L$7="% of target",IF(ISNUMBER(L7),IF(L7=0,"",'Weekly data'!F7/L7),""),'Weekly data'!F7))</f>
        <v/>
      </c>
      <c r="N7">
        <f>IF(AND(ISNUMBER(M7),ISNUMBER(M6)),ABS(M7-M6),"")</f>
        <v/>
      </c>
      <c r="O7">
        <f>""</f>
        <v/>
      </c>
      <c r="P7">
        <f>""</f>
        <v/>
      </c>
      <c r="Q7">
        <f>""</f>
        <v/>
      </c>
      <c r="R7">
        <f>""</f>
        <v/>
      </c>
      <c r="S7">
        <f>""</f>
        <v/>
      </c>
      <c r="T7">
        <f>IF('Weekly data'!$C7="","",IF(Metrics!$J$8="Seasonal bookings",IF(OR(N(IFERROR(INDEX(Targets!$D$6:$D$45,MATCH('Weekly data'!$C7,Targets!$A$6:$A$45,0)),0))=0,SUM(Seasonality!$B$6:$B$18)=0),"",IFERROR(INDEX(Targets!$D$6:$D$45,MATCH('Weekly data'!$C7,Targets!$A$6:$A$45,0)),0)*$B7/SUM(Seasonality!$B$6:$B$18)),IF(Metrics!$J$8="Seasonal pipeline",IF(OR(N(IFERROR(INDEX(Targets!$D$6:$D$45,MATCH('Weekly data'!$C7,Targets!$A$6:$A$45,0)),0))=0,SUM(Seasonality!$C$6:$C$18)=0),"",IFERROR(INDEX(Targets!$D$6:$D$45,MATCH('Weekly data'!$C7,Targets!$A$6:$A$45,0)),0)*$C7/SUM(Seasonality!$C$6:$C$18)),IF(Metrics!$J$8="Quarter plan",IF(N(IFERROR(INDEX(Targets!$D$6:$D$45,MATCH('Weekly data'!$C7,Targets!$A$6:$A$45,0)),0))=0,"",IFERROR(INDEX(Targets!$D$6:$D$45,MATCH('Weekly data'!$C7,Targets!$A$6:$A$45,0)),0)),IF(AND(Metrics!$J$8="Weekly",ISNUMBER(Metrics!$K$8)),Metrics!$K$8,"")))))</f>
        <v/>
      </c>
      <c r="U7">
        <f>IF(NOT(ISNUMBER('Weekly data'!G7)),"",IF(Metrics!$L$8="% of target",IF(ISNUMBER(T7),IF(T7=0,"",'Weekly data'!G7/T7),""),'Weekly data'!G7))</f>
        <v/>
      </c>
      <c r="V7">
        <f>IF(AND(ISNUMBER(U7),ISNUMBER(U6)),ABS(U7-U6),"")</f>
        <v/>
      </c>
      <c r="W7">
        <f>""</f>
        <v/>
      </c>
      <c r="X7">
        <f>""</f>
        <v/>
      </c>
      <c r="Y7">
        <f>""</f>
        <v/>
      </c>
      <c r="Z7">
        <f>""</f>
        <v/>
      </c>
      <c r="AA7">
        <f>""</f>
        <v/>
      </c>
      <c r="AB7">
        <f>IF('Weekly data'!$C7="","",IF(Metrics!$J$9="Seasonal bookings",IF(OR(N(IFERROR(INDEX(Targets!$E$6:$E$45,MATCH('Weekly data'!$C7,Targets!$A$6:$A$45,0)),0))=0,SUM(Seasonality!$B$6:$B$18)=0),"",IFERROR(INDEX(Targets!$E$6:$E$45,MATCH('Weekly data'!$C7,Targets!$A$6:$A$45,0)),0)*$B7/SUM(Seasonality!$B$6:$B$18)),IF(Metrics!$J$9="Seasonal pipeline",IF(OR(N(IFERROR(INDEX(Targets!$E$6:$E$45,MATCH('Weekly data'!$C7,Targets!$A$6:$A$45,0)),0))=0,SUM(Seasonality!$C$6:$C$18)=0),"",IFERROR(INDEX(Targets!$E$6:$E$45,MATCH('Weekly data'!$C7,Targets!$A$6:$A$45,0)),0)*$C7/SUM(Seasonality!$C$6:$C$18)),IF(Metrics!$J$9="Quarter plan",IF(N(IFERROR(INDEX(Targets!$E$6:$E$45,MATCH('Weekly data'!$C7,Targets!$A$6:$A$45,0)),0))=0,"",IFERROR(INDEX(Targets!$E$6:$E$45,MATCH('Weekly data'!$C7,Targets!$A$6:$A$45,0)),0)),IF(AND(Metrics!$J$9="Weekly",ISNUMBER(Metrics!$K$9)),Metrics!$K$9,"")))))</f>
        <v/>
      </c>
      <c r="AC7">
        <f>IF(NOT(ISNUMBER('Weekly data'!H7)),"",IF(Metrics!$L$9="% of target",IF(ISNUMBER(AB7),IF(AB7=0,"",'Weekly data'!H7/AB7),""),'Weekly data'!H7))</f>
        <v/>
      </c>
      <c r="AD7">
        <f>IF(AND(ISNUMBER(AC7),ISNUMBER(AC6)),ABS(AC7-AC6),"")</f>
        <v/>
      </c>
      <c r="AE7">
        <f>""</f>
        <v/>
      </c>
      <c r="AF7">
        <f>""</f>
        <v/>
      </c>
      <c r="AG7">
        <f>""</f>
        <v/>
      </c>
      <c r="AH7">
        <f>""</f>
        <v/>
      </c>
      <c r="AI7">
        <f>""</f>
        <v/>
      </c>
      <c r="AJ7">
        <f>IF('Weekly data'!$C7="","",IF(Metrics!$J$10="Seasonal bookings",IF(OR(N(IFERROR(INDEX(Targets!$F$6:$F$45,MATCH('Weekly data'!$C7,Targets!$A$6:$A$45,0)),0))=0,SUM(Seasonality!$B$6:$B$18)=0),"",IFERROR(INDEX(Targets!$F$6:$F$45,MATCH('Weekly data'!$C7,Targets!$A$6:$A$45,0)),0)*$B7/SUM(Seasonality!$B$6:$B$18)),IF(Metrics!$J$10="Seasonal pipeline",IF(OR(N(IFERROR(INDEX(Targets!$F$6:$F$45,MATCH('Weekly data'!$C7,Targets!$A$6:$A$45,0)),0))=0,SUM(Seasonality!$C$6:$C$18)=0),"",IFERROR(INDEX(Targets!$F$6:$F$45,MATCH('Weekly data'!$C7,Targets!$A$6:$A$45,0)),0)*$C7/SUM(Seasonality!$C$6:$C$18)),IF(Metrics!$J$10="Quarter plan",IF(N(IFERROR(INDEX(Targets!$F$6:$F$45,MATCH('Weekly data'!$C7,Targets!$A$6:$A$45,0)),0))=0,"",IFERROR(INDEX(Targets!$F$6:$F$45,MATCH('Weekly data'!$C7,Targets!$A$6:$A$45,0)),0)),IF(AND(Metrics!$J$10="Weekly",ISNUMBER(Metrics!$K$10)),Metrics!$K$10,"")))))</f>
        <v/>
      </c>
      <c r="AK7">
        <f>IF(NOT(ISNUMBER('Weekly data'!I7)),"",IF(Metrics!$L$10="% of target",IF(ISNUMBER(AJ7),IF(AJ7=0,"",'Weekly data'!I7/AJ7),""),'Weekly data'!I7))</f>
        <v/>
      </c>
      <c r="AL7">
        <f>IF(AND(ISNUMBER(AK7),ISNUMBER(AK6)),ABS(AK7-AK6),"")</f>
        <v/>
      </c>
      <c r="AM7">
        <f>""</f>
        <v/>
      </c>
      <c r="AN7">
        <f>""</f>
        <v/>
      </c>
      <c r="AO7">
        <f>""</f>
        <v/>
      </c>
      <c r="AP7">
        <f>""</f>
        <v/>
      </c>
      <c r="AQ7">
        <f>""</f>
        <v/>
      </c>
      <c r="AR7">
        <f>IF('Weekly data'!$C7="","",IF(Metrics!$J$11="Seasonal bookings",IF(OR(N(IFERROR(INDEX(Targets!$G$6:$G$45,MATCH('Weekly data'!$C7,Targets!$A$6:$A$45,0)),0))=0,SUM(Seasonality!$B$6:$B$18)=0),"",IFERROR(INDEX(Targets!$G$6:$G$45,MATCH('Weekly data'!$C7,Targets!$A$6:$A$45,0)),0)*$B7/SUM(Seasonality!$B$6:$B$18)),IF(Metrics!$J$11="Seasonal pipeline",IF(OR(N(IFERROR(INDEX(Targets!$G$6:$G$45,MATCH('Weekly data'!$C7,Targets!$A$6:$A$45,0)),0))=0,SUM(Seasonality!$C$6:$C$18)=0),"",IFERROR(INDEX(Targets!$G$6:$G$45,MATCH('Weekly data'!$C7,Targets!$A$6:$A$45,0)),0)*$C7/SUM(Seasonality!$C$6:$C$18)),IF(Metrics!$J$11="Quarter plan",IF(N(IFERROR(INDEX(Targets!$G$6:$G$45,MATCH('Weekly data'!$C7,Targets!$A$6:$A$45,0)),0))=0,"",IFERROR(INDEX(Targets!$G$6:$G$45,MATCH('Weekly data'!$C7,Targets!$A$6:$A$45,0)),0)),IF(AND(Metrics!$J$11="Weekly",ISNUMBER(Metrics!$K$11)),Metrics!$K$11,"")))))</f>
        <v/>
      </c>
      <c r="AS7">
        <f>IF(NOT(ISNUMBER('Weekly data'!J7)),"",IF(Metrics!$L$11="% of target",IF(ISNUMBER(AR7),IF(AR7=0,"",'Weekly data'!J7/AR7),""),'Weekly data'!J7))</f>
        <v/>
      </c>
      <c r="AT7">
        <f>IF(AND(ISNUMBER(AS7),ISNUMBER(AS6)),ABS(AS7-AS6),"")</f>
        <v/>
      </c>
      <c r="AU7">
        <f>""</f>
        <v/>
      </c>
      <c r="AV7">
        <f>""</f>
        <v/>
      </c>
      <c r="AW7">
        <f>""</f>
        <v/>
      </c>
      <c r="AX7">
        <f>""</f>
        <v/>
      </c>
      <c r="AY7">
        <f>""</f>
        <v/>
      </c>
      <c r="AZ7">
        <f>IF('Weekly data'!$C7="","",IF(Metrics!$J$12="Seasonal bookings",IF(OR(N(IFERROR(INDEX(Targets!$H$6:$H$45,MATCH('Weekly data'!$C7,Targets!$A$6:$A$45,0)),0))=0,SUM(Seasonality!$B$6:$B$18)=0),"",IFERROR(INDEX(Targets!$H$6:$H$45,MATCH('Weekly data'!$C7,Targets!$A$6:$A$45,0)),0)*$B7/SUM(Seasonality!$B$6:$B$18)),IF(Metrics!$J$12="Seasonal pipeline",IF(OR(N(IFERROR(INDEX(Targets!$H$6:$H$45,MATCH('Weekly data'!$C7,Targets!$A$6:$A$45,0)),0))=0,SUM(Seasonality!$C$6:$C$18)=0),"",IFERROR(INDEX(Targets!$H$6:$H$45,MATCH('Weekly data'!$C7,Targets!$A$6:$A$45,0)),0)*$C7/SUM(Seasonality!$C$6:$C$18)),IF(Metrics!$J$12="Quarter plan",IF(N(IFERROR(INDEX(Targets!$H$6:$H$45,MATCH('Weekly data'!$C7,Targets!$A$6:$A$45,0)),0))=0,"",IFERROR(INDEX(Targets!$H$6:$H$45,MATCH('Weekly data'!$C7,Targets!$A$6:$A$45,0)),0)),IF(AND(Metrics!$J$12="Weekly",ISNUMBER(Metrics!$K$12)),Metrics!$K$12,"")))))</f>
        <v/>
      </c>
      <c r="BA7">
        <f>IF(NOT(ISNUMBER('Weekly data'!K7)),"",IF(Metrics!$L$12="% of target",IF(ISNUMBER(AZ7),IF(AZ7=0,"",'Weekly data'!K7/AZ7),""),'Weekly data'!K7))</f>
        <v/>
      </c>
      <c r="BB7">
        <f>IF(AND(ISNUMBER(BA7),ISNUMBER(BA6)),ABS(BA7-BA6),"")</f>
        <v/>
      </c>
      <c r="BC7">
        <f>""</f>
        <v/>
      </c>
      <c r="BD7">
        <f>""</f>
        <v/>
      </c>
      <c r="BE7">
        <f>""</f>
        <v/>
      </c>
      <c r="BF7">
        <f>""</f>
        <v/>
      </c>
      <c r="BG7">
        <f>""</f>
        <v/>
      </c>
      <c r="BH7">
        <f>IF('Weekly data'!$C7="","",IF(Metrics!$J$13="Seasonal bookings",IF(OR(N(IFERROR(INDEX(Targets!$I$6:$I$45,MATCH('Weekly data'!$C7,Targets!$A$6:$A$45,0)),0))=0,SUM(Seasonality!$B$6:$B$18)=0),"",IFERROR(INDEX(Targets!$I$6:$I$45,MATCH('Weekly data'!$C7,Targets!$A$6:$A$45,0)),0)*$B7/SUM(Seasonality!$B$6:$B$18)),IF(Metrics!$J$13="Seasonal pipeline",IF(OR(N(IFERROR(INDEX(Targets!$I$6:$I$45,MATCH('Weekly data'!$C7,Targets!$A$6:$A$45,0)),0))=0,SUM(Seasonality!$C$6:$C$18)=0),"",IFERROR(INDEX(Targets!$I$6:$I$45,MATCH('Weekly data'!$C7,Targets!$A$6:$A$45,0)),0)*$C7/SUM(Seasonality!$C$6:$C$18)),IF(Metrics!$J$13="Quarter plan",IF(N(IFERROR(INDEX(Targets!$I$6:$I$45,MATCH('Weekly data'!$C7,Targets!$A$6:$A$45,0)),0))=0,"",IFERROR(INDEX(Targets!$I$6:$I$45,MATCH('Weekly data'!$C7,Targets!$A$6:$A$45,0)),0)),IF(AND(Metrics!$J$13="Weekly",ISNUMBER(Metrics!$K$13)),Metrics!$K$13,"")))))</f>
        <v/>
      </c>
      <c r="BI7">
        <f>IF(NOT(ISNUMBER('Weekly data'!L7)),"",IF(Metrics!$L$13="% of target",IF(ISNUMBER(BH7),IF(BH7=0,"",'Weekly data'!L7/BH7),""),'Weekly data'!L7))</f>
        <v/>
      </c>
      <c r="BJ7">
        <f>IF(AND(ISNUMBER(BI7),ISNUMBER(BI6)),ABS(BI7-BI6),"")</f>
        <v/>
      </c>
      <c r="BK7">
        <f>""</f>
        <v/>
      </c>
      <c r="BL7">
        <f>""</f>
        <v/>
      </c>
      <c r="BM7">
        <f>""</f>
        <v/>
      </c>
      <c r="BN7">
        <f>""</f>
        <v/>
      </c>
      <c r="BO7">
        <f>""</f>
        <v/>
      </c>
      <c r="BP7">
        <f>IF('Weekly data'!$C7="","",IF(Metrics!$J$14="Seasonal bookings",IF(OR(N(IFERROR(INDEX(Targets!$J$6:$J$45,MATCH('Weekly data'!$C7,Targets!$A$6:$A$45,0)),0))=0,SUM(Seasonality!$B$6:$B$18)=0),"",IFERROR(INDEX(Targets!$J$6:$J$45,MATCH('Weekly data'!$C7,Targets!$A$6:$A$45,0)),0)*$B7/SUM(Seasonality!$B$6:$B$18)),IF(Metrics!$J$14="Seasonal pipeline",IF(OR(N(IFERROR(INDEX(Targets!$J$6:$J$45,MATCH('Weekly data'!$C7,Targets!$A$6:$A$45,0)),0))=0,SUM(Seasonality!$C$6:$C$18)=0),"",IFERROR(INDEX(Targets!$J$6:$J$45,MATCH('Weekly data'!$C7,Targets!$A$6:$A$45,0)),0)*$C7/SUM(Seasonality!$C$6:$C$18)),IF(Metrics!$J$14="Quarter plan",IF(N(IFERROR(INDEX(Targets!$J$6:$J$45,MATCH('Weekly data'!$C7,Targets!$A$6:$A$45,0)),0))=0,"",IFERROR(INDEX(Targets!$J$6:$J$45,MATCH('Weekly data'!$C7,Targets!$A$6:$A$45,0)),0)),IF(AND(Metrics!$J$14="Weekly",ISNUMBER(Metrics!$K$14)),Metrics!$K$14,"")))))</f>
        <v/>
      </c>
      <c r="BQ7">
        <f>IF(NOT(ISNUMBER('Weekly data'!M7)),"",IF(Metrics!$L$14="% of target",IF(ISNUMBER(BP7),IF(BP7=0,"",'Weekly data'!M7/BP7),""),'Weekly data'!M7))</f>
        <v/>
      </c>
      <c r="BR7">
        <f>IF(AND(ISNUMBER(BQ7),ISNUMBER(BQ6)),ABS(BQ7-BQ6),"")</f>
        <v/>
      </c>
      <c r="BS7">
        <f>""</f>
        <v/>
      </c>
      <c r="BT7">
        <f>""</f>
        <v/>
      </c>
      <c r="BU7">
        <f>""</f>
        <v/>
      </c>
      <c r="BV7">
        <f>""</f>
        <v/>
      </c>
      <c r="BW7">
        <f>""</f>
        <v/>
      </c>
      <c r="BX7">
        <f>IF('Weekly data'!$C7="","",IF(Metrics!$J$15="Seasonal bookings",IF(OR(N(IFERROR(INDEX(Targets!$K$6:$K$45,MATCH('Weekly data'!$C7,Targets!$A$6:$A$45,0)),0))=0,SUM(Seasonality!$B$6:$B$18)=0),"",IFERROR(INDEX(Targets!$K$6:$K$45,MATCH('Weekly data'!$C7,Targets!$A$6:$A$45,0)),0)*$B7/SUM(Seasonality!$B$6:$B$18)),IF(Metrics!$J$15="Seasonal pipeline",IF(OR(N(IFERROR(INDEX(Targets!$K$6:$K$45,MATCH('Weekly data'!$C7,Targets!$A$6:$A$45,0)),0))=0,SUM(Seasonality!$C$6:$C$18)=0),"",IFERROR(INDEX(Targets!$K$6:$K$45,MATCH('Weekly data'!$C7,Targets!$A$6:$A$45,0)),0)*$C7/SUM(Seasonality!$C$6:$C$18)),IF(Metrics!$J$15="Quarter plan",IF(N(IFERROR(INDEX(Targets!$K$6:$K$45,MATCH('Weekly data'!$C7,Targets!$A$6:$A$45,0)),0))=0,"",IFERROR(INDEX(Targets!$K$6:$K$45,MATCH('Weekly data'!$C7,Targets!$A$6:$A$45,0)),0)),IF(AND(Metrics!$J$15="Weekly",ISNUMBER(Metrics!$K$15)),Metrics!$K$15,"")))))</f>
        <v/>
      </c>
      <c r="BY7">
        <f>IF(NOT(ISNUMBER('Weekly data'!N7)),"",IF(Metrics!$L$15="% of target",IF(ISNUMBER(BX7),IF(BX7=0,"",'Weekly data'!N7/BX7),""),'Weekly data'!N7))</f>
        <v/>
      </c>
      <c r="BZ7">
        <f>IF(AND(ISNUMBER(BY7),ISNUMBER(BY6)),ABS(BY7-BY6),"")</f>
        <v/>
      </c>
      <c r="CA7">
        <f>""</f>
        <v/>
      </c>
      <c r="CB7">
        <f>""</f>
        <v/>
      </c>
      <c r="CC7">
        <f>""</f>
        <v/>
      </c>
      <c r="CD7">
        <f>""</f>
        <v/>
      </c>
      <c r="CE7">
        <f>""</f>
        <v/>
      </c>
      <c r="CF7">
        <f>IF('Weekly data'!$C7="","",IF(Metrics!$J$16="Seasonal bookings",IF(OR(N(IFERROR(INDEX(Targets!$L$6:$L$45,MATCH('Weekly data'!$C7,Targets!$A$6:$A$45,0)),0))=0,SUM(Seasonality!$B$6:$B$18)=0),"",IFERROR(INDEX(Targets!$L$6:$L$45,MATCH('Weekly data'!$C7,Targets!$A$6:$A$45,0)),0)*$B7/SUM(Seasonality!$B$6:$B$18)),IF(Metrics!$J$16="Seasonal pipeline",IF(OR(N(IFERROR(INDEX(Targets!$L$6:$L$45,MATCH('Weekly data'!$C7,Targets!$A$6:$A$45,0)),0))=0,SUM(Seasonality!$C$6:$C$18)=0),"",IFERROR(INDEX(Targets!$L$6:$L$45,MATCH('Weekly data'!$C7,Targets!$A$6:$A$45,0)),0)*$C7/SUM(Seasonality!$C$6:$C$18)),IF(Metrics!$J$16="Quarter plan",IF(N(IFERROR(INDEX(Targets!$L$6:$L$45,MATCH('Weekly data'!$C7,Targets!$A$6:$A$45,0)),0))=0,"",IFERROR(INDEX(Targets!$L$6:$L$45,MATCH('Weekly data'!$C7,Targets!$A$6:$A$45,0)),0)),IF(AND(Metrics!$J$16="Weekly",ISNUMBER(Metrics!$K$16)),Metrics!$K$16,"")))))</f>
        <v/>
      </c>
      <c r="CG7">
        <f>IF(NOT(ISNUMBER('Weekly data'!O7)),"",IF(Metrics!$L$16="% of target",IF(ISNUMBER(CF7),IF(CF7=0,"",'Weekly data'!O7/CF7),""),'Weekly data'!O7))</f>
        <v/>
      </c>
      <c r="CH7">
        <f>IF(AND(ISNUMBER(CG7),ISNUMBER(CG6)),ABS(CG7-CG6),"")</f>
        <v/>
      </c>
      <c r="CI7">
        <f>""</f>
        <v/>
      </c>
      <c r="CJ7">
        <f>""</f>
        <v/>
      </c>
      <c r="CK7">
        <f>""</f>
        <v/>
      </c>
      <c r="CL7">
        <f>""</f>
        <v/>
      </c>
      <c r="CM7">
        <f>""</f>
        <v/>
      </c>
      <c r="CN7">
        <f>IF('Weekly data'!$C7="","",IF(Metrics!$J$17="Seasonal bookings",IF(OR(N(IFERROR(INDEX(Targets!$M$6:$M$45,MATCH('Weekly data'!$C7,Targets!$A$6:$A$45,0)),0))=0,SUM(Seasonality!$B$6:$B$18)=0),"",IFERROR(INDEX(Targets!$M$6:$M$45,MATCH('Weekly data'!$C7,Targets!$A$6:$A$45,0)),0)*$B7/SUM(Seasonality!$B$6:$B$18)),IF(Metrics!$J$17="Seasonal pipeline",IF(OR(N(IFERROR(INDEX(Targets!$M$6:$M$45,MATCH('Weekly data'!$C7,Targets!$A$6:$A$45,0)),0))=0,SUM(Seasonality!$C$6:$C$18)=0),"",IFERROR(INDEX(Targets!$M$6:$M$45,MATCH('Weekly data'!$C7,Targets!$A$6:$A$45,0)),0)*$C7/SUM(Seasonality!$C$6:$C$18)),IF(Metrics!$J$17="Quarter plan",IF(N(IFERROR(INDEX(Targets!$M$6:$M$45,MATCH('Weekly data'!$C7,Targets!$A$6:$A$45,0)),0))=0,"",IFERROR(INDEX(Targets!$M$6:$M$45,MATCH('Weekly data'!$C7,Targets!$A$6:$A$45,0)),0)),IF(AND(Metrics!$J$17="Weekly",ISNUMBER(Metrics!$K$17)),Metrics!$K$17,"")))))</f>
        <v/>
      </c>
      <c r="CO7">
        <f>IF(NOT(ISNUMBER('Weekly data'!P7)),"",IF(Metrics!$L$17="% of target",IF(ISNUMBER(CN7),IF(CN7=0,"",'Weekly data'!P7/CN7),""),'Weekly data'!P7))</f>
        <v/>
      </c>
      <c r="CP7">
        <f>IF(AND(ISNUMBER(CO7),ISNUMBER(CO6)),ABS(CO7-CO6),"")</f>
        <v/>
      </c>
      <c r="CQ7">
        <f>""</f>
        <v/>
      </c>
      <c r="CR7">
        <f>""</f>
        <v/>
      </c>
      <c r="CS7">
        <f>""</f>
        <v/>
      </c>
      <c r="CT7">
        <f>""</f>
        <v/>
      </c>
      <c r="CU7">
        <f>""</f>
        <v/>
      </c>
    </row>
    <row r="8">
      <c r="A8" s="8">
        <f>'Weekly data'!A8</f>
        <v/>
      </c>
      <c r="B8">
        <f>IF('Weekly data'!D8="","",INDEX(Seasonality!$B$6:$B$18,'Weekly data'!D8))</f>
        <v/>
      </c>
      <c r="C8">
        <f>IF('Weekly data'!D8="","",INDEX(Seasonality!$C$6:$C$18,'Weekly data'!D8))</f>
        <v/>
      </c>
      <c r="D8">
        <f>IF('Weekly data'!$C8="","",IF(Metrics!$J$6="Seasonal bookings",IF(OR(N(IFERROR(INDEX(Targets!$B$6:$B$45,MATCH('Weekly data'!$C8,Targets!$A$6:$A$45,0)),0))=0,SUM(Seasonality!$B$6:$B$18)=0),"",IFERROR(INDEX(Targets!$B$6:$B$45,MATCH('Weekly data'!$C8,Targets!$A$6:$A$45,0)),0)*$B8/SUM(Seasonality!$B$6:$B$18)),IF(Metrics!$J$6="Seasonal pipeline",IF(OR(N(IFERROR(INDEX(Targets!$B$6:$B$45,MATCH('Weekly data'!$C8,Targets!$A$6:$A$45,0)),0))=0,SUM(Seasonality!$C$6:$C$18)=0),"",IFERROR(INDEX(Targets!$B$6:$B$45,MATCH('Weekly data'!$C8,Targets!$A$6:$A$45,0)),0)*$C8/SUM(Seasonality!$C$6:$C$18)),IF(Metrics!$J$6="Quarter plan",IF(N(IFERROR(INDEX(Targets!$B$6:$B$45,MATCH('Weekly data'!$C8,Targets!$A$6:$A$45,0)),0))=0,"",IFERROR(INDEX(Targets!$B$6:$B$45,MATCH('Weekly data'!$C8,Targets!$A$6:$A$45,0)),0)),IF(AND(Metrics!$J$6="Weekly",ISNUMBER(Metrics!$K$6)),Metrics!$K$6,"")))))</f>
        <v/>
      </c>
      <c r="E8">
        <f>IF(NOT(ISNUMBER('Weekly data'!E8)),"",IF(Metrics!$L$6="% of target",IF(ISNUMBER(D8),IF(D8=0,"",'Weekly data'!E8/D8),""),'Weekly data'!E8))</f>
        <v/>
      </c>
      <c r="F8">
        <f>IF(AND(ISNUMBER(E8),ISNUMBER(E7)),ABS(E8-E7),"")</f>
        <v/>
      </c>
      <c r="G8">
        <f>""</f>
        <v/>
      </c>
      <c r="H8">
        <f>""</f>
        <v/>
      </c>
      <c r="I8">
        <f>""</f>
        <v/>
      </c>
      <c r="J8">
        <f>""</f>
        <v/>
      </c>
      <c r="K8">
        <f>""</f>
        <v/>
      </c>
      <c r="L8">
        <f>IF('Weekly data'!$C8="","",IF(Metrics!$J$7="Seasonal bookings",IF(OR(N(IFERROR(INDEX(Targets!$C$6:$C$45,MATCH('Weekly data'!$C8,Targets!$A$6:$A$45,0)),0))=0,SUM(Seasonality!$B$6:$B$18)=0),"",IFERROR(INDEX(Targets!$C$6:$C$45,MATCH('Weekly data'!$C8,Targets!$A$6:$A$45,0)),0)*$B8/SUM(Seasonality!$B$6:$B$18)),IF(Metrics!$J$7="Seasonal pipeline",IF(OR(N(IFERROR(INDEX(Targets!$C$6:$C$45,MATCH('Weekly data'!$C8,Targets!$A$6:$A$45,0)),0))=0,SUM(Seasonality!$C$6:$C$18)=0),"",IFERROR(INDEX(Targets!$C$6:$C$45,MATCH('Weekly data'!$C8,Targets!$A$6:$A$45,0)),0)*$C8/SUM(Seasonality!$C$6:$C$18)),IF(Metrics!$J$7="Quarter plan",IF(N(IFERROR(INDEX(Targets!$C$6:$C$45,MATCH('Weekly data'!$C8,Targets!$A$6:$A$45,0)),0))=0,"",IFERROR(INDEX(Targets!$C$6:$C$45,MATCH('Weekly data'!$C8,Targets!$A$6:$A$45,0)),0)),IF(AND(Metrics!$J$7="Weekly",ISNUMBER(Metrics!$K$7)),Metrics!$K$7,"")))))</f>
        <v/>
      </c>
      <c r="M8">
        <f>IF(NOT(ISNUMBER('Weekly data'!F8)),"",IF(Metrics!$L$7="% of target",IF(ISNUMBER(L8),IF(L8=0,"",'Weekly data'!F8/L8),""),'Weekly data'!F8))</f>
        <v/>
      </c>
      <c r="N8">
        <f>IF(AND(ISNUMBER(M8),ISNUMBER(M7)),ABS(M8-M7),"")</f>
        <v/>
      </c>
      <c r="O8">
        <f>""</f>
        <v/>
      </c>
      <c r="P8">
        <f>""</f>
        <v/>
      </c>
      <c r="Q8">
        <f>""</f>
        <v/>
      </c>
      <c r="R8">
        <f>""</f>
        <v/>
      </c>
      <c r="S8">
        <f>""</f>
        <v/>
      </c>
      <c r="T8">
        <f>IF('Weekly data'!$C8="","",IF(Metrics!$J$8="Seasonal bookings",IF(OR(N(IFERROR(INDEX(Targets!$D$6:$D$45,MATCH('Weekly data'!$C8,Targets!$A$6:$A$45,0)),0))=0,SUM(Seasonality!$B$6:$B$18)=0),"",IFERROR(INDEX(Targets!$D$6:$D$45,MATCH('Weekly data'!$C8,Targets!$A$6:$A$45,0)),0)*$B8/SUM(Seasonality!$B$6:$B$18)),IF(Metrics!$J$8="Seasonal pipeline",IF(OR(N(IFERROR(INDEX(Targets!$D$6:$D$45,MATCH('Weekly data'!$C8,Targets!$A$6:$A$45,0)),0))=0,SUM(Seasonality!$C$6:$C$18)=0),"",IFERROR(INDEX(Targets!$D$6:$D$45,MATCH('Weekly data'!$C8,Targets!$A$6:$A$45,0)),0)*$C8/SUM(Seasonality!$C$6:$C$18)),IF(Metrics!$J$8="Quarter plan",IF(N(IFERROR(INDEX(Targets!$D$6:$D$45,MATCH('Weekly data'!$C8,Targets!$A$6:$A$45,0)),0))=0,"",IFERROR(INDEX(Targets!$D$6:$D$45,MATCH('Weekly data'!$C8,Targets!$A$6:$A$45,0)),0)),IF(AND(Metrics!$J$8="Weekly",ISNUMBER(Metrics!$K$8)),Metrics!$K$8,"")))))</f>
        <v/>
      </c>
      <c r="U8">
        <f>IF(NOT(ISNUMBER('Weekly data'!G8)),"",IF(Metrics!$L$8="% of target",IF(ISNUMBER(T8),IF(T8=0,"",'Weekly data'!G8/T8),""),'Weekly data'!G8))</f>
        <v/>
      </c>
      <c r="V8">
        <f>IF(AND(ISNUMBER(U8),ISNUMBER(U7)),ABS(U8-U7),"")</f>
        <v/>
      </c>
      <c r="W8">
        <f>""</f>
        <v/>
      </c>
      <c r="X8">
        <f>""</f>
        <v/>
      </c>
      <c r="Y8">
        <f>""</f>
        <v/>
      </c>
      <c r="Z8">
        <f>""</f>
        <v/>
      </c>
      <c r="AA8">
        <f>""</f>
        <v/>
      </c>
      <c r="AB8">
        <f>IF('Weekly data'!$C8="","",IF(Metrics!$J$9="Seasonal bookings",IF(OR(N(IFERROR(INDEX(Targets!$E$6:$E$45,MATCH('Weekly data'!$C8,Targets!$A$6:$A$45,0)),0))=0,SUM(Seasonality!$B$6:$B$18)=0),"",IFERROR(INDEX(Targets!$E$6:$E$45,MATCH('Weekly data'!$C8,Targets!$A$6:$A$45,0)),0)*$B8/SUM(Seasonality!$B$6:$B$18)),IF(Metrics!$J$9="Seasonal pipeline",IF(OR(N(IFERROR(INDEX(Targets!$E$6:$E$45,MATCH('Weekly data'!$C8,Targets!$A$6:$A$45,0)),0))=0,SUM(Seasonality!$C$6:$C$18)=0),"",IFERROR(INDEX(Targets!$E$6:$E$45,MATCH('Weekly data'!$C8,Targets!$A$6:$A$45,0)),0)*$C8/SUM(Seasonality!$C$6:$C$18)),IF(Metrics!$J$9="Quarter plan",IF(N(IFERROR(INDEX(Targets!$E$6:$E$45,MATCH('Weekly data'!$C8,Targets!$A$6:$A$45,0)),0))=0,"",IFERROR(INDEX(Targets!$E$6:$E$45,MATCH('Weekly data'!$C8,Targets!$A$6:$A$45,0)),0)),IF(AND(Metrics!$J$9="Weekly",ISNUMBER(Metrics!$K$9)),Metrics!$K$9,"")))))</f>
        <v/>
      </c>
      <c r="AC8">
        <f>IF(NOT(ISNUMBER('Weekly data'!H8)),"",IF(Metrics!$L$9="% of target",IF(ISNUMBER(AB8),IF(AB8=0,"",'Weekly data'!H8/AB8),""),'Weekly data'!H8))</f>
        <v/>
      </c>
      <c r="AD8">
        <f>IF(AND(ISNUMBER(AC8),ISNUMBER(AC7)),ABS(AC8-AC7),"")</f>
        <v/>
      </c>
      <c r="AE8">
        <f>""</f>
        <v/>
      </c>
      <c r="AF8">
        <f>""</f>
        <v/>
      </c>
      <c r="AG8">
        <f>""</f>
        <v/>
      </c>
      <c r="AH8">
        <f>""</f>
        <v/>
      </c>
      <c r="AI8">
        <f>""</f>
        <v/>
      </c>
      <c r="AJ8">
        <f>IF('Weekly data'!$C8="","",IF(Metrics!$J$10="Seasonal bookings",IF(OR(N(IFERROR(INDEX(Targets!$F$6:$F$45,MATCH('Weekly data'!$C8,Targets!$A$6:$A$45,0)),0))=0,SUM(Seasonality!$B$6:$B$18)=0),"",IFERROR(INDEX(Targets!$F$6:$F$45,MATCH('Weekly data'!$C8,Targets!$A$6:$A$45,0)),0)*$B8/SUM(Seasonality!$B$6:$B$18)),IF(Metrics!$J$10="Seasonal pipeline",IF(OR(N(IFERROR(INDEX(Targets!$F$6:$F$45,MATCH('Weekly data'!$C8,Targets!$A$6:$A$45,0)),0))=0,SUM(Seasonality!$C$6:$C$18)=0),"",IFERROR(INDEX(Targets!$F$6:$F$45,MATCH('Weekly data'!$C8,Targets!$A$6:$A$45,0)),0)*$C8/SUM(Seasonality!$C$6:$C$18)),IF(Metrics!$J$10="Quarter plan",IF(N(IFERROR(INDEX(Targets!$F$6:$F$45,MATCH('Weekly data'!$C8,Targets!$A$6:$A$45,0)),0))=0,"",IFERROR(INDEX(Targets!$F$6:$F$45,MATCH('Weekly data'!$C8,Targets!$A$6:$A$45,0)),0)),IF(AND(Metrics!$J$10="Weekly",ISNUMBER(Metrics!$K$10)),Metrics!$K$10,"")))))</f>
        <v/>
      </c>
      <c r="AK8">
        <f>IF(NOT(ISNUMBER('Weekly data'!I8)),"",IF(Metrics!$L$10="% of target",IF(ISNUMBER(AJ8),IF(AJ8=0,"",'Weekly data'!I8/AJ8),""),'Weekly data'!I8))</f>
        <v/>
      </c>
      <c r="AL8">
        <f>IF(AND(ISNUMBER(AK8),ISNUMBER(AK7)),ABS(AK8-AK7),"")</f>
        <v/>
      </c>
      <c r="AM8">
        <f>""</f>
        <v/>
      </c>
      <c r="AN8">
        <f>""</f>
        <v/>
      </c>
      <c r="AO8">
        <f>""</f>
        <v/>
      </c>
      <c r="AP8">
        <f>""</f>
        <v/>
      </c>
      <c r="AQ8">
        <f>""</f>
        <v/>
      </c>
      <c r="AR8">
        <f>IF('Weekly data'!$C8="","",IF(Metrics!$J$11="Seasonal bookings",IF(OR(N(IFERROR(INDEX(Targets!$G$6:$G$45,MATCH('Weekly data'!$C8,Targets!$A$6:$A$45,0)),0))=0,SUM(Seasonality!$B$6:$B$18)=0),"",IFERROR(INDEX(Targets!$G$6:$G$45,MATCH('Weekly data'!$C8,Targets!$A$6:$A$45,0)),0)*$B8/SUM(Seasonality!$B$6:$B$18)),IF(Metrics!$J$11="Seasonal pipeline",IF(OR(N(IFERROR(INDEX(Targets!$G$6:$G$45,MATCH('Weekly data'!$C8,Targets!$A$6:$A$45,0)),0))=0,SUM(Seasonality!$C$6:$C$18)=0),"",IFERROR(INDEX(Targets!$G$6:$G$45,MATCH('Weekly data'!$C8,Targets!$A$6:$A$45,0)),0)*$C8/SUM(Seasonality!$C$6:$C$18)),IF(Metrics!$J$11="Quarter plan",IF(N(IFERROR(INDEX(Targets!$G$6:$G$45,MATCH('Weekly data'!$C8,Targets!$A$6:$A$45,0)),0))=0,"",IFERROR(INDEX(Targets!$G$6:$G$45,MATCH('Weekly data'!$C8,Targets!$A$6:$A$45,0)),0)),IF(AND(Metrics!$J$11="Weekly",ISNUMBER(Metrics!$K$11)),Metrics!$K$11,"")))))</f>
        <v/>
      </c>
      <c r="AS8">
        <f>IF(NOT(ISNUMBER('Weekly data'!J8)),"",IF(Metrics!$L$11="% of target",IF(ISNUMBER(AR8),IF(AR8=0,"",'Weekly data'!J8/AR8),""),'Weekly data'!J8))</f>
        <v/>
      </c>
      <c r="AT8">
        <f>IF(AND(ISNUMBER(AS8),ISNUMBER(AS7)),ABS(AS8-AS7),"")</f>
        <v/>
      </c>
      <c r="AU8">
        <f>""</f>
        <v/>
      </c>
      <c r="AV8">
        <f>""</f>
        <v/>
      </c>
      <c r="AW8">
        <f>""</f>
        <v/>
      </c>
      <c r="AX8">
        <f>""</f>
        <v/>
      </c>
      <c r="AY8">
        <f>""</f>
        <v/>
      </c>
      <c r="AZ8">
        <f>IF('Weekly data'!$C8="","",IF(Metrics!$J$12="Seasonal bookings",IF(OR(N(IFERROR(INDEX(Targets!$H$6:$H$45,MATCH('Weekly data'!$C8,Targets!$A$6:$A$45,0)),0))=0,SUM(Seasonality!$B$6:$B$18)=0),"",IFERROR(INDEX(Targets!$H$6:$H$45,MATCH('Weekly data'!$C8,Targets!$A$6:$A$45,0)),0)*$B8/SUM(Seasonality!$B$6:$B$18)),IF(Metrics!$J$12="Seasonal pipeline",IF(OR(N(IFERROR(INDEX(Targets!$H$6:$H$45,MATCH('Weekly data'!$C8,Targets!$A$6:$A$45,0)),0))=0,SUM(Seasonality!$C$6:$C$18)=0),"",IFERROR(INDEX(Targets!$H$6:$H$45,MATCH('Weekly data'!$C8,Targets!$A$6:$A$45,0)),0)*$C8/SUM(Seasonality!$C$6:$C$18)),IF(Metrics!$J$12="Quarter plan",IF(N(IFERROR(INDEX(Targets!$H$6:$H$45,MATCH('Weekly data'!$C8,Targets!$A$6:$A$45,0)),0))=0,"",IFERROR(INDEX(Targets!$H$6:$H$45,MATCH('Weekly data'!$C8,Targets!$A$6:$A$45,0)),0)),IF(AND(Metrics!$J$12="Weekly",ISNUMBER(Metrics!$K$12)),Metrics!$K$12,"")))))</f>
        <v/>
      </c>
      <c r="BA8">
        <f>IF(NOT(ISNUMBER('Weekly data'!K8)),"",IF(Metrics!$L$12="% of target",IF(ISNUMBER(AZ8),IF(AZ8=0,"",'Weekly data'!K8/AZ8),""),'Weekly data'!K8))</f>
        <v/>
      </c>
      <c r="BB8">
        <f>IF(AND(ISNUMBER(BA8),ISNUMBER(BA7)),ABS(BA8-BA7),"")</f>
        <v/>
      </c>
      <c r="BC8">
        <f>""</f>
        <v/>
      </c>
      <c r="BD8">
        <f>""</f>
        <v/>
      </c>
      <c r="BE8">
        <f>""</f>
        <v/>
      </c>
      <c r="BF8">
        <f>""</f>
        <v/>
      </c>
      <c r="BG8">
        <f>""</f>
        <v/>
      </c>
      <c r="BH8">
        <f>IF('Weekly data'!$C8="","",IF(Metrics!$J$13="Seasonal bookings",IF(OR(N(IFERROR(INDEX(Targets!$I$6:$I$45,MATCH('Weekly data'!$C8,Targets!$A$6:$A$45,0)),0))=0,SUM(Seasonality!$B$6:$B$18)=0),"",IFERROR(INDEX(Targets!$I$6:$I$45,MATCH('Weekly data'!$C8,Targets!$A$6:$A$45,0)),0)*$B8/SUM(Seasonality!$B$6:$B$18)),IF(Metrics!$J$13="Seasonal pipeline",IF(OR(N(IFERROR(INDEX(Targets!$I$6:$I$45,MATCH('Weekly data'!$C8,Targets!$A$6:$A$45,0)),0))=0,SUM(Seasonality!$C$6:$C$18)=0),"",IFERROR(INDEX(Targets!$I$6:$I$45,MATCH('Weekly data'!$C8,Targets!$A$6:$A$45,0)),0)*$C8/SUM(Seasonality!$C$6:$C$18)),IF(Metrics!$J$13="Quarter plan",IF(N(IFERROR(INDEX(Targets!$I$6:$I$45,MATCH('Weekly data'!$C8,Targets!$A$6:$A$45,0)),0))=0,"",IFERROR(INDEX(Targets!$I$6:$I$45,MATCH('Weekly data'!$C8,Targets!$A$6:$A$45,0)),0)),IF(AND(Metrics!$J$13="Weekly",ISNUMBER(Metrics!$K$13)),Metrics!$K$13,"")))))</f>
        <v/>
      </c>
      <c r="BI8">
        <f>IF(NOT(ISNUMBER('Weekly data'!L8)),"",IF(Metrics!$L$13="% of target",IF(ISNUMBER(BH8),IF(BH8=0,"",'Weekly data'!L8/BH8),""),'Weekly data'!L8))</f>
        <v/>
      </c>
      <c r="BJ8">
        <f>IF(AND(ISNUMBER(BI8),ISNUMBER(BI7)),ABS(BI8-BI7),"")</f>
        <v/>
      </c>
      <c r="BK8">
        <f>""</f>
        <v/>
      </c>
      <c r="BL8">
        <f>""</f>
        <v/>
      </c>
      <c r="BM8">
        <f>""</f>
        <v/>
      </c>
      <c r="BN8">
        <f>""</f>
        <v/>
      </c>
      <c r="BO8">
        <f>""</f>
        <v/>
      </c>
      <c r="BP8">
        <f>IF('Weekly data'!$C8="","",IF(Metrics!$J$14="Seasonal bookings",IF(OR(N(IFERROR(INDEX(Targets!$J$6:$J$45,MATCH('Weekly data'!$C8,Targets!$A$6:$A$45,0)),0))=0,SUM(Seasonality!$B$6:$B$18)=0),"",IFERROR(INDEX(Targets!$J$6:$J$45,MATCH('Weekly data'!$C8,Targets!$A$6:$A$45,0)),0)*$B8/SUM(Seasonality!$B$6:$B$18)),IF(Metrics!$J$14="Seasonal pipeline",IF(OR(N(IFERROR(INDEX(Targets!$J$6:$J$45,MATCH('Weekly data'!$C8,Targets!$A$6:$A$45,0)),0))=0,SUM(Seasonality!$C$6:$C$18)=0),"",IFERROR(INDEX(Targets!$J$6:$J$45,MATCH('Weekly data'!$C8,Targets!$A$6:$A$45,0)),0)*$C8/SUM(Seasonality!$C$6:$C$18)),IF(Metrics!$J$14="Quarter plan",IF(N(IFERROR(INDEX(Targets!$J$6:$J$45,MATCH('Weekly data'!$C8,Targets!$A$6:$A$45,0)),0))=0,"",IFERROR(INDEX(Targets!$J$6:$J$45,MATCH('Weekly data'!$C8,Targets!$A$6:$A$45,0)),0)),IF(AND(Metrics!$J$14="Weekly",ISNUMBER(Metrics!$K$14)),Metrics!$K$14,"")))))</f>
        <v/>
      </c>
      <c r="BQ8">
        <f>IF(NOT(ISNUMBER('Weekly data'!M8)),"",IF(Metrics!$L$14="% of target",IF(ISNUMBER(BP8),IF(BP8=0,"",'Weekly data'!M8/BP8),""),'Weekly data'!M8))</f>
        <v/>
      </c>
      <c r="BR8">
        <f>IF(AND(ISNUMBER(BQ8),ISNUMBER(BQ7)),ABS(BQ8-BQ7),"")</f>
        <v/>
      </c>
      <c r="BS8">
        <f>""</f>
        <v/>
      </c>
      <c r="BT8">
        <f>""</f>
        <v/>
      </c>
      <c r="BU8">
        <f>""</f>
        <v/>
      </c>
      <c r="BV8">
        <f>""</f>
        <v/>
      </c>
      <c r="BW8">
        <f>""</f>
        <v/>
      </c>
      <c r="BX8">
        <f>IF('Weekly data'!$C8="","",IF(Metrics!$J$15="Seasonal bookings",IF(OR(N(IFERROR(INDEX(Targets!$K$6:$K$45,MATCH('Weekly data'!$C8,Targets!$A$6:$A$45,0)),0))=0,SUM(Seasonality!$B$6:$B$18)=0),"",IFERROR(INDEX(Targets!$K$6:$K$45,MATCH('Weekly data'!$C8,Targets!$A$6:$A$45,0)),0)*$B8/SUM(Seasonality!$B$6:$B$18)),IF(Metrics!$J$15="Seasonal pipeline",IF(OR(N(IFERROR(INDEX(Targets!$K$6:$K$45,MATCH('Weekly data'!$C8,Targets!$A$6:$A$45,0)),0))=0,SUM(Seasonality!$C$6:$C$18)=0),"",IFERROR(INDEX(Targets!$K$6:$K$45,MATCH('Weekly data'!$C8,Targets!$A$6:$A$45,0)),0)*$C8/SUM(Seasonality!$C$6:$C$18)),IF(Metrics!$J$15="Quarter plan",IF(N(IFERROR(INDEX(Targets!$K$6:$K$45,MATCH('Weekly data'!$C8,Targets!$A$6:$A$45,0)),0))=0,"",IFERROR(INDEX(Targets!$K$6:$K$45,MATCH('Weekly data'!$C8,Targets!$A$6:$A$45,0)),0)),IF(AND(Metrics!$J$15="Weekly",ISNUMBER(Metrics!$K$15)),Metrics!$K$15,"")))))</f>
        <v/>
      </c>
      <c r="BY8">
        <f>IF(NOT(ISNUMBER('Weekly data'!N8)),"",IF(Metrics!$L$15="% of target",IF(ISNUMBER(BX8),IF(BX8=0,"",'Weekly data'!N8/BX8),""),'Weekly data'!N8))</f>
        <v/>
      </c>
      <c r="BZ8">
        <f>IF(AND(ISNUMBER(BY8),ISNUMBER(BY7)),ABS(BY8-BY7),"")</f>
        <v/>
      </c>
      <c r="CA8">
        <f>""</f>
        <v/>
      </c>
      <c r="CB8">
        <f>""</f>
        <v/>
      </c>
      <c r="CC8">
        <f>""</f>
        <v/>
      </c>
      <c r="CD8">
        <f>""</f>
        <v/>
      </c>
      <c r="CE8">
        <f>""</f>
        <v/>
      </c>
      <c r="CF8">
        <f>IF('Weekly data'!$C8="","",IF(Metrics!$J$16="Seasonal bookings",IF(OR(N(IFERROR(INDEX(Targets!$L$6:$L$45,MATCH('Weekly data'!$C8,Targets!$A$6:$A$45,0)),0))=0,SUM(Seasonality!$B$6:$B$18)=0),"",IFERROR(INDEX(Targets!$L$6:$L$45,MATCH('Weekly data'!$C8,Targets!$A$6:$A$45,0)),0)*$B8/SUM(Seasonality!$B$6:$B$18)),IF(Metrics!$J$16="Seasonal pipeline",IF(OR(N(IFERROR(INDEX(Targets!$L$6:$L$45,MATCH('Weekly data'!$C8,Targets!$A$6:$A$45,0)),0))=0,SUM(Seasonality!$C$6:$C$18)=0),"",IFERROR(INDEX(Targets!$L$6:$L$45,MATCH('Weekly data'!$C8,Targets!$A$6:$A$45,0)),0)*$C8/SUM(Seasonality!$C$6:$C$18)),IF(Metrics!$J$16="Quarter plan",IF(N(IFERROR(INDEX(Targets!$L$6:$L$45,MATCH('Weekly data'!$C8,Targets!$A$6:$A$45,0)),0))=0,"",IFERROR(INDEX(Targets!$L$6:$L$45,MATCH('Weekly data'!$C8,Targets!$A$6:$A$45,0)),0)),IF(AND(Metrics!$J$16="Weekly",ISNUMBER(Metrics!$K$16)),Metrics!$K$16,"")))))</f>
        <v/>
      </c>
      <c r="CG8">
        <f>IF(NOT(ISNUMBER('Weekly data'!O8)),"",IF(Metrics!$L$16="% of target",IF(ISNUMBER(CF8),IF(CF8=0,"",'Weekly data'!O8/CF8),""),'Weekly data'!O8))</f>
        <v/>
      </c>
      <c r="CH8">
        <f>IF(AND(ISNUMBER(CG8),ISNUMBER(CG7)),ABS(CG8-CG7),"")</f>
        <v/>
      </c>
      <c r="CI8">
        <f>""</f>
        <v/>
      </c>
      <c r="CJ8">
        <f>""</f>
        <v/>
      </c>
      <c r="CK8">
        <f>""</f>
        <v/>
      </c>
      <c r="CL8">
        <f>""</f>
        <v/>
      </c>
      <c r="CM8">
        <f>""</f>
        <v/>
      </c>
      <c r="CN8">
        <f>IF('Weekly data'!$C8="","",IF(Metrics!$J$17="Seasonal bookings",IF(OR(N(IFERROR(INDEX(Targets!$M$6:$M$45,MATCH('Weekly data'!$C8,Targets!$A$6:$A$45,0)),0))=0,SUM(Seasonality!$B$6:$B$18)=0),"",IFERROR(INDEX(Targets!$M$6:$M$45,MATCH('Weekly data'!$C8,Targets!$A$6:$A$45,0)),0)*$B8/SUM(Seasonality!$B$6:$B$18)),IF(Metrics!$J$17="Seasonal pipeline",IF(OR(N(IFERROR(INDEX(Targets!$M$6:$M$45,MATCH('Weekly data'!$C8,Targets!$A$6:$A$45,0)),0))=0,SUM(Seasonality!$C$6:$C$18)=0),"",IFERROR(INDEX(Targets!$M$6:$M$45,MATCH('Weekly data'!$C8,Targets!$A$6:$A$45,0)),0)*$C8/SUM(Seasonality!$C$6:$C$18)),IF(Metrics!$J$17="Quarter plan",IF(N(IFERROR(INDEX(Targets!$M$6:$M$45,MATCH('Weekly data'!$C8,Targets!$A$6:$A$45,0)),0))=0,"",IFERROR(INDEX(Targets!$M$6:$M$45,MATCH('Weekly data'!$C8,Targets!$A$6:$A$45,0)),0)),IF(AND(Metrics!$J$17="Weekly",ISNUMBER(Metrics!$K$17)),Metrics!$K$17,"")))))</f>
        <v/>
      </c>
      <c r="CO8">
        <f>IF(NOT(ISNUMBER('Weekly data'!P8)),"",IF(Metrics!$L$17="% of target",IF(ISNUMBER(CN8),IF(CN8=0,"",'Weekly data'!P8/CN8),""),'Weekly data'!P8))</f>
        <v/>
      </c>
      <c r="CP8">
        <f>IF(AND(ISNUMBER(CO8),ISNUMBER(CO7)),ABS(CO8-CO7),"")</f>
        <v/>
      </c>
      <c r="CQ8">
        <f>""</f>
        <v/>
      </c>
      <c r="CR8">
        <f>""</f>
        <v/>
      </c>
      <c r="CS8">
        <f>""</f>
        <v/>
      </c>
      <c r="CT8">
        <f>""</f>
        <v/>
      </c>
      <c r="CU8">
        <f>""</f>
        <v/>
      </c>
    </row>
    <row r="9">
      <c r="A9" s="8">
        <f>'Weekly data'!A9</f>
        <v/>
      </c>
      <c r="B9">
        <f>IF('Weekly data'!D9="","",INDEX(Seasonality!$B$6:$B$18,'Weekly data'!D9))</f>
        <v/>
      </c>
      <c r="C9">
        <f>IF('Weekly data'!D9="","",INDEX(Seasonality!$C$6:$C$18,'Weekly data'!D9))</f>
        <v/>
      </c>
      <c r="D9">
        <f>IF('Weekly data'!$C9="","",IF(Metrics!$J$6="Seasonal bookings",IF(OR(N(IFERROR(INDEX(Targets!$B$6:$B$45,MATCH('Weekly data'!$C9,Targets!$A$6:$A$45,0)),0))=0,SUM(Seasonality!$B$6:$B$18)=0),"",IFERROR(INDEX(Targets!$B$6:$B$45,MATCH('Weekly data'!$C9,Targets!$A$6:$A$45,0)),0)*$B9/SUM(Seasonality!$B$6:$B$18)),IF(Metrics!$J$6="Seasonal pipeline",IF(OR(N(IFERROR(INDEX(Targets!$B$6:$B$45,MATCH('Weekly data'!$C9,Targets!$A$6:$A$45,0)),0))=0,SUM(Seasonality!$C$6:$C$18)=0),"",IFERROR(INDEX(Targets!$B$6:$B$45,MATCH('Weekly data'!$C9,Targets!$A$6:$A$45,0)),0)*$C9/SUM(Seasonality!$C$6:$C$18)),IF(Metrics!$J$6="Quarter plan",IF(N(IFERROR(INDEX(Targets!$B$6:$B$45,MATCH('Weekly data'!$C9,Targets!$A$6:$A$45,0)),0))=0,"",IFERROR(INDEX(Targets!$B$6:$B$45,MATCH('Weekly data'!$C9,Targets!$A$6:$A$45,0)),0)),IF(AND(Metrics!$J$6="Weekly",ISNUMBER(Metrics!$K$6)),Metrics!$K$6,"")))))</f>
        <v/>
      </c>
      <c r="E9">
        <f>IF(NOT(ISNUMBER('Weekly data'!E9)),"",IF(Metrics!$L$6="% of target",IF(ISNUMBER(D9),IF(D9=0,"",'Weekly data'!E9/D9),""),'Weekly data'!E9))</f>
        <v/>
      </c>
      <c r="F9">
        <f>IF(AND(ISNUMBER(E9),ISNUMBER(E8)),ABS(E9-E8),"")</f>
        <v/>
      </c>
      <c r="G9">
        <f>""</f>
        <v/>
      </c>
      <c r="H9">
        <f>""</f>
        <v/>
      </c>
      <c r="I9">
        <f>""</f>
        <v/>
      </c>
      <c r="J9">
        <f>""</f>
        <v/>
      </c>
      <c r="K9">
        <f>""</f>
        <v/>
      </c>
      <c r="L9">
        <f>IF('Weekly data'!$C9="","",IF(Metrics!$J$7="Seasonal bookings",IF(OR(N(IFERROR(INDEX(Targets!$C$6:$C$45,MATCH('Weekly data'!$C9,Targets!$A$6:$A$45,0)),0))=0,SUM(Seasonality!$B$6:$B$18)=0),"",IFERROR(INDEX(Targets!$C$6:$C$45,MATCH('Weekly data'!$C9,Targets!$A$6:$A$45,0)),0)*$B9/SUM(Seasonality!$B$6:$B$18)),IF(Metrics!$J$7="Seasonal pipeline",IF(OR(N(IFERROR(INDEX(Targets!$C$6:$C$45,MATCH('Weekly data'!$C9,Targets!$A$6:$A$45,0)),0))=0,SUM(Seasonality!$C$6:$C$18)=0),"",IFERROR(INDEX(Targets!$C$6:$C$45,MATCH('Weekly data'!$C9,Targets!$A$6:$A$45,0)),0)*$C9/SUM(Seasonality!$C$6:$C$18)),IF(Metrics!$J$7="Quarter plan",IF(N(IFERROR(INDEX(Targets!$C$6:$C$45,MATCH('Weekly data'!$C9,Targets!$A$6:$A$45,0)),0))=0,"",IFERROR(INDEX(Targets!$C$6:$C$45,MATCH('Weekly data'!$C9,Targets!$A$6:$A$45,0)),0)),IF(AND(Metrics!$J$7="Weekly",ISNUMBER(Metrics!$K$7)),Metrics!$K$7,"")))))</f>
        <v/>
      </c>
      <c r="M9">
        <f>IF(NOT(ISNUMBER('Weekly data'!F9)),"",IF(Metrics!$L$7="% of target",IF(ISNUMBER(L9),IF(L9=0,"",'Weekly data'!F9/L9),""),'Weekly data'!F9))</f>
        <v/>
      </c>
      <c r="N9">
        <f>IF(AND(ISNUMBER(M9),ISNUMBER(M8)),ABS(M9-M8),"")</f>
        <v/>
      </c>
      <c r="O9">
        <f>""</f>
        <v/>
      </c>
      <c r="P9">
        <f>""</f>
        <v/>
      </c>
      <c r="Q9">
        <f>""</f>
        <v/>
      </c>
      <c r="R9">
        <f>""</f>
        <v/>
      </c>
      <c r="S9">
        <f>""</f>
        <v/>
      </c>
      <c r="T9">
        <f>IF('Weekly data'!$C9="","",IF(Metrics!$J$8="Seasonal bookings",IF(OR(N(IFERROR(INDEX(Targets!$D$6:$D$45,MATCH('Weekly data'!$C9,Targets!$A$6:$A$45,0)),0))=0,SUM(Seasonality!$B$6:$B$18)=0),"",IFERROR(INDEX(Targets!$D$6:$D$45,MATCH('Weekly data'!$C9,Targets!$A$6:$A$45,0)),0)*$B9/SUM(Seasonality!$B$6:$B$18)),IF(Metrics!$J$8="Seasonal pipeline",IF(OR(N(IFERROR(INDEX(Targets!$D$6:$D$45,MATCH('Weekly data'!$C9,Targets!$A$6:$A$45,0)),0))=0,SUM(Seasonality!$C$6:$C$18)=0),"",IFERROR(INDEX(Targets!$D$6:$D$45,MATCH('Weekly data'!$C9,Targets!$A$6:$A$45,0)),0)*$C9/SUM(Seasonality!$C$6:$C$18)),IF(Metrics!$J$8="Quarter plan",IF(N(IFERROR(INDEX(Targets!$D$6:$D$45,MATCH('Weekly data'!$C9,Targets!$A$6:$A$45,0)),0))=0,"",IFERROR(INDEX(Targets!$D$6:$D$45,MATCH('Weekly data'!$C9,Targets!$A$6:$A$45,0)),0)),IF(AND(Metrics!$J$8="Weekly",ISNUMBER(Metrics!$K$8)),Metrics!$K$8,"")))))</f>
        <v/>
      </c>
      <c r="U9">
        <f>IF(NOT(ISNUMBER('Weekly data'!G9)),"",IF(Metrics!$L$8="% of target",IF(ISNUMBER(T9),IF(T9=0,"",'Weekly data'!G9/T9),""),'Weekly data'!G9))</f>
        <v/>
      </c>
      <c r="V9">
        <f>IF(AND(ISNUMBER(U9),ISNUMBER(U8)),ABS(U9-U8),"")</f>
        <v/>
      </c>
      <c r="W9">
        <f>""</f>
        <v/>
      </c>
      <c r="X9">
        <f>""</f>
        <v/>
      </c>
      <c r="Y9">
        <f>""</f>
        <v/>
      </c>
      <c r="Z9">
        <f>""</f>
        <v/>
      </c>
      <c r="AA9">
        <f>""</f>
        <v/>
      </c>
      <c r="AB9">
        <f>IF('Weekly data'!$C9="","",IF(Metrics!$J$9="Seasonal bookings",IF(OR(N(IFERROR(INDEX(Targets!$E$6:$E$45,MATCH('Weekly data'!$C9,Targets!$A$6:$A$45,0)),0))=0,SUM(Seasonality!$B$6:$B$18)=0),"",IFERROR(INDEX(Targets!$E$6:$E$45,MATCH('Weekly data'!$C9,Targets!$A$6:$A$45,0)),0)*$B9/SUM(Seasonality!$B$6:$B$18)),IF(Metrics!$J$9="Seasonal pipeline",IF(OR(N(IFERROR(INDEX(Targets!$E$6:$E$45,MATCH('Weekly data'!$C9,Targets!$A$6:$A$45,0)),0))=0,SUM(Seasonality!$C$6:$C$18)=0),"",IFERROR(INDEX(Targets!$E$6:$E$45,MATCH('Weekly data'!$C9,Targets!$A$6:$A$45,0)),0)*$C9/SUM(Seasonality!$C$6:$C$18)),IF(Metrics!$J$9="Quarter plan",IF(N(IFERROR(INDEX(Targets!$E$6:$E$45,MATCH('Weekly data'!$C9,Targets!$A$6:$A$45,0)),0))=0,"",IFERROR(INDEX(Targets!$E$6:$E$45,MATCH('Weekly data'!$C9,Targets!$A$6:$A$45,0)),0)),IF(AND(Metrics!$J$9="Weekly",ISNUMBER(Metrics!$K$9)),Metrics!$K$9,"")))))</f>
        <v/>
      </c>
      <c r="AC9">
        <f>IF(NOT(ISNUMBER('Weekly data'!H9)),"",IF(Metrics!$L$9="% of target",IF(ISNUMBER(AB9),IF(AB9=0,"",'Weekly data'!H9/AB9),""),'Weekly data'!H9))</f>
        <v/>
      </c>
      <c r="AD9">
        <f>IF(AND(ISNUMBER(AC9),ISNUMBER(AC8)),ABS(AC9-AC8),"")</f>
        <v/>
      </c>
      <c r="AE9">
        <f>""</f>
        <v/>
      </c>
      <c r="AF9">
        <f>""</f>
        <v/>
      </c>
      <c r="AG9">
        <f>""</f>
        <v/>
      </c>
      <c r="AH9">
        <f>""</f>
        <v/>
      </c>
      <c r="AI9">
        <f>""</f>
        <v/>
      </c>
      <c r="AJ9">
        <f>IF('Weekly data'!$C9="","",IF(Metrics!$J$10="Seasonal bookings",IF(OR(N(IFERROR(INDEX(Targets!$F$6:$F$45,MATCH('Weekly data'!$C9,Targets!$A$6:$A$45,0)),0))=0,SUM(Seasonality!$B$6:$B$18)=0),"",IFERROR(INDEX(Targets!$F$6:$F$45,MATCH('Weekly data'!$C9,Targets!$A$6:$A$45,0)),0)*$B9/SUM(Seasonality!$B$6:$B$18)),IF(Metrics!$J$10="Seasonal pipeline",IF(OR(N(IFERROR(INDEX(Targets!$F$6:$F$45,MATCH('Weekly data'!$C9,Targets!$A$6:$A$45,0)),0))=0,SUM(Seasonality!$C$6:$C$18)=0),"",IFERROR(INDEX(Targets!$F$6:$F$45,MATCH('Weekly data'!$C9,Targets!$A$6:$A$45,0)),0)*$C9/SUM(Seasonality!$C$6:$C$18)),IF(Metrics!$J$10="Quarter plan",IF(N(IFERROR(INDEX(Targets!$F$6:$F$45,MATCH('Weekly data'!$C9,Targets!$A$6:$A$45,0)),0))=0,"",IFERROR(INDEX(Targets!$F$6:$F$45,MATCH('Weekly data'!$C9,Targets!$A$6:$A$45,0)),0)),IF(AND(Metrics!$J$10="Weekly",ISNUMBER(Metrics!$K$10)),Metrics!$K$10,"")))))</f>
        <v/>
      </c>
      <c r="AK9">
        <f>IF(NOT(ISNUMBER('Weekly data'!I9)),"",IF(Metrics!$L$10="% of target",IF(ISNUMBER(AJ9),IF(AJ9=0,"",'Weekly data'!I9/AJ9),""),'Weekly data'!I9))</f>
        <v/>
      </c>
      <c r="AL9">
        <f>IF(AND(ISNUMBER(AK9),ISNUMBER(AK8)),ABS(AK9-AK8),"")</f>
        <v/>
      </c>
      <c r="AM9">
        <f>""</f>
        <v/>
      </c>
      <c r="AN9">
        <f>""</f>
        <v/>
      </c>
      <c r="AO9">
        <f>""</f>
        <v/>
      </c>
      <c r="AP9">
        <f>""</f>
        <v/>
      </c>
      <c r="AQ9">
        <f>""</f>
        <v/>
      </c>
      <c r="AR9">
        <f>IF('Weekly data'!$C9="","",IF(Metrics!$J$11="Seasonal bookings",IF(OR(N(IFERROR(INDEX(Targets!$G$6:$G$45,MATCH('Weekly data'!$C9,Targets!$A$6:$A$45,0)),0))=0,SUM(Seasonality!$B$6:$B$18)=0),"",IFERROR(INDEX(Targets!$G$6:$G$45,MATCH('Weekly data'!$C9,Targets!$A$6:$A$45,0)),0)*$B9/SUM(Seasonality!$B$6:$B$18)),IF(Metrics!$J$11="Seasonal pipeline",IF(OR(N(IFERROR(INDEX(Targets!$G$6:$G$45,MATCH('Weekly data'!$C9,Targets!$A$6:$A$45,0)),0))=0,SUM(Seasonality!$C$6:$C$18)=0),"",IFERROR(INDEX(Targets!$G$6:$G$45,MATCH('Weekly data'!$C9,Targets!$A$6:$A$45,0)),0)*$C9/SUM(Seasonality!$C$6:$C$18)),IF(Metrics!$J$11="Quarter plan",IF(N(IFERROR(INDEX(Targets!$G$6:$G$45,MATCH('Weekly data'!$C9,Targets!$A$6:$A$45,0)),0))=0,"",IFERROR(INDEX(Targets!$G$6:$G$45,MATCH('Weekly data'!$C9,Targets!$A$6:$A$45,0)),0)),IF(AND(Metrics!$J$11="Weekly",ISNUMBER(Metrics!$K$11)),Metrics!$K$11,"")))))</f>
        <v/>
      </c>
      <c r="AS9">
        <f>IF(NOT(ISNUMBER('Weekly data'!J9)),"",IF(Metrics!$L$11="% of target",IF(ISNUMBER(AR9),IF(AR9=0,"",'Weekly data'!J9/AR9),""),'Weekly data'!J9))</f>
        <v/>
      </c>
      <c r="AT9">
        <f>IF(AND(ISNUMBER(AS9),ISNUMBER(AS8)),ABS(AS9-AS8),"")</f>
        <v/>
      </c>
      <c r="AU9">
        <f>""</f>
        <v/>
      </c>
      <c r="AV9">
        <f>""</f>
        <v/>
      </c>
      <c r="AW9">
        <f>""</f>
        <v/>
      </c>
      <c r="AX9">
        <f>""</f>
        <v/>
      </c>
      <c r="AY9">
        <f>""</f>
        <v/>
      </c>
      <c r="AZ9">
        <f>IF('Weekly data'!$C9="","",IF(Metrics!$J$12="Seasonal bookings",IF(OR(N(IFERROR(INDEX(Targets!$H$6:$H$45,MATCH('Weekly data'!$C9,Targets!$A$6:$A$45,0)),0))=0,SUM(Seasonality!$B$6:$B$18)=0),"",IFERROR(INDEX(Targets!$H$6:$H$45,MATCH('Weekly data'!$C9,Targets!$A$6:$A$45,0)),0)*$B9/SUM(Seasonality!$B$6:$B$18)),IF(Metrics!$J$12="Seasonal pipeline",IF(OR(N(IFERROR(INDEX(Targets!$H$6:$H$45,MATCH('Weekly data'!$C9,Targets!$A$6:$A$45,0)),0))=0,SUM(Seasonality!$C$6:$C$18)=0),"",IFERROR(INDEX(Targets!$H$6:$H$45,MATCH('Weekly data'!$C9,Targets!$A$6:$A$45,0)),0)*$C9/SUM(Seasonality!$C$6:$C$18)),IF(Metrics!$J$12="Quarter plan",IF(N(IFERROR(INDEX(Targets!$H$6:$H$45,MATCH('Weekly data'!$C9,Targets!$A$6:$A$45,0)),0))=0,"",IFERROR(INDEX(Targets!$H$6:$H$45,MATCH('Weekly data'!$C9,Targets!$A$6:$A$45,0)),0)),IF(AND(Metrics!$J$12="Weekly",ISNUMBER(Metrics!$K$12)),Metrics!$K$12,"")))))</f>
        <v/>
      </c>
      <c r="BA9">
        <f>IF(NOT(ISNUMBER('Weekly data'!K9)),"",IF(Metrics!$L$12="% of target",IF(ISNUMBER(AZ9),IF(AZ9=0,"",'Weekly data'!K9/AZ9),""),'Weekly data'!K9))</f>
        <v/>
      </c>
      <c r="BB9">
        <f>IF(AND(ISNUMBER(BA9),ISNUMBER(BA8)),ABS(BA9-BA8),"")</f>
        <v/>
      </c>
      <c r="BC9">
        <f>""</f>
        <v/>
      </c>
      <c r="BD9">
        <f>""</f>
        <v/>
      </c>
      <c r="BE9">
        <f>""</f>
        <v/>
      </c>
      <c r="BF9">
        <f>""</f>
        <v/>
      </c>
      <c r="BG9">
        <f>""</f>
        <v/>
      </c>
      <c r="BH9">
        <f>IF('Weekly data'!$C9="","",IF(Metrics!$J$13="Seasonal bookings",IF(OR(N(IFERROR(INDEX(Targets!$I$6:$I$45,MATCH('Weekly data'!$C9,Targets!$A$6:$A$45,0)),0))=0,SUM(Seasonality!$B$6:$B$18)=0),"",IFERROR(INDEX(Targets!$I$6:$I$45,MATCH('Weekly data'!$C9,Targets!$A$6:$A$45,0)),0)*$B9/SUM(Seasonality!$B$6:$B$18)),IF(Metrics!$J$13="Seasonal pipeline",IF(OR(N(IFERROR(INDEX(Targets!$I$6:$I$45,MATCH('Weekly data'!$C9,Targets!$A$6:$A$45,0)),0))=0,SUM(Seasonality!$C$6:$C$18)=0),"",IFERROR(INDEX(Targets!$I$6:$I$45,MATCH('Weekly data'!$C9,Targets!$A$6:$A$45,0)),0)*$C9/SUM(Seasonality!$C$6:$C$18)),IF(Metrics!$J$13="Quarter plan",IF(N(IFERROR(INDEX(Targets!$I$6:$I$45,MATCH('Weekly data'!$C9,Targets!$A$6:$A$45,0)),0))=0,"",IFERROR(INDEX(Targets!$I$6:$I$45,MATCH('Weekly data'!$C9,Targets!$A$6:$A$45,0)),0)),IF(AND(Metrics!$J$13="Weekly",ISNUMBER(Metrics!$K$13)),Metrics!$K$13,"")))))</f>
        <v/>
      </c>
      <c r="BI9">
        <f>IF(NOT(ISNUMBER('Weekly data'!L9)),"",IF(Metrics!$L$13="% of target",IF(ISNUMBER(BH9),IF(BH9=0,"",'Weekly data'!L9/BH9),""),'Weekly data'!L9))</f>
        <v/>
      </c>
      <c r="BJ9">
        <f>IF(AND(ISNUMBER(BI9),ISNUMBER(BI8)),ABS(BI9-BI8),"")</f>
        <v/>
      </c>
      <c r="BK9">
        <f>""</f>
        <v/>
      </c>
      <c r="BL9">
        <f>""</f>
        <v/>
      </c>
      <c r="BM9">
        <f>""</f>
        <v/>
      </c>
      <c r="BN9">
        <f>""</f>
        <v/>
      </c>
      <c r="BO9">
        <f>""</f>
        <v/>
      </c>
      <c r="BP9">
        <f>IF('Weekly data'!$C9="","",IF(Metrics!$J$14="Seasonal bookings",IF(OR(N(IFERROR(INDEX(Targets!$J$6:$J$45,MATCH('Weekly data'!$C9,Targets!$A$6:$A$45,0)),0))=0,SUM(Seasonality!$B$6:$B$18)=0),"",IFERROR(INDEX(Targets!$J$6:$J$45,MATCH('Weekly data'!$C9,Targets!$A$6:$A$45,0)),0)*$B9/SUM(Seasonality!$B$6:$B$18)),IF(Metrics!$J$14="Seasonal pipeline",IF(OR(N(IFERROR(INDEX(Targets!$J$6:$J$45,MATCH('Weekly data'!$C9,Targets!$A$6:$A$45,0)),0))=0,SUM(Seasonality!$C$6:$C$18)=0),"",IFERROR(INDEX(Targets!$J$6:$J$45,MATCH('Weekly data'!$C9,Targets!$A$6:$A$45,0)),0)*$C9/SUM(Seasonality!$C$6:$C$18)),IF(Metrics!$J$14="Quarter plan",IF(N(IFERROR(INDEX(Targets!$J$6:$J$45,MATCH('Weekly data'!$C9,Targets!$A$6:$A$45,0)),0))=0,"",IFERROR(INDEX(Targets!$J$6:$J$45,MATCH('Weekly data'!$C9,Targets!$A$6:$A$45,0)),0)),IF(AND(Metrics!$J$14="Weekly",ISNUMBER(Metrics!$K$14)),Metrics!$K$14,"")))))</f>
        <v/>
      </c>
      <c r="BQ9">
        <f>IF(NOT(ISNUMBER('Weekly data'!M9)),"",IF(Metrics!$L$14="% of target",IF(ISNUMBER(BP9),IF(BP9=0,"",'Weekly data'!M9/BP9),""),'Weekly data'!M9))</f>
        <v/>
      </c>
      <c r="BR9">
        <f>IF(AND(ISNUMBER(BQ9),ISNUMBER(BQ8)),ABS(BQ9-BQ8),"")</f>
        <v/>
      </c>
      <c r="BS9">
        <f>""</f>
        <v/>
      </c>
      <c r="BT9">
        <f>""</f>
        <v/>
      </c>
      <c r="BU9">
        <f>""</f>
        <v/>
      </c>
      <c r="BV9">
        <f>""</f>
        <v/>
      </c>
      <c r="BW9">
        <f>""</f>
        <v/>
      </c>
      <c r="BX9">
        <f>IF('Weekly data'!$C9="","",IF(Metrics!$J$15="Seasonal bookings",IF(OR(N(IFERROR(INDEX(Targets!$K$6:$K$45,MATCH('Weekly data'!$C9,Targets!$A$6:$A$45,0)),0))=0,SUM(Seasonality!$B$6:$B$18)=0),"",IFERROR(INDEX(Targets!$K$6:$K$45,MATCH('Weekly data'!$C9,Targets!$A$6:$A$45,0)),0)*$B9/SUM(Seasonality!$B$6:$B$18)),IF(Metrics!$J$15="Seasonal pipeline",IF(OR(N(IFERROR(INDEX(Targets!$K$6:$K$45,MATCH('Weekly data'!$C9,Targets!$A$6:$A$45,0)),0))=0,SUM(Seasonality!$C$6:$C$18)=0),"",IFERROR(INDEX(Targets!$K$6:$K$45,MATCH('Weekly data'!$C9,Targets!$A$6:$A$45,0)),0)*$C9/SUM(Seasonality!$C$6:$C$18)),IF(Metrics!$J$15="Quarter plan",IF(N(IFERROR(INDEX(Targets!$K$6:$K$45,MATCH('Weekly data'!$C9,Targets!$A$6:$A$45,0)),0))=0,"",IFERROR(INDEX(Targets!$K$6:$K$45,MATCH('Weekly data'!$C9,Targets!$A$6:$A$45,0)),0)),IF(AND(Metrics!$J$15="Weekly",ISNUMBER(Metrics!$K$15)),Metrics!$K$15,"")))))</f>
        <v/>
      </c>
      <c r="BY9">
        <f>IF(NOT(ISNUMBER('Weekly data'!N9)),"",IF(Metrics!$L$15="% of target",IF(ISNUMBER(BX9),IF(BX9=0,"",'Weekly data'!N9/BX9),""),'Weekly data'!N9))</f>
        <v/>
      </c>
      <c r="BZ9">
        <f>IF(AND(ISNUMBER(BY9),ISNUMBER(BY8)),ABS(BY9-BY8),"")</f>
        <v/>
      </c>
      <c r="CA9">
        <f>""</f>
        <v/>
      </c>
      <c r="CB9">
        <f>""</f>
        <v/>
      </c>
      <c r="CC9">
        <f>""</f>
        <v/>
      </c>
      <c r="CD9">
        <f>""</f>
        <v/>
      </c>
      <c r="CE9">
        <f>""</f>
        <v/>
      </c>
      <c r="CF9">
        <f>IF('Weekly data'!$C9="","",IF(Metrics!$J$16="Seasonal bookings",IF(OR(N(IFERROR(INDEX(Targets!$L$6:$L$45,MATCH('Weekly data'!$C9,Targets!$A$6:$A$45,0)),0))=0,SUM(Seasonality!$B$6:$B$18)=0),"",IFERROR(INDEX(Targets!$L$6:$L$45,MATCH('Weekly data'!$C9,Targets!$A$6:$A$45,0)),0)*$B9/SUM(Seasonality!$B$6:$B$18)),IF(Metrics!$J$16="Seasonal pipeline",IF(OR(N(IFERROR(INDEX(Targets!$L$6:$L$45,MATCH('Weekly data'!$C9,Targets!$A$6:$A$45,0)),0))=0,SUM(Seasonality!$C$6:$C$18)=0),"",IFERROR(INDEX(Targets!$L$6:$L$45,MATCH('Weekly data'!$C9,Targets!$A$6:$A$45,0)),0)*$C9/SUM(Seasonality!$C$6:$C$18)),IF(Metrics!$J$16="Quarter plan",IF(N(IFERROR(INDEX(Targets!$L$6:$L$45,MATCH('Weekly data'!$C9,Targets!$A$6:$A$45,0)),0))=0,"",IFERROR(INDEX(Targets!$L$6:$L$45,MATCH('Weekly data'!$C9,Targets!$A$6:$A$45,0)),0)),IF(AND(Metrics!$J$16="Weekly",ISNUMBER(Metrics!$K$16)),Metrics!$K$16,"")))))</f>
        <v/>
      </c>
      <c r="CG9">
        <f>IF(NOT(ISNUMBER('Weekly data'!O9)),"",IF(Metrics!$L$16="% of target",IF(ISNUMBER(CF9),IF(CF9=0,"",'Weekly data'!O9/CF9),""),'Weekly data'!O9))</f>
        <v/>
      </c>
      <c r="CH9">
        <f>IF(AND(ISNUMBER(CG9),ISNUMBER(CG8)),ABS(CG9-CG8),"")</f>
        <v/>
      </c>
      <c r="CI9">
        <f>""</f>
        <v/>
      </c>
      <c r="CJ9">
        <f>""</f>
        <v/>
      </c>
      <c r="CK9">
        <f>""</f>
        <v/>
      </c>
      <c r="CL9">
        <f>""</f>
        <v/>
      </c>
      <c r="CM9">
        <f>""</f>
        <v/>
      </c>
      <c r="CN9">
        <f>IF('Weekly data'!$C9="","",IF(Metrics!$J$17="Seasonal bookings",IF(OR(N(IFERROR(INDEX(Targets!$M$6:$M$45,MATCH('Weekly data'!$C9,Targets!$A$6:$A$45,0)),0))=0,SUM(Seasonality!$B$6:$B$18)=0),"",IFERROR(INDEX(Targets!$M$6:$M$45,MATCH('Weekly data'!$C9,Targets!$A$6:$A$45,0)),0)*$B9/SUM(Seasonality!$B$6:$B$18)),IF(Metrics!$J$17="Seasonal pipeline",IF(OR(N(IFERROR(INDEX(Targets!$M$6:$M$45,MATCH('Weekly data'!$C9,Targets!$A$6:$A$45,0)),0))=0,SUM(Seasonality!$C$6:$C$18)=0),"",IFERROR(INDEX(Targets!$M$6:$M$45,MATCH('Weekly data'!$C9,Targets!$A$6:$A$45,0)),0)*$C9/SUM(Seasonality!$C$6:$C$18)),IF(Metrics!$J$17="Quarter plan",IF(N(IFERROR(INDEX(Targets!$M$6:$M$45,MATCH('Weekly data'!$C9,Targets!$A$6:$A$45,0)),0))=0,"",IFERROR(INDEX(Targets!$M$6:$M$45,MATCH('Weekly data'!$C9,Targets!$A$6:$A$45,0)),0)),IF(AND(Metrics!$J$17="Weekly",ISNUMBER(Metrics!$K$17)),Metrics!$K$17,"")))))</f>
        <v/>
      </c>
      <c r="CO9">
        <f>IF(NOT(ISNUMBER('Weekly data'!P9)),"",IF(Metrics!$L$17="% of target",IF(ISNUMBER(CN9),IF(CN9=0,"",'Weekly data'!P9/CN9),""),'Weekly data'!P9))</f>
        <v/>
      </c>
      <c r="CP9">
        <f>IF(AND(ISNUMBER(CO9),ISNUMBER(CO8)),ABS(CO9-CO8),"")</f>
        <v/>
      </c>
      <c r="CQ9">
        <f>""</f>
        <v/>
      </c>
      <c r="CR9">
        <f>""</f>
        <v/>
      </c>
      <c r="CS9">
        <f>""</f>
        <v/>
      </c>
      <c r="CT9">
        <f>""</f>
        <v/>
      </c>
      <c r="CU9">
        <f>""</f>
        <v/>
      </c>
    </row>
    <row r="10">
      <c r="A10" s="8">
        <f>'Weekly data'!A10</f>
        <v/>
      </c>
      <c r="B10">
        <f>IF('Weekly data'!D10="","",INDEX(Seasonality!$B$6:$B$18,'Weekly data'!D10))</f>
        <v/>
      </c>
      <c r="C10">
        <f>IF('Weekly data'!D10="","",INDEX(Seasonality!$C$6:$C$18,'Weekly data'!D10))</f>
        <v/>
      </c>
      <c r="D10">
        <f>IF('Weekly data'!$C10="","",IF(Metrics!$J$6="Seasonal bookings",IF(OR(N(IFERROR(INDEX(Targets!$B$6:$B$45,MATCH('Weekly data'!$C10,Targets!$A$6:$A$45,0)),0))=0,SUM(Seasonality!$B$6:$B$18)=0),"",IFERROR(INDEX(Targets!$B$6:$B$45,MATCH('Weekly data'!$C10,Targets!$A$6:$A$45,0)),0)*$B10/SUM(Seasonality!$B$6:$B$18)),IF(Metrics!$J$6="Seasonal pipeline",IF(OR(N(IFERROR(INDEX(Targets!$B$6:$B$45,MATCH('Weekly data'!$C10,Targets!$A$6:$A$45,0)),0))=0,SUM(Seasonality!$C$6:$C$18)=0),"",IFERROR(INDEX(Targets!$B$6:$B$45,MATCH('Weekly data'!$C10,Targets!$A$6:$A$45,0)),0)*$C10/SUM(Seasonality!$C$6:$C$18)),IF(Metrics!$J$6="Quarter plan",IF(N(IFERROR(INDEX(Targets!$B$6:$B$45,MATCH('Weekly data'!$C10,Targets!$A$6:$A$45,0)),0))=0,"",IFERROR(INDEX(Targets!$B$6:$B$45,MATCH('Weekly data'!$C10,Targets!$A$6:$A$45,0)),0)),IF(AND(Metrics!$J$6="Weekly",ISNUMBER(Metrics!$K$6)),Metrics!$K$6,"")))))</f>
        <v/>
      </c>
      <c r="E10">
        <f>IF(NOT(ISNUMBER('Weekly data'!E10)),"",IF(Metrics!$L$6="% of target",IF(ISNUMBER(D10),IF(D10=0,"",'Weekly data'!E10/D10),""),'Weekly data'!E10))</f>
        <v/>
      </c>
      <c r="F10">
        <f>IF(AND(ISNUMBER(E10),ISNUMBER(E9)),ABS(E10-E9),"")</f>
        <v/>
      </c>
      <c r="G10">
        <f>""</f>
        <v/>
      </c>
      <c r="H10">
        <f>""</f>
        <v/>
      </c>
      <c r="I10">
        <f>""</f>
        <v/>
      </c>
      <c r="J10">
        <f>""</f>
        <v/>
      </c>
      <c r="K10">
        <f>""</f>
        <v/>
      </c>
      <c r="L10">
        <f>IF('Weekly data'!$C10="","",IF(Metrics!$J$7="Seasonal bookings",IF(OR(N(IFERROR(INDEX(Targets!$C$6:$C$45,MATCH('Weekly data'!$C10,Targets!$A$6:$A$45,0)),0))=0,SUM(Seasonality!$B$6:$B$18)=0),"",IFERROR(INDEX(Targets!$C$6:$C$45,MATCH('Weekly data'!$C10,Targets!$A$6:$A$45,0)),0)*$B10/SUM(Seasonality!$B$6:$B$18)),IF(Metrics!$J$7="Seasonal pipeline",IF(OR(N(IFERROR(INDEX(Targets!$C$6:$C$45,MATCH('Weekly data'!$C10,Targets!$A$6:$A$45,0)),0))=0,SUM(Seasonality!$C$6:$C$18)=0),"",IFERROR(INDEX(Targets!$C$6:$C$45,MATCH('Weekly data'!$C10,Targets!$A$6:$A$45,0)),0)*$C10/SUM(Seasonality!$C$6:$C$18)),IF(Metrics!$J$7="Quarter plan",IF(N(IFERROR(INDEX(Targets!$C$6:$C$45,MATCH('Weekly data'!$C10,Targets!$A$6:$A$45,0)),0))=0,"",IFERROR(INDEX(Targets!$C$6:$C$45,MATCH('Weekly data'!$C10,Targets!$A$6:$A$45,0)),0)),IF(AND(Metrics!$J$7="Weekly",ISNUMBER(Metrics!$K$7)),Metrics!$K$7,"")))))</f>
        <v/>
      </c>
      <c r="M10">
        <f>IF(NOT(ISNUMBER('Weekly data'!F10)),"",IF(Metrics!$L$7="% of target",IF(ISNUMBER(L10),IF(L10=0,"",'Weekly data'!F10/L10),""),'Weekly data'!F10))</f>
        <v/>
      </c>
      <c r="N10">
        <f>IF(AND(ISNUMBER(M10),ISNUMBER(M9)),ABS(M10-M9),"")</f>
        <v/>
      </c>
      <c r="O10">
        <f>""</f>
        <v/>
      </c>
      <c r="P10">
        <f>""</f>
        <v/>
      </c>
      <c r="Q10">
        <f>""</f>
        <v/>
      </c>
      <c r="R10">
        <f>""</f>
        <v/>
      </c>
      <c r="S10">
        <f>""</f>
        <v/>
      </c>
      <c r="T10">
        <f>IF('Weekly data'!$C10="","",IF(Metrics!$J$8="Seasonal bookings",IF(OR(N(IFERROR(INDEX(Targets!$D$6:$D$45,MATCH('Weekly data'!$C10,Targets!$A$6:$A$45,0)),0))=0,SUM(Seasonality!$B$6:$B$18)=0),"",IFERROR(INDEX(Targets!$D$6:$D$45,MATCH('Weekly data'!$C10,Targets!$A$6:$A$45,0)),0)*$B10/SUM(Seasonality!$B$6:$B$18)),IF(Metrics!$J$8="Seasonal pipeline",IF(OR(N(IFERROR(INDEX(Targets!$D$6:$D$45,MATCH('Weekly data'!$C10,Targets!$A$6:$A$45,0)),0))=0,SUM(Seasonality!$C$6:$C$18)=0),"",IFERROR(INDEX(Targets!$D$6:$D$45,MATCH('Weekly data'!$C10,Targets!$A$6:$A$45,0)),0)*$C10/SUM(Seasonality!$C$6:$C$18)),IF(Metrics!$J$8="Quarter plan",IF(N(IFERROR(INDEX(Targets!$D$6:$D$45,MATCH('Weekly data'!$C10,Targets!$A$6:$A$45,0)),0))=0,"",IFERROR(INDEX(Targets!$D$6:$D$45,MATCH('Weekly data'!$C10,Targets!$A$6:$A$45,0)),0)),IF(AND(Metrics!$J$8="Weekly",ISNUMBER(Metrics!$K$8)),Metrics!$K$8,"")))))</f>
        <v/>
      </c>
      <c r="U10">
        <f>IF(NOT(ISNUMBER('Weekly data'!G10)),"",IF(Metrics!$L$8="% of target",IF(ISNUMBER(T10),IF(T10=0,"",'Weekly data'!G10/T10),""),'Weekly data'!G10))</f>
        <v/>
      </c>
      <c r="V10">
        <f>IF(AND(ISNUMBER(U10),ISNUMBER(U9)),ABS(U10-U9),"")</f>
        <v/>
      </c>
      <c r="W10">
        <f>""</f>
        <v/>
      </c>
      <c r="X10">
        <f>""</f>
        <v/>
      </c>
      <c r="Y10">
        <f>""</f>
        <v/>
      </c>
      <c r="Z10">
        <f>""</f>
        <v/>
      </c>
      <c r="AA10">
        <f>""</f>
        <v/>
      </c>
      <c r="AB10">
        <f>IF('Weekly data'!$C10="","",IF(Metrics!$J$9="Seasonal bookings",IF(OR(N(IFERROR(INDEX(Targets!$E$6:$E$45,MATCH('Weekly data'!$C10,Targets!$A$6:$A$45,0)),0))=0,SUM(Seasonality!$B$6:$B$18)=0),"",IFERROR(INDEX(Targets!$E$6:$E$45,MATCH('Weekly data'!$C10,Targets!$A$6:$A$45,0)),0)*$B10/SUM(Seasonality!$B$6:$B$18)),IF(Metrics!$J$9="Seasonal pipeline",IF(OR(N(IFERROR(INDEX(Targets!$E$6:$E$45,MATCH('Weekly data'!$C10,Targets!$A$6:$A$45,0)),0))=0,SUM(Seasonality!$C$6:$C$18)=0),"",IFERROR(INDEX(Targets!$E$6:$E$45,MATCH('Weekly data'!$C10,Targets!$A$6:$A$45,0)),0)*$C10/SUM(Seasonality!$C$6:$C$18)),IF(Metrics!$J$9="Quarter plan",IF(N(IFERROR(INDEX(Targets!$E$6:$E$45,MATCH('Weekly data'!$C10,Targets!$A$6:$A$45,0)),0))=0,"",IFERROR(INDEX(Targets!$E$6:$E$45,MATCH('Weekly data'!$C10,Targets!$A$6:$A$45,0)),0)),IF(AND(Metrics!$J$9="Weekly",ISNUMBER(Metrics!$K$9)),Metrics!$K$9,"")))))</f>
        <v/>
      </c>
      <c r="AC10">
        <f>IF(NOT(ISNUMBER('Weekly data'!H10)),"",IF(Metrics!$L$9="% of target",IF(ISNUMBER(AB10),IF(AB10=0,"",'Weekly data'!H10/AB10),""),'Weekly data'!H10))</f>
        <v/>
      </c>
      <c r="AD10">
        <f>IF(AND(ISNUMBER(AC10),ISNUMBER(AC9)),ABS(AC10-AC9),"")</f>
        <v/>
      </c>
      <c r="AE10">
        <f>""</f>
        <v/>
      </c>
      <c r="AF10">
        <f>""</f>
        <v/>
      </c>
      <c r="AG10">
        <f>""</f>
        <v/>
      </c>
      <c r="AH10">
        <f>""</f>
        <v/>
      </c>
      <c r="AI10">
        <f>""</f>
        <v/>
      </c>
      <c r="AJ10">
        <f>IF('Weekly data'!$C10="","",IF(Metrics!$J$10="Seasonal bookings",IF(OR(N(IFERROR(INDEX(Targets!$F$6:$F$45,MATCH('Weekly data'!$C10,Targets!$A$6:$A$45,0)),0))=0,SUM(Seasonality!$B$6:$B$18)=0),"",IFERROR(INDEX(Targets!$F$6:$F$45,MATCH('Weekly data'!$C10,Targets!$A$6:$A$45,0)),0)*$B10/SUM(Seasonality!$B$6:$B$18)),IF(Metrics!$J$10="Seasonal pipeline",IF(OR(N(IFERROR(INDEX(Targets!$F$6:$F$45,MATCH('Weekly data'!$C10,Targets!$A$6:$A$45,0)),0))=0,SUM(Seasonality!$C$6:$C$18)=0),"",IFERROR(INDEX(Targets!$F$6:$F$45,MATCH('Weekly data'!$C10,Targets!$A$6:$A$45,0)),0)*$C10/SUM(Seasonality!$C$6:$C$18)),IF(Metrics!$J$10="Quarter plan",IF(N(IFERROR(INDEX(Targets!$F$6:$F$45,MATCH('Weekly data'!$C10,Targets!$A$6:$A$45,0)),0))=0,"",IFERROR(INDEX(Targets!$F$6:$F$45,MATCH('Weekly data'!$C10,Targets!$A$6:$A$45,0)),0)),IF(AND(Metrics!$J$10="Weekly",ISNUMBER(Metrics!$K$10)),Metrics!$K$10,"")))))</f>
        <v/>
      </c>
      <c r="AK10">
        <f>IF(NOT(ISNUMBER('Weekly data'!I10)),"",IF(Metrics!$L$10="% of target",IF(ISNUMBER(AJ10),IF(AJ10=0,"",'Weekly data'!I10/AJ10),""),'Weekly data'!I10))</f>
        <v/>
      </c>
      <c r="AL10">
        <f>IF(AND(ISNUMBER(AK10),ISNUMBER(AK9)),ABS(AK10-AK9),"")</f>
        <v/>
      </c>
      <c r="AM10">
        <f>""</f>
        <v/>
      </c>
      <c r="AN10">
        <f>""</f>
        <v/>
      </c>
      <c r="AO10">
        <f>""</f>
        <v/>
      </c>
      <c r="AP10">
        <f>""</f>
        <v/>
      </c>
      <c r="AQ10">
        <f>""</f>
        <v/>
      </c>
      <c r="AR10">
        <f>IF('Weekly data'!$C10="","",IF(Metrics!$J$11="Seasonal bookings",IF(OR(N(IFERROR(INDEX(Targets!$G$6:$G$45,MATCH('Weekly data'!$C10,Targets!$A$6:$A$45,0)),0))=0,SUM(Seasonality!$B$6:$B$18)=0),"",IFERROR(INDEX(Targets!$G$6:$G$45,MATCH('Weekly data'!$C10,Targets!$A$6:$A$45,0)),0)*$B10/SUM(Seasonality!$B$6:$B$18)),IF(Metrics!$J$11="Seasonal pipeline",IF(OR(N(IFERROR(INDEX(Targets!$G$6:$G$45,MATCH('Weekly data'!$C10,Targets!$A$6:$A$45,0)),0))=0,SUM(Seasonality!$C$6:$C$18)=0),"",IFERROR(INDEX(Targets!$G$6:$G$45,MATCH('Weekly data'!$C10,Targets!$A$6:$A$45,0)),0)*$C10/SUM(Seasonality!$C$6:$C$18)),IF(Metrics!$J$11="Quarter plan",IF(N(IFERROR(INDEX(Targets!$G$6:$G$45,MATCH('Weekly data'!$C10,Targets!$A$6:$A$45,0)),0))=0,"",IFERROR(INDEX(Targets!$G$6:$G$45,MATCH('Weekly data'!$C10,Targets!$A$6:$A$45,0)),0)),IF(AND(Metrics!$J$11="Weekly",ISNUMBER(Metrics!$K$11)),Metrics!$K$11,"")))))</f>
        <v/>
      </c>
      <c r="AS10">
        <f>IF(NOT(ISNUMBER('Weekly data'!J10)),"",IF(Metrics!$L$11="% of target",IF(ISNUMBER(AR10),IF(AR10=0,"",'Weekly data'!J10/AR10),""),'Weekly data'!J10))</f>
        <v/>
      </c>
      <c r="AT10">
        <f>IF(AND(ISNUMBER(AS10),ISNUMBER(AS9)),ABS(AS10-AS9),"")</f>
        <v/>
      </c>
      <c r="AU10">
        <f>""</f>
        <v/>
      </c>
      <c r="AV10">
        <f>""</f>
        <v/>
      </c>
      <c r="AW10">
        <f>""</f>
        <v/>
      </c>
      <c r="AX10">
        <f>""</f>
        <v/>
      </c>
      <c r="AY10">
        <f>""</f>
        <v/>
      </c>
      <c r="AZ10">
        <f>IF('Weekly data'!$C10="","",IF(Metrics!$J$12="Seasonal bookings",IF(OR(N(IFERROR(INDEX(Targets!$H$6:$H$45,MATCH('Weekly data'!$C10,Targets!$A$6:$A$45,0)),0))=0,SUM(Seasonality!$B$6:$B$18)=0),"",IFERROR(INDEX(Targets!$H$6:$H$45,MATCH('Weekly data'!$C10,Targets!$A$6:$A$45,0)),0)*$B10/SUM(Seasonality!$B$6:$B$18)),IF(Metrics!$J$12="Seasonal pipeline",IF(OR(N(IFERROR(INDEX(Targets!$H$6:$H$45,MATCH('Weekly data'!$C10,Targets!$A$6:$A$45,0)),0))=0,SUM(Seasonality!$C$6:$C$18)=0),"",IFERROR(INDEX(Targets!$H$6:$H$45,MATCH('Weekly data'!$C10,Targets!$A$6:$A$45,0)),0)*$C10/SUM(Seasonality!$C$6:$C$18)),IF(Metrics!$J$12="Quarter plan",IF(N(IFERROR(INDEX(Targets!$H$6:$H$45,MATCH('Weekly data'!$C10,Targets!$A$6:$A$45,0)),0))=0,"",IFERROR(INDEX(Targets!$H$6:$H$45,MATCH('Weekly data'!$C10,Targets!$A$6:$A$45,0)),0)),IF(AND(Metrics!$J$12="Weekly",ISNUMBER(Metrics!$K$12)),Metrics!$K$12,"")))))</f>
        <v/>
      </c>
      <c r="BA10">
        <f>IF(NOT(ISNUMBER('Weekly data'!K10)),"",IF(Metrics!$L$12="% of target",IF(ISNUMBER(AZ10),IF(AZ10=0,"",'Weekly data'!K10/AZ10),""),'Weekly data'!K10))</f>
        <v/>
      </c>
      <c r="BB10">
        <f>IF(AND(ISNUMBER(BA10),ISNUMBER(BA9)),ABS(BA10-BA9),"")</f>
        <v/>
      </c>
      <c r="BC10">
        <f>""</f>
        <v/>
      </c>
      <c r="BD10">
        <f>""</f>
        <v/>
      </c>
      <c r="BE10">
        <f>""</f>
        <v/>
      </c>
      <c r="BF10">
        <f>""</f>
        <v/>
      </c>
      <c r="BG10">
        <f>""</f>
        <v/>
      </c>
      <c r="BH10">
        <f>IF('Weekly data'!$C10="","",IF(Metrics!$J$13="Seasonal bookings",IF(OR(N(IFERROR(INDEX(Targets!$I$6:$I$45,MATCH('Weekly data'!$C10,Targets!$A$6:$A$45,0)),0))=0,SUM(Seasonality!$B$6:$B$18)=0),"",IFERROR(INDEX(Targets!$I$6:$I$45,MATCH('Weekly data'!$C10,Targets!$A$6:$A$45,0)),0)*$B10/SUM(Seasonality!$B$6:$B$18)),IF(Metrics!$J$13="Seasonal pipeline",IF(OR(N(IFERROR(INDEX(Targets!$I$6:$I$45,MATCH('Weekly data'!$C10,Targets!$A$6:$A$45,0)),0))=0,SUM(Seasonality!$C$6:$C$18)=0),"",IFERROR(INDEX(Targets!$I$6:$I$45,MATCH('Weekly data'!$C10,Targets!$A$6:$A$45,0)),0)*$C10/SUM(Seasonality!$C$6:$C$18)),IF(Metrics!$J$13="Quarter plan",IF(N(IFERROR(INDEX(Targets!$I$6:$I$45,MATCH('Weekly data'!$C10,Targets!$A$6:$A$45,0)),0))=0,"",IFERROR(INDEX(Targets!$I$6:$I$45,MATCH('Weekly data'!$C10,Targets!$A$6:$A$45,0)),0)),IF(AND(Metrics!$J$13="Weekly",ISNUMBER(Metrics!$K$13)),Metrics!$K$13,"")))))</f>
        <v/>
      </c>
      <c r="BI10">
        <f>IF(NOT(ISNUMBER('Weekly data'!L10)),"",IF(Metrics!$L$13="% of target",IF(ISNUMBER(BH10),IF(BH10=0,"",'Weekly data'!L10/BH10),""),'Weekly data'!L10))</f>
        <v/>
      </c>
      <c r="BJ10">
        <f>IF(AND(ISNUMBER(BI10),ISNUMBER(BI9)),ABS(BI10-BI9),"")</f>
        <v/>
      </c>
      <c r="BK10">
        <f>""</f>
        <v/>
      </c>
      <c r="BL10">
        <f>""</f>
        <v/>
      </c>
      <c r="BM10">
        <f>""</f>
        <v/>
      </c>
      <c r="BN10">
        <f>""</f>
        <v/>
      </c>
      <c r="BO10">
        <f>""</f>
        <v/>
      </c>
      <c r="BP10">
        <f>IF('Weekly data'!$C10="","",IF(Metrics!$J$14="Seasonal bookings",IF(OR(N(IFERROR(INDEX(Targets!$J$6:$J$45,MATCH('Weekly data'!$C10,Targets!$A$6:$A$45,0)),0))=0,SUM(Seasonality!$B$6:$B$18)=0),"",IFERROR(INDEX(Targets!$J$6:$J$45,MATCH('Weekly data'!$C10,Targets!$A$6:$A$45,0)),0)*$B10/SUM(Seasonality!$B$6:$B$18)),IF(Metrics!$J$14="Seasonal pipeline",IF(OR(N(IFERROR(INDEX(Targets!$J$6:$J$45,MATCH('Weekly data'!$C10,Targets!$A$6:$A$45,0)),0))=0,SUM(Seasonality!$C$6:$C$18)=0),"",IFERROR(INDEX(Targets!$J$6:$J$45,MATCH('Weekly data'!$C10,Targets!$A$6:$A$45,0)),0)*$C10/SUM(Seasonality!$C$6:$C$18)),IF(Metrics!$J$14="Quarter plan",IF(N(IFERROR(INDEX(Targets!$J$6:$J$45,MATCH('Weekly data'!$C10,Targets!$A$6:$A$45,0)),0))=0,"",IFERROR(INDEX(Targets!$J$6:$J$45,MATCH('Weekly data'!$C10,Targets!$A$6:$A$45,0)),0)),IF(AND(Metrics!$J$14="Weekly",ISNUMBER(Metrics!$K$14)),Metrics!$K$14,"")))))</f>
        <v/>
      </c>
      <c r="BQ10">
        <f>IF(NOT(ISNUMBER('Weekly data'!M10)),"",IF(Metrics!$L$14="% of target",IF(ISNUMBER(BP10),IF(BP10=0,"",'Weekly data'!M10/BP10),""),'Weekly data'!M10))</f>
        <v/>
      </c>
      <c r="BR10">
        <f>IF(AND(ISNUMBER(BQ10),ISNUMBER(BQ9)),ABS(BQ10-BQ9),"")</f>
        <v/>
      </c>
      <c r="BS10">
        <f>""</f>
        <v/>
      </c>
      <c r="BT10">
        <f>""</f>
        <v/>
      </c>
      <c r="BU10">
        <f>""</f>
        <v/>
      </c>
      <c r="BV10">
        <f>""</f>
        <v/>
      </c>
      <c r="BW10">
        <f>""</f>
        <v/>
      </c>
      <c r="BX10">
        <f>IF('Weekly data'!$C10="","",IF(Metrics!$J$15="Seasonal bookings",IF(OR(N(IFERROR(INDEX(Targets!$K$6:$K$45,MATCH('Weekly data'!$C10,Targets!$A$6:$A$45,0)),0))=0,SUM(Seasonality!$B$6:$B$18)=0),"",IFERROR(INDEX(Targets!$K$6:$K$45,MATCH('Weekly data'!$C10,Targets!$A$6:$A$45,0)),0)*$B10/SUM(Seasonality!$B$6:$B$18)),IF(Metrics!$J$15="Seasonal pipeline",IF(OR(N(IFERROR(INDEX(Targets!$K$6:$K$45,MATCH('Weekly data'!$C10,Targets!$A$6:$A$45,0)),0))=0,SUM(Seasonality!$C$6:$C$18)=0),"",IFERROR(INDEX(Targets!$K$6:$K$45,MATCH('Weekly data'!$C10,Targets!$A$6:$A$45,0)),0)*$C10/SUM(Seasonality!$C$6:$C$18)),IF(Metrics!$J$15="Quarter plan",IF(N(IFERROR(INDEX(Targets!$K$6:$K$45,MATCH('Weekly data'!$C10,Targets!$A$6:$A$45,0)),0))=0,"",IFERROR(INDEX(Targets!$K$6:$K$45,MATCH('Weekly data'!$C10,Targets!$A$6:$A$45,0)),0)),IF(AND(Metrics!$J$15="Weekly",ISNUMBER(Metrics!$K$15)),Metrics!$K$15,"")))))</f>
        <v/>
      </c>
      <c r="BY10">
        <f>IF(NOT(ISNUMBER('Weekly data'!N10)),"",IF(Metrics!$L$15="% of target",IF(ISNUMBER(BX10),IF(BX10=0,"",'Weekly data'!N10/BX10),""),'Weekly data'!N10))</f>
        <v/>
      </c>
      <c r="BZ10">
        <f>IF(AND(ISNUMBER(BY10),ISNUMBER(BY9)),ABS(BY10-BY9),"")</f>
        <v/>
      </c>
      <c r="CA10">
        <f>""</f>
        <v/>
      </c>
      <c r="CB10">
        <f>""</f>
        <v/>
      </c>
      <c r="CC10">
        <f>""</f>
        <v/>
      </c>
      <c r="CD10">
        <f>""</f>
        <v/>
      </c>
      <c r="CE10">
        <f>""</f>
        <v/>
      </c>
      <c r="CF10">
        <f>IF('Weekly data'!$C10="","",IF(Metrics!$J$16="Seasonal bookings",IF(OR(N(IFERROR(INDEX(Targets!$L$6:$L$45,MATCH('Weekly data'!$C10,Targets!$A$6:$A$45,0)),0))=0,SUM(Seasonality!$B$6:$B$18)=0),"",IFERROR(INDEX(Targets!$L$6:$L$45,MATCH('Weekly data'!$C10,Targets!$A$6:$A$45,0)),0)*$B10/SUM(Seasonality!$B$6:$B$18)),IF(Metrics!$J$16="Seasonal pipeline",IF(OR(N(IFERROR(INDEX(Targets!$L$6:$L$45,MATCH('Weekly data'!$C10,Targets!$A$6:$A$45,0)),0))=0,SUM(Seasonality!$C$6:$C$18)=0),"",IFERROR(INDEX(Targets!$L$6:$L$45,MATCH('Weekly data'!$C10,Targets!$A$6:$A$45,0)),0)*$C10/SUM(Seasonality!$C$6:$C$18)),IF(Metrics!$J$16="Quarter plan",IF(N(IFERROR(INDEX(Targets!$L$6:$L$45,MATCH('Weekly data'!$C10,Targets!$A$6:$A$45,0)),0))=0,"",IFERROR(INDEX(Targets!$L$6:$L$45,MATCH('Weekly data'!$C10,Targets!$A$6:$A$45,0)),0)),IF(AND(Metrics!$J$16="Weekly",ISNUMBER(Metrics!$K$16)),Metrics!$K$16,"")))))</f>
        <v/>
      </c>
      <c r="CG10">
        <f>IF(NOT(ISNUMBER('Weekly data'!O10)),"",IF(Metrics!$L$16="% of target",IF(ISNUMBER(CF10),IF(CF10=0,"",'Weekly data'!O10/CF10),""),'Weekly data'!O10))</f>
        <v/>
      </c>
      <c r="CH10">
        <f>IF(AND(ISNUMBER(CG10),ISNUMBER(CG9)),ABS(CG10-CG9),"")</f>
        <v/>
      </c>
      <c r="CI10">
        <f>""</f>
        <v/>
      </c>
      <c r="CJ10">
        <f>""</f>
        <v/>
      </c>
      <c r="CK10">
        <f>""</f>
        <v/>
      </c>
      <c r="CL10">
        <f>""</f>
        <v/>
      </c>
      <c r="CM10">
        <f>""</f>
        <v/>
      </c>
      <c r="CN10">
        <f>IF('Weekly data'!$C10="","",IF(Metrics!$J$17="Seasonal bookings",IF(OR(N(IFERROR(INDEX(Targets!$M$6:$M$45,MATCH('Weekly data'!$C10,Targets!$A$6:$A$45,0)),0))=0,SUM(Seasonality!$B$6:$B$18)=0),"",IFERROR(INDEX(Targets!$M$6:$M$45,MATCH('Weekly data'!$C10,Targets!$A$6:$A$45,0)),0)*$B10/SUM(Seasonality!$B$6:$B$18)),IF(Metrics!$J$17="Seasonal pipeline",IF(OR(N(IFERROR(INDEX(Targets!$M$6:$M$45,MATCH('Weekly data'!$C10,Targets!$A$6:$A$45,0)),0))=0,SUM(Seasonality!$C$6:$C$18)=0),"",IFERROR(INDEX(Targets!$M$6:$M$45,MATCH('Weekly data'!$C10,Targets!$A$6:$A$45,0)),0)*$C10/SUM(Seasonality!$C$6:$C$18)),IF(Metrics!$J$17="Quarter plan",IF(N(IFERROR(INDEX(Targets!$M$6:$M$45,MATCH('Weekly data'!$C10,Targets!$A$6:$A$45,0)),0))=0,"",IFERROR(INDEX(Targets!$M$6:$M$45,MATCH('Weekly data'!$C10,Targets!$A$6:$A$45,0)),0)),IF(AND(Metrics!$J$17="Weekly",ISNUMBER(Metrics!$K$17)),Metrics!$K$17,"")))))</f>
        <v/>
      </c>
      <c r="CO10">
        <f>IF(NOT(ISNUMBER('Weekly data'!P10)),"",IF(Metrics!$L$17="% of target",IF(ISNUMBER(CN10),IF(CN10=0,"",'Weekly data'!P10/CN10),""),'Weekly data'!P10))</f>
        <v/>
      </c>
      <c r="CP10">
        <f>IF(AND(ISNUMBER(CO10),ISNUMBER(CO9)),ABS(CO10-CO9),"")</f>
        <v/>
      </c>
      <c r="CQ10">
        <f>""</f>
        <v/>
      </c>
      <c r="CR10">
        <f>""</f>
        <v/>
      </c>
      <c r="CS10">
        <f>""</f>
        <v/>
      </c>
      <c r="CT10">
        <f>""</f>
        <v/>
      </c>
      <c r="CU10">
        <f>""</f>
        <v/>
      </c>
    </row>
    <row r="11">
      <c r="A11" s="8">
        <f>'Weekly data'!A11</f>
        <v/>
      </c>
      <c r="B11">
        <f>IF('Weekly data'!D11="","",INDEX(Seasonality!$B$6:$B$18,'Weekly data'!D11))</f>
        <v/>
      </c>
      <c r="C11">
        <f>IF('Weekly data'!D11="","",INDEX(Seasonality!$C$6:$C$18,'Weekly data'!D11))</f>
        <v/>
      </c>
      <c r="D11">
        <f>IF('Weekly data'!$C11="","",IF(Metrics!$J$6="Seasonal bookings",IF(OR(N(IFERROR(INDEX(Targets!$B$6:$B$45,MATCH('Weekly data'!$C11,Targets!$A$6:$A$45,0)),0))=0,SUM(Seasonality!$B$6:$B$18)=0),"",IFERROR(INDEX(Targets!$B$6:$B$45,MATCH('Weekly data'!$C11,Targets!$A$6:$A$45,0)),0)*$B11/SUM(Seasonality!$B$6:$B$18)),IF(Metrics!$J$6="Seasonal pipeline",IF(OR(N(IFERROR(INDEX(Targets!$B$6:$B$45,MATCH('Weekly data'!$C11,Targets!$A$6:$A$45,0)),0))=0,SUM(Seasonality!$C$6:$C$18)=0),"",IFERROR(INDEX(Targets!$B$6:$B$45,MATCH('Weekly data'!$C11,Targets!$A$6:$A$45,0)),0)*$C11/SUM(Seasonality!$C$6:$C$18)),IF(Metrics!$J$6="Quarter plan",IF(N(IFERROR(INDEX(Targets!$B$6:$B$45,MATCH('Weekly data'!$C11,Targets!$A$6:$A$45,0)),0))=0,"",IFERROR(INDEX(Targets!$B$6:$B$45,MATCH('Weekly data'!$C11,Targets!$A$6:$A$45,0)),0)),IF(AND(Metrics!$J$6="Weekly",ISNUMBER(Metrics!$K$6)),Metrics!$K$6,"")))))</f>
        <v/>
      </c>
      <c r="E11">
        <f>IF(NOT(ISNUMBER('Weekly data'!E11)),"",IF(Metrics!$L$6="% of target",IF(ISNUMBER(D11),IF(D11=0,"",'Weekly data'!E11/D11),""),'Weekly data'!E11))</f>
        <v/>
      </c>
      <c r="F11">
        <f>IF(AND(ISNUMBER(E11),ISNUMBER(E10)),ABS(E11-E10),"")</f>
        <v/>
      </c>
      <c r="G11">
        <f>""</f>
        <v/>
      </c>
      <c r="H11">
        <f>""</f>
        <v/>
      </c>
      <c r="I11">
        <f>""</f>
        <v/>
      </c>
      <c r="J11">
        <f>""</f>
        <v/>
      </c>
      <c r="K11">
        <f>""</f>
        <v/>
      </c>
      <c r="L11">
        <f>IF('Weekly data'!$C11="","",IF(Metrics!$J$7="Seasonal bookings",IF(OR(N(IFERROR(INDEX(Targets!$C$6:$C$45,MATCH('Weekly data'!$C11,Targets!$A$6:$A$45,0)),0))=0,SUM(Seasonality!$B$6:$B$18)=0),"",IFERROR(INDEX(Targets!$C$6:$C$45,MATCH('Weekly data'!$C11,Targets!$A$6:$A$45,0)),0)*$B11/SUM(Seasonality!$B$6:$B$18)),IF(Metrics!$J$7="Seasonal pipeline",IF(OR(N(IFERROR(INDEX(Targets!$C$6:$C$45,MATCH('Weekly data'!$C11,Targets!$A$6:$A$45,0)),0))=0,SUM(Seasonality!$C$6:$C$18)=0),"",IFERROR(INDEX(Targets!$C$6:$C$45,MATCH('Weekly data'!$C11,Targets!$A$6:$A$45,0)),0)*$C11/SUM(Seasonality!$C$6:$C$18)),IF(Metrics!$J$7="Quarter plan",IF(N(IFERROR(INDEX(Targets!$C$6:$C$45,MATCH('Weekly data'!$C11,Targets!$A$6:$A$45,0)),0))=0,"",IFERROR(INDEX(Targets!$C$6:$C$45,MATCH('Weekly data'!$C11,Targets!$A$6:$A$45,0)),0)),IF(AND(Metrics!$J$7="Weekly",ISNUMBER(Metrics!$K$7)),Metrics!$K$7,"")))))</f>
        <v/>
      </c>
      <c r="M11">
        <f>IF(NOT(ISNUMBER('Weekly data'!F11)),"",IF(Metrics!$L$7="% of target",IF(ISNUMBER(L11),IF(L11=0,"",'Weekly data'!F11/L11),""),'Weekly data'!F11))</f>
        <v/>
      </c>
      <c r="N11">
        <f>IF(AND(ISNUMBER(M11),ISNUMBER(M10)),ABS(M11-M10),"")</f>
        <v/>
      </c>
      <c r="O11">
        <f>""</f>
        <v/>
      </c>
      <c r="P11">
        <f>""</f>
        <v/>
      </c>
      <c r="Q11">
        <f>""</f>
        <v/>
      </c>
      <c r="R11">
        <f>""</f>
        <v/>
      </c>
      <c r="S11">
        <f>""</f>
        <v/>
      </c>
      <c r="T11">
        <f>IF('Weekly data'!$C11="","",IF(Metrics!$J$8="Seasonal bookings",IF(OR(N(IFERROR(INDEX(Targets!$D$6:$D$45,MATCH('Weekly data'!$C11,Targets!$A$6:$A$45,0)),0))=0,SUM(Seasonality!$B$6:$B$18)=0),"",IFERROR(INDEX(Targets!$D$6:$D$45,MATCH('Weekly data'!$C11,Targets!$A$6:$A$45,0)),0)*$B11/SUM(Seasonality!$B$6:$B$18)),IF(Metrics!$J$8="Seasonal pipeline",IF(OR(N(IFERROR(INDEX(Targets!$D$6:$D$45,MATCH('Weekly data'!$C11,Targets!$A$6:$A$45,0)),0))=0,SUM(Seasonality!$C$6:$C$18)=0),"",IFERROR(INDEX(Targets!$D$6:$D$45,MATCH('Weekly data'!$C11,Targets!$A$6:$A$45,0)),0)*$C11/SUM(Seasonality!$C$6:$C$18)),IF(Metrics!$J$8="Quarter plan",IF(N(IFERROR(INDEX(Targets!$D$6:$D$45,MATCH('Weekly data'!$C11,Targets!$A$6:$A$45,0)),0))=0,"",IFERROR(INDEX(Targets!$D$6:$D$45,MATCH('Weekly data'!$C11,Targets!$A$6:$A$45,0)),0)),IF(AND(Metrics!$J$8="Weekly",ISNUMBER(Metrics!$K$8)),Metrics!$K$8,"")))))</f>
        <v/>
      </c>
      <c r="U11">
        <f>IF(NOT(ISNUMBER('Weekly data'!G11)),"",IF(Metrics!$L$8="% of target",IF(ISNUMBER(T11),IF(T11=0,"",'Weekly data'!G11/T11),""),'Weekly data'!G11))</f>
        <v/>
      </c>
      <c r="V11">
        <f>IF(AND(ISNUMBER(U11),ISNUMBER(U10)),ABS(U11-U10),"")</f>
        <v/>
      </c>
      <c r="W11">
        <f>""</f>
        <v/>
      </c>
      <c r="X11">
        <f>""</f>
        <v/>
      </c>
      <c r="Y11">
        <f>""</f>
        <v/>
      </c>
      <c r="Z11">
        <f>""</f>
        <v/>
      </c>
      <c r="AA11">
        <f>""</f>
        <v/>
      </c>
      <c r="AB11">
        <f>IF('Weekly data'!$C11="","",IF(Metrics!$J$9="Seasonal bookings",IF(OR(N(IFERROR(INDEX(Targets!$E$6:$E$45,MATCH('Weekly data'!$C11,Targets!$A$6:$A$45,0)),0))=0,SUM(Seasonality!$B$6:$B$18)=0),"",IFERROR(INDEX(Targets!$E$6:$E$45,MATCH('Weekly data'!$C11,Targets!$A$6:$A$45,0)),0)*$B11/SUM(Seasonality!$B$6:$B$18)),IF(Metrics!$J$9="Seasonal pipeline",IF(OR(N(IFERROR(INDEX(Targets!$E$6:$E$45,MATCH('Weekly data'!$C11,Targets!$A$6:$A$45,0)),0))=0,SUM(Seasonality!$C$6:$C$18)=0),"",IFERROR(INDEX(Targets!$E$6:$E$45,MATCH('Weekly data'!$C11,Targets!$A$6:$A$45,0)),0)*$C11/SUM(Seasonality!$C$6:$C$18)),IF(Metrics!$J$9="Quarter plan",IF(N(IFERROR(INDEX(Targets!$E$6:$E$45,MATCH('Weekly data'!$C11,Targets!$A$6:$A$45,0)),0))=0,"",IFERROR(INDEX(Targets!$E$6:$E$45,MATCH('Weekly data'!$C11,Targets!$A$6:$A$45,0)),0)),IF(AND(Metrics!$J$9="Weekly",ISNUMBER(Metrics!$K$9)),Metrics!$K$9,"")))))</f>
        <v/>
      </c>
      <c r="AC11">
        <f>IF(NOT(ISNUMBER('Weekly data'!H11)),"",IF(Metrics!$L$9="% of target",IF(ISNUMBER(AB11),IF(AB11=0,"",'Weekly data'!H11/AB11),""),'Weekly data'!H11))</f>
        <v/>
      </c>
      <c r="AD11">
        <f>IF(AND(ISNUMBER(AC11),ISNUMBER(AC10)),ABS(AC11-AC10),"")</f>
        <v/>
      </c>
      <c r="AE11">
        <f>""</f>
        <v/>
      </c>
      <c r="AF11">
        <f>""</f>
        <v/>
      </c>
      <c r="AG11">
        <f>""</f>
        <v/>
      </c>
      <c r="AH11">
        <f>""</f>
        <v/>
      </c>
      <c r="AI11">
        <f>""</f>
        <v/>
      </c>
      <c r="AJ11">
        <f>IF('Weekly data'!$C11="","",IF(Metrics!$J$10="Seasonal bookings",IF(OR(N(IFERROR(INDEX(Targets!$F$6:$F$45,MATCH('Weekly data'!$C11,Targets!$A$6:$A$45,0)),0))=0,SUM(Seasonality!$B$6:$B$18)=0),"",IFERROR(INDEX(Targets!$F$6:$F$45,MATCH('Weekly data'!$C11,Targets!$A$6:$A$45,0)),0)*$B11/SUM(Seasonality!$B$6:$B$18)),IF(Metrics!$J$10="Seasonal pipeline",IF(OR(N(IFERROR(INDEX(Targets!$F$6:$F$45,MATCH('Weekly data'!$C11,Targets!$A$6:$A$45,0)),0))=0,SUM(Seasonality!$C$6:$C$18)=0),"",IFERROR(INDEX(Targets!$F$6:$F$45,MATCH('Weekly data'!$C11,Targets!$A$6:$A$45,0)),0)*$C11/SUM(Seasonality!$C$6:$C$18)),IF(Metrics!$J$10="Quarter plan",IF(N(IFERROR(INDEX(Targets!$F$6:$F$45,MATCH('Weekly data'!$C11,Targets!$A$6:$A$45,0)),0))=0,"",IFERROR(INDEX(Targets!$F$6:$F$45,MATCH('Weekly data'!$C11,Targets!$A$6:$A$45,0)),0)),IF(AND(Metrics!$J$10="Weekly",ISNUMBER(Metrics!$K$10)),Metrics!$K$10,"")))))</f>
        <v/>
      </c>
      <c r="AK11">
        <f>IF(NOT(ISNUMBER('Weekly data'!I11)),"",IF(Metrics!$L$10="% of target",IF(ISNUMBER(AJ11),IF(AJ11=0,"",'Weekly data'!I11/AJ11),""),'Weekly data'!I11))</f>
        <v/>
      </c>
      <c r="AL11">
        <f>IF(AND(ISNUMBER(AK11),ISNUMBER(AK10)),ABS(AK11-AK10),"")</f>
        <v/>
      </c>
      <c r="AM11">
        <f>""</f>
        <v/>
      </c>
      <c r="AN11">
        <f>""</f>
        <v/>
      </c>
      <c r="AO11">
        <f>""</f>
        <v/>
      </c>
      <c r="AP11">
        <f>""</f>
        <v/>
      </c>
      <c r="AQ11">
        <f>""</f>
        <v/>
      </c>
      <c r="AR11">
        <f>IF('Weekly data'!$C11="","",IF(Metrics!$J$11="Seasonal bookings",IF(OR(N(IFERROR(INDEX(Targets!$G$6:$G$45,MATCH('Weekly data'!$C11,Targets!$A$6:$A$45,0)),0))=0,SUM(Seasonality!$B$6:$B$18)=0),"",IFERROR(INDEX(Targets!$G$6:$G$45,MATCH('Weekly data'!$C11,Targets!$A$6:$A$45,0)),0)*$B11/SUM(Seasonality!$B$6:$B$18)),IF(Metrics!$J$11="Seasonal pipeline",IF(OR(N(IFERROR(INDEX(Targets!$G$6:$G$45,MATCH('Weekly data'!$C11,Targets!$A$6:$A$45,0)),0))=0,SUM(Seasonality!$C$6:$C$18)=0),"",IFERROR(INDEX(Targets!$G$6:$G$45,MATCH('Weekly data'!$C11,Targets!$A$6:$A$45,0)),0)*$C11/SUM(Seasonality!$C$6:$C$18)),IF(Metrics!$J$11="Quarter plan",IF(N(IFERROR(INDEX(Targets!$G$6:$G$45,MATCH('Weekly data'!$C11,Targets!$A$6:$A$45,0)),0))=0,"",IFERROR(INDEX(Targets!$G$6:$G$45,MATCH('Weekly data'!$C11,Targets!$A$6:$A$45,0)),0)),IF(AND(Metrics!$J$11="Weekly",ISNUMBER(Metrics!$K$11)),Metrics!$K$11,"")))))</f>
        <v/>
      </c>
      <c r="AS11">
        <f>IF(NOT(ISNUMBER('Weekly data'!J11)),"",IF(Metrics!$L$11="% of target",IF(ISNUMBER(AR11),IF(AR11=0,"",'Weekly data'!J11/AR11),""),'Weekly data'!J11))</f>
        <v/>
      </c>
      <c r="AT11">
        <f>IF(AND(ISNUMBER(AS11),ISNUMBER(AS10)),ABS(AS11-AS10),"")</f>
        <v/>
      </c>
      <c r="AU11">
        <f>""</f>
        <v/>
      </c>
      <c r="AV11">
        <f>""</f>
        <v/>
      </c>
      <c r="AW11">
        <f>""</f>
        <v/>
      </c>
      <c r="AX11">
        <f>""</f>
        <v/>
      </c>
      <c r="AY11">
        <f>""</f>
        <v/>
      </c>
      <c r="AZ11">
        <f>IF('Weekly data'!$C11="","",IF(Metrics!$J$12="Seasonal bookings",IF(OR(N(IFERROR(INDEX(Targets!$H$6:$H$45,MATCH('Weekly data'!$C11,Targets!$A$6:$A$45,0)),0))=0,SUM(Seasonality!$B$6:$B$18)=0),"",IFERROR(INDEX(Targets!$H$6:$H$45,MATCH('Weekly data'!$C11,Targets!$A$6:$A$45,0)),0)*$B11/SUM(Seasonality!$B$6:$B$18)),IF(Metrics!$J$12="Seasonal pipeline",IF(OR(N(IFERROR(INDEX(Targets!$H$6:$H$45,MATCH('Weekly data'!$C11,Targets!$A$6:$A$45,0)),0))=0,SUM(Seasonality!$C$6:$C$18)=0),"",IFERROR(INDEX(Targets!$H$6:$H$45,MATCH('Weekly data'!$C11,Targets!$A$6:$A$45,0)),0)*$C11/SUM(Seasonality!$C$6:$C$18)),IF(Metrics!$J$12="Quarter plan",IF(N(IFERROR(INDEX(Targets!$H$6:$H$45,MATCH('Weekly data'!$C11,Targets!$A$6:$A$45,0)),0))=0,"",IFERROR(INDEX(Targets!$H$6:$H$45,MATCH('Weekly data'!$C11,Targets!$A$6:$A$45,0)),0)),IF(AND(Metrics!$J$12="Weekly",ISNUMBER(Metrics!$K$12)),Metrics!$K$12,"")))))</f>
        <v/>
      </c>
      <c r="BA11">
        <f>IF(NOT(ISNUMBER('Weekly data'!K11)),"",IF(Metrics!$L$12="% of target",IF(ISNUMBER(AZ11),IF(AZ11=0,"",'Weekly data'!K11/AZ11),""),'Weekly data'!K11))</f>
        <v/>
      </c>
      <c r="BB11">
        <f>IF(AND(ISNUMBER(BA11),ISNUMBER(BA10)),ABS(BA11-BA10),"")</f>
        <v/>
      </c>
      <c r="BC11">
        <f>""</f>
        <v/>
      </c>
      <c r="BD11">
        <f>""</f>
        <v/>
      </c>
      <c r="BE11">
        <f>""</f>
        <v/>
      </c>
      <c r="BF11">
        <f>""</f>
        <v/>
      </c>
      <c r="BG11">
        <f>""</f>
        <v/>
      </c>
      <c r="BH11">
        <f>IF('Weekly data'!$C11="","",IF(Metrics!$J$13="Seasonal bookings",IF(OR(N(IFERROR(INDEX(Targets!$I$6:$I$45,MATCH('Weekly data'!$C11,Targets!$A$6:$A$45,0)),0))=0,SUM(Seasonality!$B$6:$B$18)=0),"",IFERROR(INDEX(Targets!$I$6:$I$45,MATCH('Weekly data'!$C11,Targets!$A$6:$A$45,0)),0)*$B11/SUM(Seasonality!$B$6:$B$18)),IF(Metrics!$J$13="Seasonal pipeline",IF(OR(N(IFERROR(INDEX(Targets!$I$6:$I$45,MATCH('Weekly data'!$C11,Targets!$A$6:$A$45,0)),0))=0,SUM(Seasonality!$C$6:$C$18)=0),"",IFERROR(INDEX(Targets!$I$6:$I$45,MATCH('Weekly data'!$C11,Targets!$A$6:$A$45,0)),0)*$C11/SUM(Seasonality!$C$6:$C$18)),IF(Metrics!$J$13="Quarter plan",IF(N(IFERROR(INDEX(Targets!$I$6:$I$45,MATCH('Weekly data'!$C11,Targets!$A$6:$A$45,0)),0))=0,"",IFERROR(INDEX(Targets!$I$6:$I$45,MATCH('Weekly data'!$C11,Targets!$A$6:$A$45,0)),0)),IF(AND(Metrics!$J$13="Weekly",ISNUMBER(Metrics!$K$13)),Metrics!$K$13,"")))))</f>
        <v/>
      </c>
      <c r="BI11">
        <f>IF(NOT(ISNUMBER('Weekly data'!L11)),"",IF(Metrics!$L$13="% of target",IF(ISNUMBER(BH11),IF(BH11=0,"",'Weekly data'!L11/BH11),""),'Weekly data'!L11))</f>
        <v/>
      </c>
      <c r="BJ11">
        <f>IF(AND(ISNUMBER(BI11),ISNUMBER(BI10)),ABS(BI11-BI10),"")</f>
        <v/>
      </c>
      <c r="BK11">
        <f>""</f>
        <v/>
      </c>
      <c r="BL11">
        <f>""</f>
        <v/>
      </c>
      <c r="BM11">
        <f>""</f>
        <v/>
      </c>
      <c r="BN11">
        <f>""</f>
        <v/>
      </c>
      <c r="BO11">
        <f>""</f>
        <v/>
      </c>
      <c r="BP11">
        <f>IF('Weekly data'!$C11="","",IF(Metrics!$J$14="Seasonal bookings",IF(OR(N(IFERROR(INDEX(Targets!$J$6:$J$45,MATCH('Weekly data'!$C11,Targets!$A$6:$A$45,0)),0))=0,SUM(Seasonality!$B$6:$B$18)=0),"",IFERROR(INDEX(Targets!$J$6:$J$45,MATCH('Weekly data'!$C11,Targets!$A$6:$A$45,0)),0)*$B11/SUM(Seasonality!$B$6:$B$18)),IF(Metrics!$J$14="Seasonal pipeline",IF(OR(N(IFERROR(INDEX(Targets!$J$6:$J$45,MATCH('Weekly data'!$C11,Targets!$A$6:$A$45,0)),0))=0,SUM(Seasonality!$C$6:$C$18)=0),"",IFERROR(INDEX(Targets!$J$6:$J$45,MATCH('Weekly data'!$C11,Targets!$A$6:$A$45,0)),0)*$C11/SUM(Seasonality!$C$6:$C$18)),IF(Metrics!$J$14="Quarter plan",IF(N(IFERROR(INDEX(Targets!$J$6:$J$45,MATCH('Weekly data'!$C11,Targets!$A$6:$A$45,0)),0))=0,"",IFERROR(INDEX(Targets!$J$6:$J$45,MATCH('Weekly data'!$C11,Targets!$A$6:$A$45,0)),0)),IF(AND(Metrics!$J$14="Weekly",ISNUMBER(Metrics!$K$14)),Metrics!$K$14,"")))))</f>
        <v/>
      </c>
      <c r="BQ11">
        <f>IF(NOT(ISNUMBER('Weekly data'!M11)),"",IF(Metrics!$L$14="% of target",IF(ISNUMBER(BP11),IF(BP11=0,"",'Weekly data'!M11/BP11),""),'Weekly data'!M11))</f>
        <v/>
      </c>
      <c r="BR11">
        <f>IF(AND(ISNUMBER(BQ11),ISNUMBER(BQ10)),ABS(BQ11-BQ10),"")</f>
        <v/>
      </c>
      <c r="BS11">
        <f>""</f>
        <v/>
      </c>
      <c r="BT11">
        <f>""</f>
        <v/>
      </c>
      <c r="BU11">
        <f>""</f>
        <v/>
      </c>
      <c r="BV11">
        <f>""</f>
        <v/>
      </c>
      <c r="BW11">
        <f>""</f>
        <v/>
      </c>
      <c r="BX11">
        <f>IF('Weekly data'!$C11="","",IF(Metrics!$J$15="Seasonal bookings",IF(OR(N(IFERROR(INDEX(Targets!$K$6:$K$45,MATCH('Weekly data'!$C11,Targets!$A$6:$A$45,0)),0))=0,SUM(Seasonality!$B$6:$B$18)=0),"",IFERROR(INDEX(Targets!$K$6:$K$45,MATCH('Weekly data'!$C11,Targets!$A$6:$A$45,0)),0)*$B11/SUM(Seasonality!$B$6:$B$18)),IF(Metrics!$J$15="Seasonal pipeline",IF(OR(N(IFERROR(INDEX(Targets!$K$6:$K$45,MATCH('Weekly data'!$C11,Targets!$A$6:$A$45,0)),0))=0,SUM(Seasonality!$C$6:$C$18)=0),"",IFERROR(INDEX(Targets!$K$6:$K$45,MATCH('Weekly data'!$C11,Targets!$A$6:$A$45,0)),0)*$C11/SUM(Seasonality!$C$6:$C$18)),IF(Metrics!$J$15="Quarter plan",IF(N(IFERROR(INDEX(Targets!$K$6:$K$45,MATCH('Weekly data'!$C11,Targets!$A$6:$A$45,0)),0))=0,"",IFERROR(INDEX(Targets!$K$6:$K$45,MATCH('Weekly data'!$C11,Targets!$A$6:$A$45,0)),0)),IF(AND(Metrics!$J$15="Weekly",ISNUMBER(Metrics!$K$15)),Metrics!$K$15,"")))))</f>
        <v/>
      </c>
      <c r="BY11">
        <f>IF(NOT(ISNUMBER('Weekly data'!N11)),"",IF(Metrics!$L$15="% of target",IF(ISNUMBER(BX11),IF(BX11=0,"",'Weekly data'!N11/BX11),""),'Weekly data'!N11))</f>
        <v/>
      </c>
      <c r="BZ11">
        <f>IF(AND(ISNUMBER(BY11),ISNUMBER(BY10)),ABS(BY11-BY10),"")</f>
        <v/>
      </c>
      <c r="CA11">
        <f>""</f>
        <v/>
      </c>
      <c r="CB11">
        <f>""</f>
        <v/>
      </c>
      <c r="CC11">
        <f>""</f>
        <v/>
      </c>
      <c r="CD11">
        <f>""</f>
        <v/>
      </c>
      <c r="CE11">
        <f>""</f>
        <v/>
      </c>
      <c r="CF11">
        <f>IF('Weekly data'!$C11="","",IF(Metrics!$J$16="Seasonal bookings",IF(OR(N(IFERROR(INDEX(Targets!$L$6:$L$45,MATCH('Weekly data'!$C11,Targets!$A$6:$A$45,0)),0))=0,SUM(Seasonality!$B$6:$B$18)=0),"",IFERROR(INDEX(Targets!$L$6:$L$45,MATCH('Weekly data'!$C11,Targets!$A$6:$A$45,0)),0)*$B11/SUM(Seasonality!$B$6:$B$18)),IF(Metrics!$J$16="Seasonal pipeline",IF(OR(N(IFERROR(INDEX(Targets!$L$6:$L$45,MATCH('Weekly data'!$C11,Targets!$A$6:$A$45,0)),0))=0,SUM(Seasonality!$C$6:$C$18)=0),"",IFERROR(INDEX(Targets!$L$6:$L$45,MATCH('Weekly data'!$C11,Targets!$A$6:$A$45,0)),0)*$C11/SUM(Seasonality!$C$6:$C$18)),IF(Metrics!$J$16="Quarter plan",IF(N(IFERROR(INDEX(Targets!$L$6:$L$45,MATCH('Weekly data'!$C11,Targets!$A$6:$A$45,0)),0))=0,"",IFERROR(INDEX(Targets!$L$6:$L$45,MATCH('Weekly data'!$C11,Targets!$A$6:$A$45,0)),0)),IF(AND(Metrics!$J$16="Weekly",ISNUMBER(Metrics!$K$16)),Metrics!$K$16,"")))))</f>
        <v/>
      </c>
      <c r="CG11">
        <f>IF(NOT(ISNUMBER('Weekly data'!O11)),"",IF(Metrics!$L$16="% of target",IF(ISNUMBER(CF11),IF(CF11=0,"",'Weekly data'!O11/CF11),""),'Weekly data'!O11))</f>
        <v/>
      </c>
      <c r="CH11">
        <f>IF(AND(ISNUMBER(CG11),ISNUMBER(CG10)),ABS(CG11-CG10),"")</f>
        <v/>
      </c>
      <c r="CI11">
        <f>""</f>
        <v/>
      </c>
      <c r="CJ11">
        <f>""</f>
        <v/>
      </c>
      <c r="CK11">
        <f>""</f>
        <v/>
      </c>
      <c r="CL11">
        <f>""</f>
        <v/>
      </c>
      <c r="CM11">
        <f>""</f>
        <v/>
      </c>
      <c r="CN11">
        <f>IF('Weekly data'!$C11="","",IF(Metrics!$J$17="Seasonal bookings",IF(OR(N(IFERROR(INDEX(Targets!$M$6:$M$45,MATCH('Weekly data'!$C11,Targets!$A$6:$A$45,0)),0))=0,SUM(Seasonality!$B$6:$B$18)=0),"",IFERROR(INDEX(Targets!$M$6:$M$45,MATCH('Weekly data'!$C11,Targets!$A$6:$A$45,0)),0)*$B11/SUM(Seasonality!$B$6:$B$18)),IF(Metrics!$J$17="Seasonal pipeline",IF(OR(N(IFERROR(INDEX(Targets!$M$6:$M$45,MATCH('Weekly data'!$C11,Targets!$A$6:$A$45,0)),0))=0,SUM(Seasonality!$C$6:$C$18)=0),"",IFERROR(INDEX(Targets!$M$6:$M$45,MATCH('Weekly data'!$C11,Targets!$A$6:$A$45,0)),0)*$C11/SUM(Seasonality!$C$6:$C$18)),IF(Metrics!$J$17="Quarter plan",IF(N(IFERROR(INDEX(Targets!$M$6:$M$45,MATCH('Weekly data'!$C11,Targets!$A$6:$A$45,0)),0))=0,"",IFERROR(INDEX(Targets!$M$6:$M$45,MATCH('Weekly data'!$C11,Targets!$A$6:$A$45,0)),0)),IF(AND(Metrics!$J$17="Weekly",ISNUMBER(Metrics!$K$17)),Metrics!$K$17,"")))))</f>
        <v/>
      </c>
      <c r="CO11">
        <f>IF(NOT(ISNUMBER('Weekly data'!P11)),"",IF(Metrics!$L$17="% of target",IF(ISNUMBER(CN11),IF(CN11=0,"",'Weekly data'!P11/CN11),""),'Weekly data'!P11))</f>
        <v/>
      </c>
      <c r="CP11">
        <f>IF(AND(ISNUMBER(CO11),ISNUMBER(CO10)),ABS(CO11-CO10),"")</f>
        <v/>
      </c>
      <c r="CQ11">
        <f>""</f>
        <v/>
      </c>
      <c r="CR11">
        <f>""</f>
        <v/>
      </c>
      <c r="CS11">
        <f>""</f>
        <v/>
      </c>
      <c r="CT11">
        <f>""</f>
        <v/>
      </c>
      <c r="CU11">
        <f>""</f>
        <v/>
      </c>
    </row>
    <row r="12">
      <c r="A12" s="8">
        <f>'Weekly data'!A12</f>
        <v/>
      </c>
      <c r="B12">
        <f>IF('Weekly data'!D12="","",INDEX(Seasonality!$B$6:$B$18,'Weekly data'!D12))</f>
        <v/>
      </c>
      <c r="C12">
        <f>IF('Weekly data'!D12="","",INDEX(Seasonality!$C$6:$C$18,'Weekly data'!D12))</f>
        <v/>
      </c>
      <c r="D12">
        <f>IF('Weekly data'!$C12="","",IF(Metrics!$J$6="Seasonal bookings",IF(OR(N(IFERROR(INDEX(Targets!$B$6:$B$45,MATCH('Weekly data'!$C12,Targets!$A$6:$A$45,0)),0))=0,SUM(Seasonality!$B$6:$B$18)=0),"",IFERROR(INDEX(Targets!$B$6:$B$45,MATCH('Weekly data'!$C12,Targets!$A$6:$A$45,0)),0)*$B12/SUM(Seasonality!$B$6:$B$18)),IF(Metrics!$J$6="Seasonal pipeline",IF(OR(N(IFERROR(INDEX(Targets!$B$6:$B$45,MATCH('Weekly data'!$C12,Targets!$A$6:$A$45,0)),0))=0,SUM(Seasonality!$C$6:$C$18)=0),"",IFERROR(INDEX(Targets!$B$6:$B$45,MATCH('Weekly data'!$C12,Targets!$A$6:$A$45,0)),0)*$C12/SUM(Seasonality!$C$6:$C$18)),IF(Metrics!$J$6="Quarter plan",IF(N(IFERROR(INDEX(Targets!$B$6:$B$45,MATCH('Weekly data'!$C12,Targets!$A$6:$A$45,0)),0))=0,"",IFERROR(INDEX(Targets!$B$6:$B$45,MATCH('Weekly data'!$C12,Targets!$A$6:$A$45,0)),0)),IF(AND(Metrics!$J$6="Weekly",ISNUMBER(Metrics!$K$6)),Metrics!$K$6,"")))))</f>
        <v/>
      </c>
      <c r="E12">
        <f>IF(NOT(ISNUMBER('Weekly data'!E12)),"",IF(Metrics!$L$6="% of target",IF(ISNUMBER(D12),IF(D12=0,"",'Weekly data'!E12/D12),""),'Weekly data'!E12))</f>
        <v/>
      </c>
      <c r="F12">
        <f>IF(AND(ISNUMBER(E12),ISNUMBER(E11)),ABS(E12-E11),"")</f>
        <v/>
      </c>
      <c r="G12">
        <f>""</f>
        <v/>
      </c>
      <c r="H12">
        <f>""</f>
        <v/>
      </c>
      <c r="I12">
        <f>""</f>
        <v/>
      </c>
      <c r="J12">
        <f>""</f>
        <v/>
      </c>
      <c r="K12">
        <f>""</f>
        <v/>
      </c>
      <c r="L12">
        <f>IF('Weekly data'!$C12="","",IF(Metrics!$J$7="Seasonal bookings",IF(OR(N(IFERROR(INDEX(Targets!$C$6:$C$45,MATCH('Weekly data'!$C12,Targets!$A$6:$A$45,0)),0))=0,SUM(Seasonality!$B$6:$B$18)=0),"",IFERROR(INDEX(Targets!$C$6:$C$45,MATCH('Weekly data'!$C12,Targets!$A$6:$A$45,0)),0)*$B12/SUM(Seasonality!$B$6:$B$18)),IF(Metrics!$J$7="Seasonal pipeline",IF(OR(N(IFERROR(INDEX(Targets!$C$6:$C$45,MATCH('Weekly data'!$C12,Targets!$A$6:$A$45,0)),0))=0,SUM(Seasonality!$C$6:$C$18)=0),"",IFERROR(INDEX(Targets!$C$6:$C$45,MATCH('Weekly data'!$C12,Targets!$A$6:$A$45,0)),0)*$C12/SUM(Seasonality!$C$6:$C$18)),IF(Metrics!$J$7="Quarter plan",IF(N(IFERROR(INDEX(Targets!$C$6:$C$45,MATCH('Weekly data'!$C12,Targets!$A$6:$A$45,0)),0))=0,"",IFERROR(INDEX(Targets!$C$6:$C$45,MATCH('Weekly data'!$C12,Targets!$A$6:$A$45,0)),0)),IF(AND(Metrics!$J$7="Weekly",ISNUMBER(Metrics!$K$7)),Metrics!$K$7,"")))))</f>
        <v/>
      </c>
      <c r="M12">
        <f>IF(NOT(ISNUMBER('Weekly data'!F12)),"",IF(Metrics!$L$7="% of target",IF(ISNUMBER(L12),IF(L12=0,"",'Weekly data'!F12/L12),""),'Weekly data'!F12))</f>
        <v/>
      </c>
      <c r="N12">
        <f>IF(AND(ISNUMBER(M12),ISNUMBER(M11)),ABS(M12-M11),"")</f>
        <v/>
      </c>
      <c r="O12">
        <f>""</f>
        <v/>
      </c>
      <c r="P12">
        <f>""</f>
        <v/>
      </c>
      <c r="Q12">
        <f>""</f>
        <v/>
      </c>
      <c r="R12">
        <f>""</f>
        <v/>
      </c>
      <c r="S12">
        <f>""</f>
        <v/>
      </c>
      <c r="T12">
        <f>IF('Weekly data'!$C12="","",IF(Metrics!$J$8="Seasonal bookings",IF(OR(N(IFERROR(INDEX(Targets!$D$6:$D$45,MATCH('Weekly data'!$C12,Targets!$A$6:$A$45,0)),0))=0,SUM(Seasonality!$B$6:$B$18)=0),"",IFERROR(INDEX(Targets!$D$6:$D$45,MATCH('Weekly data'!$C12,Targets!$A$6:$A$45,0)),0)*$B12/SUM(Seasonality!$B$6:$B$18)),IF(Metrics!$J$8="Seasonal pipeline",IF(OR(N(IFERROR(INDEX(Targets!$D$6:$D$45,MATCH('Weekly data'!$C12,Targets!$A$6:$A$45,0)),0))=0,SUM(Seasonality!$C$6:$C$18)=0),"",IFERROR(INDEX(Targets!$D$6:$D$45,MATCH('Weekly data'!$C12,Targets!$A$6:$A$45,0)),0)*$C12/SUM(Seasonality!$C$6:$C$18)),IF(Metrics!$J$8="Quarter plan",IF(N(IFERROR(INDEX(Targets!$D$6:$D$45,MATCH('Weekly data'!$C12,Targets!$A$6:$A$45,0)),0))=0,"",IFERROR(INDEX(Targets!$D$6:$D$45,MATCH('Weekly data'!$C12,Targets!$A$6:$A$45,0)),0)),IF(AND(Metrics!$J$8="Weekly",ISNUMBER(Metrics!$K$8)),Metrics!$K$8,"")))))</f>
        <v/>
      </c>
      <c r="U12">
        <f>IF(NOT(ISNUMBER('Weekly data'!G12)),"",IF(Metrics!$L$8="% of target",IF(ISNUMBER(T12),IF(T12=0,"",'Weekly data'!G12/T12),""),'Weekly data'!G12))</f>
        <v/>
      </c>
      <c r="V12">
        <f>IF(AND(ISNUMBER(U12),ISNUMBER(U11)),ABS(U12-U11),"")</f>
        <v/>
      </c>
      <c r="W12">
        <f>""</f>
        <v/>
      </c>
      <c r="X12">
        <f>""</f>
        <v/>
      </c>
      <c r="Y12">
        <f>""</f>
        <v/>
      </c>
      <c r="Z12">
        <f>""</f>
        <v/>
      </c>
      <c r="AA12">
        <f>""</f>
        <v/>
      </c>
      <c r="AB12">
        <f>IF('Weekly data'!$C12="","",IF(Metrics!$J$9="Seasonal bookings",IF(OR(N(IFERROR(INDEX(Targets!$E$6:$E$45,MATCH('Weekly data'!$C12,Targets!$A$6:$A$45,0)),0))=0,SUM(Seasonality!$B$6:$B$18)=0),"",IFERROR(INDEX(Targets!$E$6:$E$45,MATCH('Weekly data'!$C12,Targets!$A$6:$A$45,0)),0)*$B12/SUM(Seasonality!$B$6:$B$18)),IF(Metrics!$J$9="Seasonal pipeline",IF(OR(N(IFERROR(INDEX(Targets!$E$6:$E$45,MATCH('Weekly data'!$C12,Targets!$A$6:$A$45,0)),0))=0,SUM(Seasonality!$C$6:$C$18)=0),"",IFERROR(INDEX(Targets!$E$6:$E$45,MATCH('Weekly data'!$C12,Targets!$A$6:$A$45,0)),0)*$C12/SUM(Seasonality!$C$6:$C$18)),IF(Metrics!$J$9="Quarter plan",IF(N(IFERROR(INDEX(Targets!$E$6:$E$45,MATCH('Weekly data'!$C12,Targets!$A$6:$A$45,0)),0))=0,"",IFERROR(INDEX(Targets!$E$6:$E$45,MATCH('Weekly data'!$C12,Targets!$A$6:$A$45,0)),0)),IF(AND(Metrics!$J$9="Weekly",ISNUMBER(Metrics!$K$9)),Metrics!$K$9,"")))))</f>
        <v/>
      </c>
      <c r="AC12">
        <f>IF(NOT(ISNUMBER('Weekly data'!H12)),"",IF(Metrics!$L$9="% of target",IF(ISNUMBER(AB12),IF(AB12=0,"",'Weekly data'!H12/AB12),""),'Weekly data'!H12))</f>
        <v/>
      </c>
      <c r="AD12">
        <f>IF(AND(ISNUMBER(AC12),ISNUMBER(AC11)),ABS(AC12-AC11),"")</f>
        <v/>
      </c>
      <c r="AE12">
        <f>""</f>
        <v/>
      </c>
      <c r="AF12">
        <f>""</f>
        <v/>
      </c>
      <c r="AG12">
        <f>""</f>
        <v/>
      </c>
      <c r="AH12">
        <f>""</f>
        <v/>
      </c>
      <c r="AI12">
        <f>""</f>
        <v/>
      </c>
      <c r="AJ12">
        <f>IF('Weekly data'!$C12="","",IF(Metrics!$J$10="Seasonal bookings",IF(OR(N(IFERROR(INDEX(Targets!$F$6:$F$45,MATCH('Weekly data'!$C12,Targets!$A$6:$A$45,0)),0))=0,SUM(Seasonality!$B$6:$B$18)=0),"",IFERROR(INDEX(Targets!$F$6:$F$45,MATCH('Weekly data'!$C12,Targets!$A$6:$A$45,0)),0)*$B12/SUM(Seasonality!$B$6:$B$18)),IF(Metrics!$J$10="Seasonal pipeline",IF(OR(N(IFERROR(INDEX(Targets!$F$6:$F$45,MATCH('Weekly data'!$C12,Targets!$A$6:$A$45,0)),0))=0,SUM(Seasonality!$C$6:$C$18)=0),"",IFERROR(INDEX(Targets!$F$6:$F$45,MATCH('Weekly data'!$C12,Targets!$A$6:$A$45,0)),0)*$C12/SUM(Seasonality!$C$6:$C$18)),IF(Metrics!$J$10="Quarter plan",IF(N(IFERROR(INDEX(Targets!$F$6:$F$45,MATCH('Weekly data'!$C12,Targets!$A$6:$A$45,0)),0))=0,"",IFERROR(INDEX(Targets!$F$6:$F$45,MATCH('Weekly data'!$C12,Targets!$A$6:$A$45,0)),0)),IF(AND(Metrics!$J$10="Weekly",ISNUMBER(Metrics!$K$10)),Metrics!$K$10,"")))))</f>
        <v/>
      </c>
      <c r="AK12">
        <f>IF(NOT(ISNUMBER('Weekly data'!I12)),"",IF(Metrics!$L$10="% of target",IF(ISNUMBER(AJ12),IF(AJ12=0,"",'Weekly data'!I12/AJ12),""),'Weekly data'!I12))</f>
        <v/>
      </c>
      <c r="AL12">
        <f>IF(AND(ISNUMBER(AK12),ISNUMBER(AK11)),ABS(AK12-AK11),"")</f>
        <v/>
      </c>
      <c r="AM12">
        <f>""</f>
        <v/>
      </c>
      <c r="AN12">
        <f>""</f>
        <v/>
      </c>
      <c r="AO12">
        <f>""</f>
        <v/>
      </c>
      <c r="AP12">
        <f>""</f>
        <v/>
      </c>
      <c r="AQ12">
        <f>""</f>
        <v/>
      </c>
      <c r="AR12">
        <f>IF('Weekly data'!$C12="","",IF(Metrics!$J$11="Seasonal bookings",IF(OR(N(IFERROR(INDEX(Targets!$G$6:$G$45,MATCH('Weekly data'!$C12,Targets!$A$6:$A$45,0)),0))=0,SUM(Seasonality!$B$6:$B$18)=0),"",IFERROR(INDEX(Targets!$G$6:$G$45,MATCH('Weekly data'!$C12,Targets!$A$6:$A$45,0)),0)*$B12/SUM(Seasonality!$B$6:$B$18)),IF(Metrics!$J$11="Seasonal pipeline",IF(OR(N(IFERROR(INDEX(Targets!$G$6:$G$45,MATCH('Weekly data'!$C12,Targets!$A$6:$A$45,0)),0))=0,SUM(Seasonality!$C$6:$C$18)=0),"",IFERROR(INDEX(Targets!$G$6:$G$45,MATCH('Weekly data'!$C12,Targets!$A$6:$A$45,0)),0)*$C12/SUM(Seasonality!$C$6:$C$18)),IF(Metrics!$J$11="Quarter plan",IF(N(IFERROR(INDEX(Targets!$G$6:$G$45,MATCH('Weekly data'!$C12,Targets!$A$6:$A$45,0)),0))=0,"",IFERROR(INDEX(Targets!$G$6:$G$45,MATCH('Weekly data'!$C12,Targets!$A$6:$A$45,0)),0)),IF(AND(Metrics!$J$11="Weekly",ISNUMBER(Metrics!$K$11)),Metrics!$K$11,"")))))</f>
        <v/>
      </c>
      <c r="AS12">
        <f>IF(NOT(ISNUMBER('Weekly data'!J12)),"",IF(Metrics!$L$11="% of target",IF(ISNUMBER(AR12),IF(AR12=0,"",'Weekly data'!J12/AR12),""),'Weekly data'!J12))</f>
        <v/>
      </c>
      <c r="AT12">
        <f>IF(AND(ISNUMBER(AS12),ISNUMBER(AS11)),ABS(AS12-AS11),"")</f>
        <v/>
      </c>
      <c r="AU12">
        <f>""</f>
        <v/>
      </c>
      <c r="AV12">
        <f>""</f>
        <v/>
      </c>
      <c r="AW12">
        <f>""</f>
        <v/>
      </c>
      <c r="AX12">
        <f>""</f>
        <v/>
      </c>
      <c r="AY12">
        <f>""</f>
        <v/>
      </c>
      <c r="AZ12">
        <f>IF('Weekly data'!$C12="","",IF(Metrics!$J$12="Seasonal bookings",IF(OR(N(IFERROR(INDEX(Targets!$H$6:$H$45,MATCH('Weekly data'!$C12,Targets!$A$6:$A$45,0)),0))=0,SUM(Seasonality!$B$6:$B$18)=0),"",IFERROR(INDEX(Targets!$H$6:$H$45,MATCH('Weekly data'!$C12,Targets!$A$6:$A$45,0)),0)*$B12/SUM(Seasonality!$B$6:$B$18)),IF(Metrics!$J$12="Seasonal pipeline",IF(OR(N(IFERROR(INDEX(Targets!$H$6:$H$45,MATCH('Weekly data'!$C12,Targets!$A$6:$A$45,0)),0))=0,SUM(Seasonality!$C$6:$C$18)=0),"",IFERROR(INDEX(Targets!$H$6:$H$45,MATCH('Weekly data'!$C12,Targets!$A$6:$A$45,0)),0)*$C12/SUM(Seasonality!$C$6:$C$18)),IF(Metrics!$J$12="Quarter plan",IF(N(IFERROR(INDEX(Targets!$H$6:$H$45,MATCH('Weekly data'!$C12,Targets!$A$6:$A$45,0)),0))=0,"",IFERROR(INDEX(Targets!$H$6:$H$45,MATCH('Weekly data'!$C12,Targets!$A$6:$A$45,0)),0)),IF(AND(Metrics!$J$12="Weekly",ISNUMBER(Metrics!$K$12)),Metrics!$K$12,"")))))</f>
        <v/>
      </c>
      <c r="BA12">
        <f>IF(NOT(ISNUMBER('Weekly data'!K12)),"",IF(Metrics!$L$12="% of target",IF(ISNUMBER(AZ12),IF(AZ12=0,"",'Weekly data'!K12/AZ12),""),'Weekly data'!K12))</f>
        <v/>
      </c>
      <c r="BB12">
        <f>IF(AND(ISNUMBER(BA12),ISNUMBER(BA11)),ABS(BA12-BA11),"")</f>
        <v/>
      </c>
      <c r="BC12">
        <f>""</f>
        <v/>
      </c>
      <c r="BD12">
        <f>""</f>
        <v/>
      </c>
      <c r="BE12">
        <f>""</f>
        <v/>
      </c>
      <c r="BF12">
        <f>""</f>
        <v/>
      </c>
      <c r="BG12">
        <f>""</f>
        <v/>
      </c>
      <c r="BH12">
        <f>IF('Weekly data'!$C12="","",IF(Metrics!$J$13="Seasonal bookings",IF(OR(N(IFERROR(INDEX(Targets!$I$6:$I$45,MATCH('Weekly data'!$C12,Targets!$A$6:$A$45,0)),0))=0,SUM(Seasonality!$B$6:$B$18)=0),"",IFERROR(INDEX(Targets!$I$6:$I$45,MATCH('Weekly data'!$C12,Targets!$A$6:$A$45,0)),0)*$B12/SUM(Seasonality!$B$6:$B$18)),IF(Metrics!$J$13="Seasonal pipeline",IF(OR(N(IFERROR(INDEX(Targets!$I$6:$I$45,MATCH('Weekly data'!$C12,Targets!$A$6:$A$45,0)),0))=0,SUM(Seasonality!$C$6:$C$18)=0),"",IFERROR(INDEX(Targets!$I$6:$I$45,MATCH('Weekly data'!$C12,Targets!$A$6:$A$45,0)),0)*$C12/SUM(Seasonality!$C$6:$C$18)),IF(Metrics!$J$13="Quarter plan",IF(N(IFERROR(INDEX(Targets!$I$6:$I$45,MATCH('Weekly data'!$C12,Targets!$A$6:$A$45,0)),0))=0,"",IFERROR(INDEX(Targets!$I$6:$I$45,MATCH('Weekly data'!$C12,Targets!$A$6:$A$45,0)),0)),IF(AND(Metrics!$J$13="Weekly",ISNUMBER(Metrics!$K$13)),Metrics!$K$13,"")))))</f>
        <v/>
      </c>
      <c r="BI12">
        <f>IF(NOT(ISNUMBER('Weekly data'!L12)),"",IF(Metrics!$L$13="% of target",IF(ISNUMBER(BH12),IF(BH12=0,"",'Weekly data'!L12/BH12),""),'Weekly data'!L12))</f>
        <v/>
      </c>
      <c r="BJ12">
        <f>IF(AND(ISNUMBER(BI12),ISNUMBER(BI11)),ABS(BI12-BI11),"")</f>
        <v/>
      </c>
      <c r="BK12">
        <f>""</f>
        <v/>
      </c>
      <c r="BL12">
        <f>""</f>
        <v/>
      </c>
      <c r="BM12">
        <f>""</f>
        <v/>
      </c>
      <c r="BN12">
        <f>""</f>
        <v/>
      </c>
      <c r="BO12">
        <f>""</f>
        <v/>
      </c>
      <c r="BP12">
        <f>IF('Weekly data'!$C12="","",IF(Metrics!$J$14="Seasonal bookings",IF(OR(N(IFERROR(INDEX(Targets!$J$6:$J$45,MATCH('Weekly data'!$C12,Targets!$A$6:$A$45,0)),0))=0,SUM(Seasonality!$B$6:$B$18)=0),"",IFERROR(INDEX(Targets!$J$6:$J$45,MATCH('Weekly data'!$C12,Targets!$A$6:$A$45,0)),0)*$B12/SUM(Seasonality!$B$6:$B$18)),IF(Metrics!$J$14="Seasonal pipeline",IF(OR(N(IFERROR(INDEX(Targets!$J$6:$J$45,MATCH('Weekly data'!$C12,Targets!$A$6:$A$45,0)),0))=0,SUM(Seasonality!$C$6:$C$18)=0),"",IFERROR(INDEX(Targets!$J$6:$J$45,MATCH('Weekly data'!$C12,Targets!$A$6:$A$45,0)),0)*$C12/SUM(Seasonality!$C$6:$C$18)),IF(Metrics!$J$14="Quarter plan",IF(N(IFERROR(INDEX(Targets!$J$6:$J$45,MATCH('Weekly data'!$C12,Targets!$A$6:$A$45,0)),0))=0,"",IFERROR(INDEX(Targets!$J$6:$J$45,MATCH('Weekly data'!$C12,Targets!$A$6:$A$45,0)),0)),IF(AND(Metrics!$J$14="Weekly",ISNUMBER(Metrics!$K$14)),Metrics!$K$14,"")))))</f>
        <v/>
      </c>
      <c r="BQ12">
        <f>IF(NOT(ISNUMBER('Weekly data'!M12)),"",IF(Metrics!$L$14="% of target",IF(ISNUMBER(BP12),IF(BP12=0,"",'Weekly data'!M12/BP12),""),'Weekly data'!M12))</f>
        <v/>
      </c>
      <c r="BR12">
        <f>IF(AND(ISNUMBER(BQ12),ISNUMBER(BQ11)),ABS(BQ12-BQ11),"")</f>
        <v/>
      </c>
      <c r="BS12">
        <f>""</f>
        <v/>
      </c>
      <c r="BT12">
        <f>""</f>
        <v/>
      </c>
      <c r="BU12">
        <f>""</f>
        <v/>
      </c>
      <c r="BV12">
        <f>""</f>
        <v/>
      </c>
      <c r="BW12">
        <f>""</f>
        <v/>
      </c>
      <c r="BX12">
        <f>IF('Weekly data'!$C12="","",IF(Metrics!$J$15="Seasonal bookings",IF(OR(N(IFERROR(INDEX(Targets!$K$6:$K$45,MATCH('Weekly data'!$C12,Targets!$A$6:$A$45,0)),0))=0,SUM(Seasonality!$B$6:$B$18)=0),"",IFERROR(INDEX(Targets!$K$6:$K$45,MATCH('Weekly data'!$C12,Targets!$A$6:$A$45,0)),0)*$B12/SUM(Seasonality!$B$6:$B$18)),IF(Metrics!$J$15="Seasonal pipeline",IF(OR(N(IFERROR(INDEX(Targets!$K$6:$K$45,MATCH('Weekly data'!$C12,Targets!$A$6:$A$45,0)),0))=0,SUM(Seasonality!$C$6:$C$18)=0),"",IFERROR(INDEX(Targets!$K$6:$K$45,MATCH('Weekly data'!$C12,Targets!$A$6:$A$45,0)),0)*$C12/SUM(Seasonality!$C$6:$C$18)),IF(Metrics!$J$15="Quarter plan",IF(N(IFERROR(INDEX(Targets!$K$6:$K$45,MATCH('Weekly data'!$C12,Targets!$A$6:$A$45,0)),0))=0,"",IFERROR(INDEX(Targets!$K$6:$K$45,MATCH('Weekly data'!$C12,Targets!$A$6:$A$45,0)),0)),IF(AND(Metrics!$J$15="Weekly",ISNUMBER(Metrics!$K$15)),Metrics!$K$15,"")))))</f>
        <v/>
      </c>
      <c r="BY12">
        <f>IF(NOT(ISNUMBER('Weekly data'!N12)),"",IF(Metrics!$L$15="% of target",IF(ISNUMBER(BX12),IF(BX12=0,"",'Weekly data'!N12/BX12),""),'Weekly data'!N12))</f>
        <v/>
      </c>
      <c r="BZ12">
        <f>IF(AND(ISNUMBER(BY12),ISNUMBER(BY11)),ABS(BY12-BY11),"")</f>
        <v/>
      </c>
      <c r="CA12">
        <f>""</f>
        <v/>
      </c>
      <c r="CB12">
        <f>""</f>
        <v/>
      </c>
      <c r="CC12">
        <f>""</f>
        <v/>
      </c>
      <c r="CD12">
        <f>""</f>
        <v/>
      </c>
      <c r="CE12">
        <f>""</f>
        <v/>
      </c>
      <c r="CF12">
        <f>IF('Weekly data'!$C12="","",IF(Metrics!$J$16="Seasonal bookings",IF(OR(N(IFERROR(INDEX(Targets!$L$6:$L$45,MATCH('Weekly data'!$C12,Targets!$A$6:$A$45,0)),0))=0,SUM(Seasonality!$B$6:$B$18)=0),"",IFERROR(INDEX(Targets!$L$6:$L$45,MATCH('Weekly data'!$C12,Targets!$A$6:$A$45,0)),0)*$B12/SUM(Seasonality!$B$6:$B$18)),IF(Metrics!$J$16="Seasonal pipeline",IF(OR(N(IFERROR(INDEX(Targets!$L$6:$L$45,MATCH('Weekly data'!$C12,Targets!$A$6:$A$45,0)),0))=0,SUM(Seasonality!$C$6:$C$18)=0),"",IFERROR(INDEX(Targets!$L$6:$L$45,MATCH('Weekly data'!$C12,Targets!$A$6:$A$45,0)),0)*$C12/SUM(Seasonality!$C$6:$C$18)),IF(Metrics!$J$16="Quarter plan",IF(N(IFERROR(INDEX(Targets!$L$6:$L$45,MATCH('Weekly data'!$C12,Targets!$A$6:$A$45,0)),0))=0,"",IFERROR(INDEX(Targets!$L$6:$L$45,MATCH('Weekly data'!$C12,Targets!$A$6:$A$45,0)),0)),IF(AND(Metrics!$J$16="Weekly",ISNUMBER(Metrics!$K$16)),Metrics!$K$16,"")))))</f>
        <v/>
      </c>
      <c r="CG12">
        <f>IF(NOT(ISNUMBER('Weekly data'!O12)),"",IF(Metrics!$L$16="% of target",IF(ISNUMBER(CF12),IF(CF12=0,"",'Weekly data'!O12/CF12),""),'Weekly data'!O12))</f>
        <v/>
      </c>
      <c r="CH12">
        <f>IF(AND(ISNUMBER(CG12),ISNUMBER(CG11)),ABS(CG12-CG11),"")</f>
        <v/>
      </c>
      <c r="CI12">
        <f>""</f>
        <v/>
      </c>
      <c r="CJ12">
        <f>""</f>
        <v/>
      </c>
      <c r="CK12">
        <f>""</f>
        <v/>
      </c>
      <c r="CL12">
        <f>""</f>
        <v/>
      </c>
      <c r="CM12">
        <f>""</f>
        <v/>
      </c>
      <c r="CN12">
        <f>IF('Weekly data'!$C12="","",IF(Metrics!$J$17="Seasonal bookings",IF(OR(N(IFERROR(INDEX(Targets!$M$6:$M$45,MATCH('Weekly data'!$C12,Targets!$A$6:$A$45,0)),0))=0,SUM(Seasonality!$B$6:$B$18)=0),"",IFERROR(INDEX(Targets!$M$6:$M$45,MATCH('Weekly data'!$C12,Targets!$A$6:$A$45,0)),0)*$B12/SUM(Seasonality!$B$6:$B$18)),IF(Metrics!$J$17="Seasonal pipeline",IF(OR(N(IFERROR(INDEX(Targets!$M$6:$M$45,MATCH('Weekly data'!$C12,Targets!$A$6:$A$45,0)),0))=0,SUM(Seasonality!$C$6:$C$18)=0),"",IFERROR(INDEX(Targets!$M$6:$M$45,MATCH('Weekly data'!$C12,Targets!$A$6:$A$45,0)),0)*$C12/SUM(Seasonality!$C$6:$C$18)),IF(Metrics!$J$17="Quarter plan",IF(N(IFERROR(INDEX(Targets!$M$6:$M$45,MATCH('Weekly data'!$C12,Targets!$A$6:$A$45,0)),0))=0,"",IFERROR(INDEX(Targets!$M$6:$M$45,MATCH('Weekly data'!$C12,Targets!$A$6:$A$45,0)),0)),IF(AND(Metrics!$J$17="Weekly",ISNUMBER(Metrics!$K$17)),Metrics!$K$17,"")))))</f>
        <v/>
      </c>
      <c r="CO12">
        <f>IF(NOT(ISNUMBER('Weekly data'!P12)),"",IF(Metrics!$L$17="% of target",IF(ISNUMBER(CN12),IF(CN12=0,"",'Weekly data'!P12/CN12),""),'Weekly data'!P12))</f>
        <v/>
      </c>
      <c r="CP12">
        <f>IF(AND(ISNUMBER(CO12),ISNUMBER(CO11)),ABS(CO12-CO11),"")</f>
        <v/>
      </c>
      <c r="CQ12">
        <f>""</f>
        <v/>
      </c>
      <c r="CR12">
        <f>""</f>
        <v/>
      </c>
      <c r="CS12">
        <f>""</f>
        <v/>
      </c>
      <c r="CT12">
        <f>""</f>
        <v/>
      </c>
      <c r="CU12">
        <f>""</f>
        <v/>
      </c>
    </row>
    <row r="13">
      <c r="A13" s="8">
        <f>'Weekly data'!A13</f>
        <v/>
      </c>
      <c r="B13">
        <f>IF('Weekly data'!D13="","",INDEX(Seasonality!$B$6:$B$18,'Weekly data'!D13))</f>
        <v/>
      </c>
      <c r="C13">
        <f>IF('Weekly data'!D13="","",INDEX(Seasonality!$C$6:$C$18,'Weekly data'!D13))</f>
        <v/>
      </c>
      <c r="D13">
        <f>IF('Weekly data'!$C13="","",IF(Metrics!$J$6="Seasonal bookings",IF(OR(N(IFERROR(INDEX(Targets!$B$6:$B$45,MATCH('Weekly data'!$C13,Targets!$A$6:$A$45,0)),0))=0,SUM(Seasonality!$B$6:$B$18)=0),"",IFERROR(INDEX(Targets!$B$6:$B$45,MATCH('Weekly data'!$C13,Targets!$A$6:$A$45,0)),0)*$B13/SUM(Seasonality!$B$6:$B$18)),IF(Metrics!$J$6="Seasonal pipeline",IF(OR(N(IFERROR(INDEX(Targets!$B$6:$B$45,MATCH('Weekly data'!$C13,Targets!$A$6:$A$45,0)),0))=0,SUM(Seasonality!$C$6:$C$18)=0),"",IFERROR(INDEX(Targets!$B$6:$B$45,MATCH('Weekly data'!$C13,Targets!$A$6:$A$45,0)),0)*$C13/SUM(Seasonality!$C$6:$C$18)),IF(Metrics!$J$6="Quarter plan",IF(N(IFERROR(INDEX(Targets!$B$6:$B$45,MATCH('Weekly data'!$C13,Targets!$A$6:$A$45,0)),0))=0,"",IFERROR(INDEX(Targets!$B$6:$B$45,MATCH('Weekly data'!$C13,Targets!$A$6:$A$45,0)),0)),IF(AND(Metrics!$J$6="Weekly",ISNUMBER(Metrics!$K$6)),Metrics!$K$6,"")))))</f>
        <v/>
      </c>
      <c r="E13">
        <f>IF(NOT(ISNUMBER('Weekly data'!E13)),"",IF(Metrics!$L$6="% of target",IF(ISNUMBER(D13),IF(D13=0,"",'Weekly data'!E13/D13),""),'Weekly data'!E13))</f>
        <v/>
      </c>
      <c r="F13">
        <f>IF(AND(ISNUMBER(E13),ISNUMBER(E12)),ABS(E13-E12),"")</f>
        <v/>
      </c>
      <c r="G13">
        <f>""</f>
        <v/>
      </c>
      <c r="H13">
        <f>""</f>
        <v/>
      </c>
      <c r="I13">
        <f>""</f>
        <v/>
      </c>
      <c r="J13">
        <f>""</f>
        <v/>
      </c>
      <c r="K13">
        <f>""</f>
        <v/>
      </c>
      <c r="L13">
        <f>IF('Weekly data'!$C13="","",IF(Metrics!$J$7="Seasonal bookings",IF(OR(N(IFERROR(INDEX(Targets!$C$6:$C$45,MATCH('Weekly data'!$C13,Targets!$A$6:$A$45,0)),0))=0,SUM(Seasonality!$B$6:$B$18)=0),"",IFERROR(INDEX(Targets!$C$6:$C$45,MATCH('Weekly data'!$C13,Targets!$A$6:$A$45,0)),0)*$B13/SUM(Seasonality!$B$6:$B$18)),IF(Metrics!$J$7="Seasonal pipeline",IF(OR(N(IFERROR(INDEX(Targets!$C$6:$C$45,MATCH('Weekly data'!$C13,Targets!$A$6:$A$45,0)),0))=0,SUM(Seasonality!$C$6:$C$18)=0),"",IFERROR(INDEX(Targets!$C$6:$C$45,MATCH('Weekly data'!$C13,Targets!$A$6:$A$45,0)),0)*$C13/SUM(Seasonality!$C$6:$C$18)),IF(Metrics!$J$7="Quarter plan",IF(N(IFERROR(INDEX(Targets!$C$6:$C$45,MATCH('Weekly data'!$C13,Targets!$A$6:$A$45,0)),0))=0,"",IFERROR(INDEX(Targets!$C$6:$C$45,MATCH('Weekly data'!$C13,Targets!$A$6:$A$45,0)),0)),IF(AND(Metrics!$J$7="Weekly",ISNUMBER(Metrics!$K$7)),Metrics!$K$7,"")))))</f>
        <v/>
      </c>
      <c r="M13">
        <f>IF(NOT(ISNUMBER('Weekly data'!F13)),"",IF(Metrics!$L$7="% of target",IF(ISNUMBER(L13),IF(L13=0,"",'Weekly data'!F13/L13),""),'Weekly data'!F13))</f>
        <v/>
      </c>
      <c r="N13">
        <f>IF(AND(ISNUMBER(M13),ISNUMBER(M12)),ABS(M13-M12),"")</f>
        <v/>
      </c>
      <c r="O13">
        <f>""</f>
        <v/>
      </c>
      <c r="P13">
        <f>""</f>
        <v/>
      </c>
      <c r="Q13">
        <f>""</f>
        <v/>
      </c>
      <c r="R13">
        <f>""</f>
        <v/>
      </c>
      <c r="S13">
        <f>""</f>
        <v/>
      </c>
      <c r="T13">
        <f>IF('Weekly data'!$C13="","",IF(Metrics!$J$8="Seasonal bookings",IF(OR(N(IFERROR(INDEX(Targets!$D$6:$D$45,MATCH('Weekly data'!$C13,Targets!$A$6:$A$45,0)),0))=0,SUM(Seasonality!$B$6:$B$18)=0),"",IFERROR(INDEX(Targets!$D$6:$D$45,MATCH('Weekly data'!$C13,Targets!$A$6:$A$45,0)),0)*$B13/SUM(Seasonality!$B$6:$B$18)),IF(Metrics!$J$8="Seasonal pipeline",IF(OR(N(IFERROR(INDEX(Targets!$D$6:$D$45,MATCH('Weekly data'!$C13,Targets!$A$6:$A$45,0)),0))=0,SUM(Seasonality!$C$6:$C$18)=0),"",IFERROR(INDEX(Targets!$D$6:$D$45,MATCH('Weekly data'!$C13,Targets!$A$6:$A$45,0)),0)*$C13/SUM(Seasonality!$C$6:$C$18)),IF(Metrics!$J$8="Quarter plan",IF(N(IFERROR(INDEX(Targets!$D$6:$D$45,MATCH('Weekly data'!$C13,Targets!$A$6:$A$45,0)),0))=0,"",IFERROR(INDEX(Targets!$D$6:$D$45,MATCH('Weekly data'!$C13,Targets!$A$6:$A$45,0)),0)),IF(AND(Metrics!$J$8="Weekly",ISNUMBER(Metrics!$K$8)),Metrics!$K$8,"")))))</f>
        <v/>
      </c>
      <c r="U13">
        <f>IF(NOT(ISNUMBER('Weekly data'!G13)),"",IF(Metrics!$L$8="% of target",IF(ISNUMBER(T13),IF(T13=0,"",'Weekly data'!G13/T13),""),'Weekly data'!G13))</f>
        <v/>
      </c>
      <c r="V13">
        <f>IF(AND(ISNUMBER(U13),ISNUMBER(U12)),ABS(U13-U12),"")</f>
        <v/>
      </c>
      <c r="W13">
        <f>""</f>
        <v/>
      </c>
      <c r="X13">
        <f>""</f>
        <v/>
      </c>
      <c r="Y13">
        <f>""</f>
        <v/>
      </c>
      <c r="Z13">
        <f>""</f>
        <v/>
      </c>
      <c r="AA13">
        <f>""</f>
        <v/>
      </c>
      <c r="AB13">
        <f>IF('Weekly data'!$C13="","",IF(Metrics!$J$9="Seasonal bookings",IF(OR(N(IFERROR(INDEX(Targets!$E$6:$E$45,MATCH('Weekly data'!$C13,Targets!$A$6:$A$45,0)),0))=0,SUM(Seasonality!$B$6:$B$18)=0),"",IFERROR(INDEX(Targets!$E$6:$E$45,MATCH('Weekly data'!$C13,Targets!$A$6:$A$45,0)),0)*$B13/SUM(Seasonality!$B$6:$B$18)),IF(Metrics!$J$9="Seasonal pipeline",IF(OR(N(IFERROR(INDEX(Targets!$E$6:$E$45,MATCH('Weekly data'!$C13,Targets!$A$6:$A$45,0)),0))=0,SUM(Seasonality!$C$6:$C$18)=0),"",IFERROR(INDEX(Targets!$E$6:$E$45,MATCH('Weekly data'!$C13,Targets!$A$6:$A$45,0)),0)*$C13/SUM(Seasonality!$C$6:$C$18)),IF(Metrics!$J$9="Quarter plan",IF(N(IFERROR(INDEX(Targets!$E$6:$E$45,MATCH('Weekly data'!$C13,Targets!$A$6:$A$45,0)),0))=0,"",IFERROR(INDEX(Targets!$E$6:$E$45,MATCH('Weekly data'!$C13,Targets!$A$6:$A$45,0)),0)),IF(AND(Metrics!$J$9="Weekly",ISNUMBER(Metrics!$K$9)),Metrics!$K$9,"")))))</f>
        <v/>
      </c>
      <c r="AC13">
        <f>IF(NOT(ISNUMBER('Weekly data'!H13)),"",IF(Metrics!$L$9="% of target",IF(ISNUMBER(AB13),IF(AB13=0,"",'Weekly data'!H13/AB13),""),'Weekly data'!H13))</f>
        <v/>
      </c>
      <c r="AD13">
        <f>IF(AND(ISNUMBER(AC13),ISNUMBER(AC12)),ABS(AC13-AC12),"")</f>
        <v/>
      </c>
      <c r="AE13">
        <f>""</f>
        <v/>
      </c>
      <c r="AF13">
        <f>""</f>
        <v/>
      </c>
      <c r="AG13">
        <f>""</f>
        <v/>
      </c>
      <c r="AH13">
        <f>""</f>
        <v/>
      </c>
      <c r="AI13">
        <f>""</f>
        <v/>
      </c>
      <c r="AJ13">
        <f>IF('Weekly data'!$C13="","",IF(Metrics!$J$10="Seasonal bookings",IF(OR(N(IFERROR(INDEX(Targets!$F$6:$F$45,MATCH('Weekly data'!$C13,Targets!$A$6:$A$45,0)),0))=0,SUM(Seasonality!$B$6:$B$18)=0),"",IFERROR(INDEX(Targets!$F$6:$F$45,MATCH('Weekly data'!$C13,Targets!$A$6:$A$45,0)),0)*$B13/SUM(Seasonality!$B$6:$B$18)),IF(Metrics!$J$10="Seasonal pipeline",IF(OR(N(IFERROR(INDEX(Targets!$F$6:$F$45,MATCH('Weekly data'!$C13,Targets!$A$6:$A$45,0)),0))=0,SUM(Seasonality!$C$6:$C$18)=0),"",IFERROR(INDEX(Targets!$F$6:$F$45,MATCH('Weekly data'!$C13,Targets!$A$6:$A$45,0)),0)*$C13/SUM(Seasonality!$C$6:$C$18)),IF(Metrics!$J$10="Quarter plan",IF(N(IFERROR(INDEX(Targets!$F$6:$F$45,MATCH('Weekly data'!$C13,Targets!$A$6:$A$45,0)),0))=0,"",IFERROR(INDEX(Targets!$F$6:$F$45,MATCH('Weekly data'!$C13,Targets!$A$6:$A$45,0)),0)),IF(AND(Metrics!$J$10="Weekly",ISNUMBER(Metrics!$K$10)),Metrics!$K$10,"")))))</f>
        <v/>
      </c>
      <c r="AK13">
        <f>IF(NOT(ISNUMBER('Weekly data'!I13)),"",IF(Metrics!$L$10="% of target",IF(ISNUMBER(AJ13),IF(AJ13=0,"",'Weekly data'!I13/AJ13),""),'Weekly data'!I13))</f>
        <v/>
      </c>
      <c r="AL13">
        <f>IF(AND(ISNUMBER(AK13),ISNUMBER(AK12)),ABS(AK13-AK12),"")</f>
        <v/>
      </c>
      <c r="AM13">
        <f>""</f>
        <v/>
      </c>
      <c r="AN13">
        <f>""</f>
        <v/>
      </c>
      <c r="AO13">
        <f>""</f>
        <v/>
      </c>
      <c r="AP13">
        <f>""</f>
        <v/>
      </c>
      <c r="AQ13">
        <f>""</f>
        <v/>
      </c>
      <c r="AR13">
        <f>IF('Weekly data'!$C13="","",IF(Metrics!$J$11="Seasonal bookings",IF(OR(N(IFERROR(INDEX(Targets!$G$6:$G$45,MATCH('Weekly data'!$C13,Targets!$A$6:$A$45,0)),0))=0,SUM(Seasonality!$B$6:$B$18)=0),"",IFERROR(INDEX(Targets!$G$6:$G$45,MATCH('Weekly data'!$C13,Targets!$A$6:$A$45,0)),0)*$B13/SUM(Seasonality!$B$6:$B$18)),IF(Metrics!$J$11="Seasonal pipeline",IF(OR(N(IFERROR(INDEX(Targets!$G$6:$G$45,MATCH('Weekly data'!$C13,Targets!$A$6:$A$45,0)),0))=0,SUM(Seasonality!$C$6:$C$18)=0),"",IFERROR(INDEX(Targets!$G$6:$G$45,MATCH('Weekly data'!$C13,Targets!$A$6:$A$45,0)),0)*$C13/SUM(Seasonality!$C$6:$C$18)),IF(Metrics!$J$11="Quarter plan",IF(N(IFERROR(INDEX(Targets!$G$6:$G$45,MATCH('Weekly data'!$C13,Targets!$A$6:$A$45,0)),0))=0,"",IFERROR(INDEX(Targets!$G$6:$G$45,MATCH('Weekly data'!$C13,Targets!$A$6:$A$45,0)),0)),IF(AND(Metrics!$J$11="Weekly",ISNUMBER(Metrics!$K$11)),Metrics!$K$11,"")))))</f>
        <v/>
      </c>
      <c r="AS13">
        <f>IF(NOT(ISNUMBER('Weekly data'!J13)),"",IF(Metrics!$L$11="% of target",IF(ISNUMBER(AR13),IF(AR13=0,"",'Weekly data'!J13/AR13),""),'Weekly data'!J13))</f>
        <v/>
      </c>
      <c r="AT13">
        <f>IF(AND(ISNUMBER(AS13),ISNUMBER(AS12)),ABS(AS13-AS12),"")</f>
        <v/>
      </c>
      <c r="AU13">
        <f>""</f>
        <v/>
      </c>
      <c r="AV13">
        <f>""</f>
        <v/>
      </c>
      <c r="AW13">
        <f>""</f>
        <v/>
      </c>
      <c r="AX13">
        <f>""</f>
        <v/>
      </c>
      <c r="AY13">
        <f>""</f>
        <v/>
      </c>
      <c r="AZ13">
        <f>IF('Weekly data'!$C13="","",IF(Metrics!$J$12="Seasonal bookings",IF(OR(N(IFERROR(INDEX(Targets!$H$6:$H$45,MATCH('Weekly data'!$C13,Targets!$A$6:$A$45,0)),0))=0,SUM(Seasonality!$B$6:$B$18)=0),"",IFERROR(INDEX(Targets!$H$6:$H$45,MATCH('Weekly data'!$C13,Targets!$A$6:$A$45,0)),0)*$B13/SUM(Seasonality!$B$6:$B$18)),IF(Metrics!$J$12="Seasonal pipeline",IF(OR(N(IFERROR(INDEX(Targets!$H$6:$H$45,MATCH('Weekly data'!$C13,Targets!$A$6:$A$45,0)),0))=0,SUM(Seasonality!$C$6:$C$18)=0),"",IFERROR(INDEX(Targets!$H$6:$H$45,MATCH('Weekly data'!$C13,Targets!$A$6:$A$45,0)),0)*$C13/SUM(Seasonality!$C$6:$C$18)),IF(Metrics!$J$12="Quarter plan",IF(N(IFERROR(INDEX(Targets!$H$6:$H$45,MATCH('Weekly data'!$C13,Targets!$A$6:$A$45,0)),0))=0,"",IFERROR(INDEX(Targets!$H$6:$H$45,MATCH('Weekly data'!$C13,Targets!$A$6:$A$45,0)),0)),IF(AND(Metrics!$J$12="Weekly",ISNUMBER(Metrics!$K$12)),Metrics!$K$12,"")))))</f>
        <v/>
      </c>
      <c r="BA13">
        <f>IF(NOT(ISNUMBER('Weekly data'!K13)),"",IF(Metrics!$L$12="% of target",IF(ISNUMBER(AZ13),IF(AZ13=0,"",'Weekly data'!K13/AZ13),""),'Weekly data'!K13))</f>
        <v/>
      </c>
      <c r="BB13">
        <f>IF(AND(ISNUMBER(BA13),ISNUMBER(BA12)),ABS(BA13-BA12),"")</f>
        <v/>
      </c>
      <c r="BC13">
        <f>""</f>
        <v/>
      </c>
      <c r="BD13">
        <f>""</f>
        <v/>
      </c>
      <c r="BE13">
        <f>""</f>
        <v/>
      </c>
      <c r="BF13">
        <f>""</f>
        <v/>
      </c>
      <c r="BG13">
        <f>""</f>
        <v/>
      </c>
      <c r="BH13">
        <f>IF('Weekly data'!$C13="","",IF(Metrics!$J$13="Seasonal bookings",IF(OR(N(IFERROR(INDEX(Targets!$I$6:$I$45,MATCH('Weekly data'!$C13,Targets!$A$6:$A$45,0)),0))=0,SUM(Seasonality!$B$6:$B$18)=0),"",IFERROR(INDEX(Targets!$I$6:$I$45,MATCH('Weekly data'!$C13,Targets!$A$6:$A$45,0)),0)*$B13/SUM(Seasonality!$B$6:$B$18)),IF(Metrics!$J$13="Seasonal pipeline",IF(OR(N(IFERROR(INDEX(Targets!$I$6:$I$45,MATCH('Weekly data'!$C13,Targets!$A$6:$A$45,0)),0))=0,SUM(Seasonality!$C$6:$C$18)=0),"",IFERROR(INDEX(Targets!$I$6:$I$45,MATCH('Weekly data'!$C13,Targets!$A$6:$A$45,0)),0)*$C13/SUM(Seasonality!$C$6:$C$18)),IF(Metrics!$J$13="Quarter plan",IF(N(IFERROR(INDEX(Targets!$I$6:$I$45,MATCH('Weekly data'!$C13,Targets!$A$6:$A$45,0)),0))=0,"",IFERROR(INDEX(Targets!$I$6:$I$45,MATCH('Weekly data'!$C13,Targets!$A$6:$A$45,0)),0)),IF(AND(Metrics!$J$13="Weekly",ISNUMBER(Metrics!$K$13)),Metrics!$K$13,"")))))</f>
        <v/>
      </c>
      <c r="BI13">
        <f>IF(NOT(ISNUMBER('Weekly data'!L13)),"",IF(Metrics!$L$13="% of target",IF(ISNUMBER(BH13),IF(BH13=0,"",'Weekly data'!L13/BH13),""),'Weekly data'!L13))</f>
        <v/>
      </c>
      <c r="BJ13">
        <f>IF(AND(ISNUMBER(BI13),ISNUMBER(BI12)),ABS(BI13-BI12),"")</f>
        <v/>
      </c>
      <c r="BK13">
        <f>""</f>
        <v/>
      </c>
      <c r="BL13">
        <f>""</f>
        <v/>
      </c>
      <c r="BM13">
        <f>""</f>
        <v/>
      </c>
      <c r="BN13">
        <f>""</f>
        <v/>
      </c>
      <c r="BO13">
        <f>""</f>
        <v/>
      </c>
      <c r="BP13">
        <f>IF('Weekly data'!$C13="","",IF(Metrics!$J$14="Seasonal bookings",IF(OR(N(IFERROR(INDEX(Targets!$J$6:$J$45,MATCH('Weekly data'!$C13,Targets!$A$6:$A$45,0)),0))=0,SUM(Seasonality!$B$6:$B$18)=0),"",IFERROR(INDEX(Targets!$J$6:$J$45,MATCH('Weekly data'!$C13,Targets!$A$6:$A$45,0)),0)*$B13/SUM(Seasonality!$B$6:$B$18)),IF(Metrics!$J$14="Seasonal pipeline",IF(OR(N(IFERROR(INDEX(Targets!$J$6:$J$45,MATCH('Weekly data'!$C13,Targets!$A$6:$A$45,0)),0))=0,SUM(Seasonality!$C$6:$C$18)=0),"",IFERROR(INDEX(Targets!$J$6:$J$45,MATCH('Weekly data'!$C13,Targets!$A$6:$A$45,0)),0)*$C13/SUM(Seasonality!$C$6:$C$18)),IF(Metrics!$J$14="Quarter plan",IF(N(IFERROR(INDEX(Targets!$J$6:$J$45,MATCH('Weekly data'!$C13,Targets!$A$6:$A$45,0)),0))=0,"",IFERROR(INDEX(Targets!$J$6:$J$45,MATCH('Weekly data'!$C13,Targets!$A$6:$A$45,0)),0)),IF(AND(Metrics!$J$14="Weekly",ISNUMBER(Metrics!$K$14)),Metrics!$K$14,"")))))</f>
        <v/>
      </c>
      <c r="BQ13">
        <f>IF(NOT(ISNUMBER('Weekly data'!M13)),"",IF(Metrics!$L$14="% of target",IF(ISNUMBER(BP13),IF(BP13=0,"",'Weekly data'!M13/BP13),""),'Weekly data'!M13))</f>
        <v/>
      </c>
      <c r="BR13">
        <f>IF(AND(ISNUMBER(BQ13),ISNUMBER(BQ12)),ABS(BQ13-BQ12),"")</f>
        <v/>
      </c>
      <c r="BS13">
        <f>""</f>
        <v/>
      </c>
      <c r="BT13">
        <f>""</f>
        <v/>
      </c>
      <c r="BU13">
        <f>""</f>
        <v/>
      </c>
      <c r="BV13">
        <f>""</f>
        <v/>
      </c>
      <c r="BW13">
        <f>""</f>
        <v/>
      </c>
      <c r="BX13">
        <f>IF('Weekly data'!$C13="","",IF(Metrics!$J$15="Seasonal bookings",IF(OR(N(IFERROR(INDEX(Targets!$K$6:$K$45,MATCH('Weekly data'!$C13,Targets!$A$6:$A$45,0)),0))=0,SUM(Seasonality!$B$6:$B$18)=0),"",IFERROR(INDEX(Targets!$K$6:$K$45,MATCH('Weekly data'!$C13,Targets!$A$6:$A$45,0)),0)*$B13/SUM(Seasonality!$B$6:$B$18)),IF(Metrics!$J$15="Seasonal pipeline",IF(OR(N(IFERROR(INDEX(Targets!$K$6:$K$45,MATCH('Weekly data'!$C13,Targets!$A$6:$A$45,0)),0))=0,SUM(Seasonality!$C$6:$C$18)=0),"",IFERROR(INDEX(Targets!$K$6:$K$45,MATCH('Weekly data'!$C13,Targets!$A$6:$A$45,0)),0)*$C13/SUM(Seasonality!$C$6:$C$18)),IF(Metrics!$J$15="Quarter plan",IF(N(IFERROR(INDEX(Targets!$K$6:$K$45,MATCH('Weekly data'!$C13,Targets!$A$6:$A$45,0)),0))=0,"",IFERROR(INDEX(Targets!$K$6:$K$45,MATCH('Weekly data'!$C13,Targets!$A$6:$A$45,0)),0)),IF(AND(Metrics!$J$15="Weekly",ISNUMBER(Metrics!$K$15)),Metrics!$K$15,"")))))</f>
        <v/>
      </c>
      <c r="BY13">
        <f>IF(NOT(ISNUMBER('Weekly data'!N13)),"",IF(Metrics!$L$15="% of target",IF(ISNUMBER(BX13),IF(BX13=0,"",'Weekly data'!N13/BX13),""),'Weekly data'!N13))</f>
        <v/>
      </c>
      <c r="BZ13">
        <f>IF(AND(ISNUMBER(BY13),ISNUMBER(BY12)),ABS(BY13-BY12),"")</f>
        <v/>
      </c>
      <c r="CA13">
        <f>""</f>
        <v/>
      </c>
      <c r="CB13">
        <f>""</f>
        <v/>
      </c>
      <c r="CC13">
        <f>""</f>
        <v/>
      </c>
      <c r="CD13">
        <f>""</f>
        <v/>
      </c>
      <c r="CE13">
        <f>""</f>
        <v/>
      </c>
      <c r="CF13">
        <f>IF('Weekly data'!$C13="","",IF(Metrics!$J$16="Seasonal bookings",IF(OR(N(IFERROR(INDEX(Targets!$L$6:$L$45,MATCH('Weekly data'!$C13,Targets!$A$6:$A$45,0)),0))=0,SUM(Seasonality!$B$6:$B$18)=0),"",IFERROR(INDEX(Targets!$L$6:$L$45,MATCH('Weekly data'!$C13,Targets!$A$6:$A$45,0)),0)*$B13/SUM(Seasonality!$B$6:$B$18)),IF(Metrics!$J$16="Seasonal pipeline",IF(OR(N(IFERROR(INDEX(Targets!$L$6:$L$45,MATCH('Weekly data'!$C13,Targets!$A$6:$A$45,0)),0))=0,SUM(Seasonality!$C$6:$C$18)=0),"",IFERROR(INDEX(Targets!$L$6:$L$45,MATCH('Weekly data'!$C13,Targets!$A$6:$A$45,0)),0)*$C13/SUM(Seasonality!$C$6:$C$18)),IF(Metrics!$J$16="Quarter plan",IF(N(IFERROR(INDEX(Targets!$L$6:$L$45,MATCH('Weekly data'!$C13,Targets!$A$6:$A$45,0)),0))=0,"",IFERROR(INDEX(Targets!$L$6:$L$45,MATCH('Weekly data'!$C13,Targets!$A$6:$A$45,0)),0)),IF(AND(Metrics!$J$16="Weekly",ISNUMBER(Metrics!$K$16)),Metrics!$K$16,"")))))</f>
        <v/>
      </c>
      <c r="CG13">
        <f>IF(NOT(ISNUMBER('Weekly data'!O13)),"",IF(Metrics!$L$16="% of target",IF(ISNUMBER(CF13),IF(CF13=0,"",'Weekly data'!O13/CF13),""),'Weekly data'!O13))</f>
        <v/>
      </c>
      <c r="CH13">
        <f>IF(AND(ISNUMBER(CG13),ISNUMBER(CG12)),ABS(CG13-CG12),"")</f>
        <v/>
      </c>
      <c r="CI13">
        <f>""</f>
        <v/>
      </c>
      <c r="CJ13">
        <f>""</f>
        <v/>
      </c>
      <c r="CK13">
        <f>""</f>
        <v/>
      </c>
      <c r="CL13">
        <f>""</f>
        <v/>
      </c>
      <c r="CM13">
        <f>""</f>
        <v/>
      </c>
      <c r="CN13">
        <f>IF('Weekly data'!$C13="","",IF(Metrics!$J$17="Seasonal bookings",IF(OR(N(IFERROR(INDEX(Targets!$M$6:$M$45,MATCH('Weekly data'!$C13,Targets!$A$6:$A$45,0)),0))=0,SUM(Seasonality!$B$6:$B$18)=0),"",IFERROR(INDEX(Targets!$M$6:$M$45,MATCH('Weekly data'!$C13,Targets!$A$6:$A$45,0)),0)*$B13/SUM(Seasonality!$B$6:$B$18)),IF(Metrics!$J$17="Seasonal pipeline",IF(OR(N(IFERROR(INDEX(Targets!$M$6:$M$45,MATCH('Weekly data'!$C13,Targets!$A$6:$A$45,0)),0))=0,SUM(Seasonality!$C$6:$C$18)=0),"",IFERROR(INDEX(Targets!$M$6:$M$45,MATCH('Weekly data'!$C13,Targets!$A$6:$A$45,0)),0)*$C13/SUM(Seasonality!$C$6:$C$18)),IF(Metrics!$J$17="Quarter plan",IF(N(IFERROR(INDEX(Targets!$M$6:$M$45,MATCH('Weekly data'!$C13,Targets!$A$6:$A$45,0)),0))=0,"",IFERROR(INDEX(Targets!$M$6:$M$45,MATCH('Weekly data'!$C13,Targets!$A$6:$A$45,0)),0)),IF(AND(Metrics!$J$17="Weekly",ISNUMBER(Metrics!$K$17)),Metrics!$K$17,"")))))</f>
        <v/>
      </c>
      <c r="CO13">
        <f>IF(NOT(ISNUMBER('Weekly data'!P13)),"",IF(Metrics!$L$17="% of target",IF(ISNUMBER(CN13),IF(CN13=0,"",'Weekly data'!P13/CN13),""),'Weekly data'!P13))</f>
        <v/>
      </c>
      <c r="CP13">
        <f>IF(AND(ISNUMBER(CO13),ISNUMBER(CO12)),ABS(CO13-CO12),"")</f>
        <v/>
      </c>
      <c r="CQ13">
        <f>""</f>
        <v/>
      </c>
      <c r="CR13">
        <f>""</f>
        <v/>
      </c>
      <c r="CS13">
        <f>""</f>
        <v/>
      </c>
      <c r="CT13">
        <f>""</f>
        <v/>
      </c>
      <c r="CU13">
        <f>""</f>
        <v/>
      </c>
    </row>
    <row r="14">
      <c r="A14" s="8">
        <f>'Weekly data'!A14</f>
        <v/>
      </c>
      <c r="B14">
        <f>IF('Weekly data'!D14="","",INDEX(Seasonality!$B$6:$B$18,'Weekly data'!D14))</f>
        <v/>
      </c>
      <c r="C14">
        <f>IF('Weekly data'!D14="","",INDEX(Seasonality!$C$6:$C$18,'Weekly data'!D14))</f>
        <v/>
      </c>
      <c r="D14">
        <f>IF('Weekly data'!$C14="","",IF(Metrics!$J$6="Seasonal bookings",IF(OR(N(IFERROR(INDEX(Targets!$B$6:$B$45,MATCH('Weekly data'!$C14,Targets!$A$6:$A$45,0)),0))=0,SUM(Seasonality!$B$6:$B$18)=0),"",IFERROR(INDEX(Targets!$B$6:$B$45,MATCH('Weekly data'!$C14,Targets!$A$6:$A$45,0)),0)*$B14/SUM(Seasonality!$B$6:$B$18)),IF(Metrics!$J$6="Seasonal pipeline",IF(OR(N(IFERROR(INDEX(Targets!$B$6:$B$45,MATCH('Weekly data'!$C14,Targets!$A$6:$A$45,0)),0))=0,SUM(Seasonality!$C$6:$C$18)=0),"",IFERROR(INDEX(Targets!$B$6:$B$45,MATCH('Weekly data'!$C14,Targets!$A$6:$A$45,0)),0)*$C14/SUM(Seasonality!$C$6:$C$18)),IF(Metrics!$J$6="Quarter plan",IF(N(IFERROR(INDEX(Targets!$B$6:$B$45,MATCH('Weekly data'!$C14,Targets!$A$6:$A$45,0)),0))=0,"",IFERROR(INDEX(Targets!$B$6:$B$45,MATCH('Weekly data'!$C14,Targets!$A$6:$A$45,0)),0)),IF(AND(Metrics!$J$6="Weekly",ISNUMBER(Metrics!$K$6)),Metrics!$K$6,"")))))</f>
        <v/>
      </c>
      <c r="E14">
        <f>IF(NOT(ISNUMBER('Weekly data'!E14)),"",IF(Metrics!$L$6="% of target",IF(ISNUMBER(D14),IF(D14=0,"",'Weekly data'!E14/D14),""),'Weekly data'!E14))</f>
        <v/>
      </c>
      <c r="F14">
        <f>IF(AND(ISNUMBER(E14),ISNUMBER(E13)),ABS(E14-E13),"")</f>
        <v/>
      </c>
      <c r="G14">
        <f>""</f>
        <v/>
      </c>
      <c r="H14">
        <f>""</f>
        <v/>
      </c>
      <c r="I14">
        <f>""</f>
        <v/>
      </c>
      <c r="J14">
        <f>""</f>
        <v/>
      </c>
      <c r="K14">
        <f>""</f>
        <v/>
      </c>
      <c r="L14">
        <f>IF('Weekly data'!$C14="","",IF(Metrics!$J$7="Seasonal bookings",IF(OR(N(IFERROR(INDEX(Targets!$C$6:$C$45,MATCH('Weekly data'!$C14,Targets!$A$6:$A$45,0)),0))=0,SUM(Seasonality!$B$6:$B$18)=0),"",IFERROR(INDEX(Targets!$C$6:$C$45,MATCH('Weekly data'!$C14,Targets!$A$6:$A$45,0)),0)*$B14/SUM(Seasonality!$B$6:$B$18)),IF(Metrics!$J$7="Seasonal pipeline",IF(OR(N(IFERROR(INDEX(Targets!$C$6:$C$45,MATCH('Weekly data'!$C14,Targets!$A$6:$A$45,0)),0))=0,SUM(Seasonality!$C$6:$C$18)=0),"",IFERROR(INDEX(Targets!$C$6:$C$45,MATCH('Weekly data'!$C14,Targets!$A$6:$A$45,0)),0)*$C14/SUM(Seasonality!$C$6:$C$18)),IF(Metrics!$J$7="Quarter plan",IF(N(IFERROR(INDEX(Targets!$C$6:$C$45,MATCH('Weekly data'!$C14,Targets!$A$6:$A$45,0)),0))=0,"",IFERROR(INDEX(Targets!$C$6:$C$45,MATCH('Weekly data'!$C14,Targets!$A$6:$A$45,0)),0)),IF(AND(Metrics!$J$7="Weekly",ISNUMBER(Metrics!$K$7)),Metrics!$K$7,"")))))</f>
        <v/>
      </c>
      <c r="M14">
        <f>IF(NOT(ISNUMBER('Weekly data'!F14)),"",IF(Metrics!$L$7="% of target",IF(ISNUMBER(L14),IF(L14=0,"",'Weekly data'!F14/L14),""),'Weekly data'!F14))</f>
        <v/>
      </c>
      <c r="N14">
        <f>IF(AND(ISNUMBER(M14),ISNUMBER(M13)),ABS(M14-M13),"")</f>
        <v/>
      </c>
      <c r="O14">
        <f>""</f>
        <v/>
      </c>
      <c r="P14">
        <f>""</f>
        <v/>
      </c>
      <c r="Q14">
        <f>""</f>
        <v/>
      </c>
      <c r="R14">
        <f>""</f>
        <v/>
      </c>
      <c r="S14">
        <f>""</f>
        <v/>
      </c>
      <c r="T14">
        <f>IF('Weekly data'!$C14="","",IF(Metrics!$J$8="Seasonal bookings",IF(OR(N(IFERROR(INDEX(Targets!$D$6:$D$45,MATCH('Weekly data'!$C14,Targets!$A$6:$A$45,0)),0))=0,SUM(Seasonality!$B$6:$B$18)=0),"",IFERROR(INDEX(Targets!$D$6:$D$45,MATCH('Weekly data'!$C14,Targets!$A$6:$A$45,0)),0)*$B14/SUM(Seasonality!$B$6:$B$18)),IF(Metrics!$J$8="Seasonal pipeline",IF(OR(N(IFERROR(INDEX(Targets!$D$6:$D$45,MATCH('Weekly data'!$C14,Targets!$A$6:$A$45,0)),0))=0,SUM(Seasonality!$C$6:$C$18)=0),"",IFERROR(INDEX(Targets!$D$6:$D$45,MATCH('Weekly data'!$C14,Targets!$A$6:$A$45,0)),0)*$C14/SUM(Seasonality!$C$6:$C$18)),IF(Metrics!$J$8="Quarter plan",IF(N(IFERROR(INDEX(Targets!$D$6:$D$45,MATCH('Weekly data'!$C14,Targets!$A$6:$A$45,0)),0))=0,"",IFERROR(INDEX(Targets!$D$6:$D$45,MATCH('Weekly data'!$C14,Targets!$A$6:$A$45,0)),0)),IF(AND(Metrics!$J$8="Weekly",ISNUMBER(Metrics!$K$8)),Metrics!$K$8,"")))))</f>
        <v/>
      </c>
      <c r="U14">
        <f>IF(NOT(ISNUMBER('Weekly data'!G14)),"",IF(Metrics!$L$8="% of target",IF(ISNUMBER(T14),IF(T14=0,"",'Weekly data'!G14/T14),""),'Weekly data'!G14))</f>
        <v/>
      </c>
      <c r="V14">
        <f>IF(AND(ISNUMBER(U14),ISNUMBER(U13)),ABS(U14-U13),"")</f>
        <v/>
      </c>
      <c r="W14">
        <f>""</f>
        <v/>
      </c>
      <c r="X14">
        <f>""</f>
        <v/>
      </c>
      <c r="Y14">
        <f>""</f>
        <v/>
      </c>
      <c r="Z14">
        <f>""</f>
        <v/>
      </c>
      <c r="AA14">
        <f>""</f>
        <v/>
      </c>
      <c r="AB14">
        <f>IF('Weekly data'!$C14="","",IF(Metrics!$J$9="Seasonal bookings",IF(OR(N(IFERROR(INDEX(Targets!$E$6:$E$45,MATCH('Weekly data'!$C14,Targets!$A$6:$A$45,0)),0))=0,SUM(Seasonality!$B$6:$B$18)=0),"",IFERROR(INDEX(Targets!$E$6:$E$45,MATCH('Weekly data'!$C14,Targets!$A$6:$A$45,0)),0)*$B14/SUM(Seasonality!$B$6:$B$18)),IF(Metrics!$J$9="Seasonal pipeline",IF(OR(N(IFERROR(INDEX(Targets!$E$6:$E$45,MATCH('Weekly data'!$C14,Targets!$A$6:$A$45,0)),0))=0,SUM(Seasonality!$C$6:$C$18)=0),"",IFERROR(INDEX(Targets!$E$6:$E$45,MATCH('Weekly data'!$C14,Targets!$A$6:$A$45,0)),0)*$C14/SUM(Seasonality!$C$6:$C$18)),IF(Metrics!$J$9="Quarter plan",IF(N(IFERROR(INDEX(Targets!$E$6:$E$45,MATCH('Weekly data'!$C14,Targets!$A$6:$A$45,0)),0))=0,"",IFERROR(INDEX(Targets!$E$6:$E$45,MATCH('Weekly data'!$C14,Targets!$A$6:$A$45,0)),0)),IF(AND(Metrics!$J$9="Weekly",ISNUMBER(Metrics!$K$9)),Metrics!$K$9,"")))))</f>
        <v/>
      </c>
      <c r="AC14">
        <f>IF(NOT(ISNUMBER('Weekly data'!H14)),"",IF(Metrics!$L$9="% of target",IF(ISNUMBER(AB14),IF(AB14=0,"",'Weekly data'!H14/AB14),""),'Weekly data'!H14))</f>
        <v/>
      </c>
      <c r="AD14">
        <f>IF(AND(ISNUMBER(AC14),ISNUMBER(AC13)),ABS(AC14-AC13),"")</f>
        <v/>
      </c>
      <c r="AE14">
        <f>""</f>
        <v/>
      </c>
      <c r="AF14">
        <f>""</f>
        <v/>
      </c>
      <c r="AG14">
        <f>""</f>
        <v/>
      </c>
      <c r="AH14">
        <f>""</f>
        <v/>
      </c>
      <c r="AI14">
        <f>""</f>
        <v/>
      </c>
      <c r="AJ14">
        <f>IF('Weekly data'!$C14="","",IF(Metrics!$J$10="Seasonal bookings",IF(OR(N(IFERROR(INDEX(Targets!$F$6:$F$45,MATCH('Weekly data'!$C14,Targets!$A$6:$A$45,0)),0))=0,SUM(Seasonality!$B$6:$B$18)=0),"",IFERROR(INDEX(Targets!$F$6:$F$45,MATCH('Weekly data'!$C14,Targets!$A$6:$A$45,0)),0)*$B14/SUM(Seasonality!$B$6:$B$18)),IF(Metrics!$J$10="Seasonal pipeline",IF(OR(N(IFERROR(INDEX(Targets!$F$6:$F$45,MATCH('Weekly data'!$C14,Targets!$A$6:$A$45,0)),0))=0,SUM(Seasonality!$C$6:$C$18)=0),"",IFERROR(INDEX(Targets!$F$6:$F$45,MATCH('Weekly data'!$C14,Targets!$A$6:$A$45,0)),0)*$C14/SUM(Seasonality!$C$6:$C$18)),IF(Metrics!$J$10="Quarter plan",IF(N(IFERROR(INDEX(Targets!$F$6:$F$45,MATCH('Weekly data'!$C14,Targets!$A$6:$A$45,0)),0))=0,"",IFERROR(INDEX(Targets!$F$6:$F$45,MATCH('Weekly data'!$C14,Targets!$A$6:$A$45,0)),0)),IF(AND(Metrics!$J$10="Weekly",ISNUMBER(Metrics!$K$10)),Metrics!$K$10,"")))))</f>
        <v/>
      </c>
      <c r="AK14">
        <f>IF(NOT(ISNUMBER('Weekly data'!I14)),"",IF(Metrics!$L$10="% of target",IF(ISNUMBER(AJ14),IF(AJ14=0,"",'Weekly data'!I14/AJ14),""),'Weekly data'!I14))</f>
        <v/>
      </c>
      <c r="AL14">
        <f>IF(AND(ISNUMBER(AK14),ISNUMBER(AK13)),ABS(AK14-AK13),"")</f>
        <v/>
      </c>
      <c r="AM14">
        <f>""</f>
        <v/>
      </c>
      <c r="AN14">
        <f>""</f>
        <v/>
      </c>
      <c r="AO14">
        <f>""</f>
        <v/>
      </c>
      <c r="AP14">
        <f>""</f>
        <v/>
      </c>
      <c r="AQ14">
        <f>""</f>
        <v/>
      </c>
      <c r="AR14">
        <f>IF('Weekly data'!$C14="","",IF(Metrics!$J$11="Seasonal bookings",IF(OR(N(IFERROR(INDEX(Targets!$G$6:$G$45,MATCH('Weekly data'!$C14,Targets!$A$6:$A$45,0)),0))=0,SUM(Seasonality!$B$6:$B$18)=0),"",IFERROR(INDEX(Targets!$G$6:$G$45,MATCH('Weekly data'!$C14,Targets!$A$6:$A$45,0)),0)*$B14/SUM(Seasonality!$B$6:$B$18)),IF(Metrics!$J$11="Seasonal pipeline",IF(OR(N(IFERROR(INDEX(Targets!$G$6:$G$45,MATCH('Weekly data'!$C14,Targets!$A$6:$A$45,0)),0))=0,SUM(Seasonality!$C$6:$C$18)=0),"",IFERROR(INDEX(Targets!$G$6:$G$45,MATCH('Weekly data'!$C14,Targets!$A$6:$A$45,0)),0)*$C14/SUM(Seasonality!$C$6:$C$18)),IF(Metrics!$J$11="Quarter plan",IF(N(IFERROR(INDEX(Targets!$G$6:$G$45,MATCH('Weekly data'!$C14,Targets!$A$6:$A$45,0)),0))=0,"",IFERROR(INDEX(Targets!$G$6:$G$45,MATCH('Weekly data'!$C14,Targets!$A$6:$A$45,0)),0)),IF(AND(Metrics!$J$11="Weekly",ISNUMBER(Metrics!$K$11)),Metrics!$K$11,"")))))</f>
        <v/>
      </c>
      <c r="AS14">
        <f>IF(NOT(ISNUMBER('Weekly data'!J14)),"",IF(Metrics!$L$11="% of target",IF(ISNUMBER(AR14),IF(AR14=0,"",'Weekly data'!J14/AR14),""),'Weekly data'!J14))</f>
        <v/>
      </c>
      <c r="AT14">
        <f>IF(AND(ISNUMBER(AS14),ISNUMBER(AS13)),ABS(AS14-AS13),"")</f>
        <v/>
      </c>
      <c r="AU14">
        <f>""</f>
        <v/>
      </c>
      <c r="AV14">
        <f>""</f>
        <v/>
      </c>
      <c r="AW14">
        <f>""</f>
        <v/>
      </c>
      <c r="AX14">
        <f>""</f>
        <v/>
      </c>
      <c r="AY14">
        <f>""</f>
        <v/>
      </c>
      <c r="AZ14">
        <f>IF('Weekly data'!$C14="","",IF(Metrics!$J$12="Seasonal bookings",IF(OR(N(IFERROR(INDEX(Targets!$H$6:$H$45,MATCH('Weekly data'!$C14,Targets!$A$6:$A$45,0)),0))=0,SUM(Seasonality!$B$6:$B$18)=0),"",IFERROR(INDEX(Targets!$H$6:$H$45,MATCH('Weekly data'!$C14,Targets!$A$6:$A$45,0)),0)*$B14/SUM(Seasonality!$B$6:$B$18)),IF(Metrics!$J$12="Seasonal pipeline",IF(OR(N(IFERROR(INDEX(Targets!$H$6:$H$45,MATCH('Weekly data'!$C14,Targets!$A$6:$A$45,0)),0))=0,SUM(Seasonality!$C$6:$C$18)=0),"",IFERROR(INDEX(Targets!$H$6:$H$45,MATCH('Weekly data'!$C14,Targets!$A$6:$A$45,0)),0)*$C14/SUM(Seasonality!$C$6:$C$18)),IF(Metrics!$J$12="Quarter plan",IF(N(IFERROR(INDEX(Targets!$H$6:$H$45,MATCH('Weekly data'!$C14,Targets!$A$6:$A$45,0)),0))=0,"",IFERROR(INDEX(Targets!$H$6:$H$45,MATCH('Weekly data'!$C14,Targets!$A$6:$A$45,0)),0)),IF(AND(Metrics!$J$12="Weekly",ISNUMBER(Metrics!$K$12)),Metrics!$K$12,"")))))</f>
        <v/>
      </c>
      <c r="BA14">
        <f>IF(NOT(ISNUMBER('Weekly data'!K14)),"",IF(Metrics!$L$12="% of target",IF(ISNUMBER(AZ14),IF(AZ14=0,"",'Weekly data'!K14/AZ14),""),'Weekly data'!K14))</f>
        <v/>
      </c>
      <c r="BB14">
        <f>IF(AND(ISNUMBER(BA14),ISNUMBER(BA13)),ABS(BA14-BA13),"")</f>
        <v/>
      </c>
      <c r="BC14">
        <f>""</f>
        <v/>
      </c>
      <c r="BD14">
        <f>""</f>
        <v/>
      </c>
      <c r="BE14">
        <f>""</f>
        <v/>
      </c>
      <c r="BF14">
        <f>""</f>
        <v/>
      </c>
      <c r="BG14">
        <f>""</f>
        <v/>
      </c>
      <c r="BH14">
        <f>IF('Weekly data'!$C14="","",IF(Metrics!$J$13="Seasonal bookings",IF(OR(N(IFERROR(INDEX(Targets!$I$6:$I$45,MATCH('Weekly data'!$C14,Targets!$A$6:$A$45,0)),0))=0,SUM(Seasonality!$B$6:$B$18)=0),"",IFERROR(INDEX(Targets!$I$6:$I$45,MATCH('Weekly data'!$C14,Targets!$A$6:$A$45,0)),0)*$B14/SUM(Seasonality!$B$6:$B$18)),IF(Metrics!$J$13="Seasonal pipeline",IF(OR(N(IFERROR(INDEX(Targets!$I$6:$I$45,MATCH('Weekly data'!$C14,Targets!$A$6:$A$45,0)),0))=0,SUM(Seasonality!$C$6:$C$18)=0),"",IFERROR(INDEX(Targets!$I$6:$I$45,MATCH('Weekly data'!$C14,Targets!$A$6:$A$45,0)),0)*$C14/SUM(Seasonality!$C$6:$C$18)),IF(Metrics!$J$13="Quarter plan",IF(N(IFERROR(INDEX(Targets!$I$6:$I$45,MATCH('Weekly data'!$C14,Targets!$A$6:$A$45,0)),0))=0,"",IFERROR(INDEX(Targets!$I$6:$I$45,MATCH('Weekly data'!$C14,Targets!$A$6:$A$45,0)),0)),IF(AND(Metrics!$J$13="Weekly",ISNUMBER(Metrics!$K$13)),Metrics!$K$13,"")))))</f>
        <v/>
      </c>
      <c r="BI14">
        <f>IF(NOT(ISNUMBER('Weekly data'!L14)),"",IF(Metrics!$L$13="% of target",IF(ISNUMBER(BH14),IF(BH14=0,"",'Weekly data'!L14/BH14),""),'Weekly data'!L14))</f>
        <v/>
      </c>
      <c r="BJ14">
        <f>IF(AND(ISNUMBER(BI14),ISNUMBER(BI13)),ABS(BI14-BI13),"")</f>
        <v/>
      </c>
      <c r="BK14">
        <f>""</f>
        <v/>
      </c>
      <c r="BL14">
        <f>""</f>
        <v/>
      </c>
      <c r="BM14">
        <f>""</f>
        <v/>
      </c>
      <c r="BN14">
        <f>""</f>
        <v/>
      </c>
      <c r="BO14">
        <f>""</f>
        <v/>
      </c>
      <c r="BP14">
        <f>IF('Weekly data'!$C14="","",IF(Metrics!$J$14="Seasonal bookings",IF(OR(N(IFERROR(INDEX(Targets!$J$6:$J$45,MATCH('Weekly data'!$C14,Targets!$A$6:$A$45,0)),0))=0,SUM(Seasonality!$B$6:$B$18)=0),"",IFERROR(INDEX(Targets!$J$6:$J$45,MATCH('Weekly data'!$C14,Targets!$A$6:$A$45,0)),0)*$B14/SUM(Seasonality!$B$6:$B$18)),IF(Metrics!$J$14="Seasonal pipeline",IF(OR(N(IFERROR(INDEX(Targets!$J$6:$J$45,MATCH('Weekly data'!$C14,Targets!$A$6:$A$45,0)),0))=0,SUM(Seasonality!$C$6:$C$18)=0),"",IFERROR(INDEX(Targets!$J$6:$J$45,MATCH('Weekly data'!$C14,Targets!$A$6:$A$45,0)),0)*$C14/SUM(Seasonality!$C$6:$C$18)),IF(Metrics!$J$14="Quarter plan",IF(N(IFERROR(INDEX(Targets!$J$6:$J$45,MATCH('Weekly data'!$C14,Targets!$A$6:$A$45,0)),0))=0,"",IFERROR(INDEX(Targets!$J$6:$J$45,MATCH('Weekly data'!$C14,Targets!$A$6:$A$45,0)),0)),IF(AND(Metrics!$J$14="Weekly",ISNUMBER(Metrics!$K$14)),Metrics!$K$14,"")))))</f>
        <v/>
      </c>
      <c r="BQ14">
        <f>IF(NOT(ISNUMBER('Weekly data'!M14)),"",IF(Metrics!$L$14="% of target",IF(ISNUMBER(BP14),IF(BP14=0,"",'Weekly data'!M14/BP14),""),'Weekly data'!M14))</f>
        <v/>
      </c>
      <c r="BR14">
        <f>IF(AND(ISNUMBER(BQ14),ISNUMBER(BQ13)),ABS(BQ14-BQ13),"")</f>
        <v/>
      </c>
      <c r="BS14">
        <f>""</f>
        <v/>
      </c>
      <c r="BT14">
        <f>""</f>
        <v/>
      </c>
      <c r="BU14">
        <f>""</f>
        <v/>
      </c>
      <c r="BV14">
        <f>""</f>
        <v/>
      </c>
      <c r="BW14">
        <f>""</f>
        <v/>
      </c>
      <c r="BX14">
        <f>IF('Weekly data'!$C14="","",IF(Metrics!$J$15="Seasonal bookings",IF(OR(N(IFERROR(INDEX(Targets!$K$6:$K$45,MATCH('Weekly data'!$C14,Targets!$A$6:$A$45,0)),0))=0,SUM(Seasonality!$B$6:$B$18)=0),"",IFERROR(INDEX(Targets!$K$6:$K$45,MATCH('Weekly data'!$C14,Targets!$A$6:$A$45,0)),0)*$B14/SUM(Seasonality!$B$6:$B$18)),IF(Metrics!$J$15="Seasonal pipeline",IF(OR(N(IFERROR(INDEX(Targets!$K$6:$K$45,MATCH('Weekly data'!$C14,Targets!$A$6:$A$45,0)),0))=0,SUM(Seasonality!$C$6:$C$18)=0),"",IFERROR(INDEX(Targets!$K$6:$K$45,MATCH('Weekly data'!$C14,Targets!$A$6:$A$45,0)),0)*$C14/SUM(Seasonality!$C$6:$C$18)),IF(Metrics!$J$15="Quarter plan",IF(N(IFERROR(INDEX(Targets!$K$6:$K$45,MATCH('Weekly data'!$C14,Targets!$A$6:$A$45,0)),0))=0,"",IFERROR(INDEX(Targets!$K$6:$K$45,MATCH('Weekly data'!$C14,Targets!$A$6:$A$45,0)),0)),IF(AND(Metrics!$J$15="Weekly",ISNUMBER(Metrics!$K$15)),Metrics!$K$15,"")))))</f>
        <v/>
      </c>
      <c r="BY14">
        <f>IF(NOT(ISNUMBER('Weekly data'!N14)),"",IF(Metrics!$L$15="% of target",IF(ISNUMBER(BX14),IF(BX14=0,"",'Weekly data'!N14/BX14),""),'Weekly data'!N14))</f>
        <v/>
      </c>
      <c r="BZ14">
        <f>IF(AND(ISNUMBER(BY14),ISNUMBER(BY13)),ABS(BY14-BY13),"")</f>
        <v/>
      </c>
      <c r="CA14">
        <f>""</f>
        <v/>
      </c>
      <c r="CB14">
        <f>""</f>
        <v/>
      </c>
      <c r="CC14">
        <f>""</f>
        <v/>
      </c>
      <c r="CD14">
        <f>""</f>
        <v/>
      </c>
      <c r="CE14">
        <f>""</f>
        <v/>
      </c>
      <c r="CF14">
        <f>IF('Weekly data'!$C14="","",IF(Metrics!$J$16="Seasonal bookings",IF(OR(N(IFERROR(INDEX(Targets!$L$6:$L$45,MATCH('Weekly data'!$C14,Targets!$A$6:$A$45,0)),0))=0,SUM(Seasonality!$B$6:$B$18)=0),"",IFERROR(INDEX(Targets!$L$6:$L$45,MATCH('Weekly data'!$C14,Targets!$A$6:$A$45,0)),0)*$B14/SUM(Seasonality!$B$6:$B$18)),IF(Metrics!$J$16="Seasonal pipeline",IF(OR(N(IFERROR(INDEX(Targets!$L$6:$L$45,MATCH('Weekly data'!$C14,Targets!$A$6:$A$45,0)),0))=0,SUM(Seasonality!$C$6:$C$18)=0),"",IFERROR(INDEX(Targets!$L$6:$L$45,MATCH('Weekly data'!$C14,Targets!$A$6:$A$45,0)),0)*$C14/SUM(Seasonality!$C$6:$C$18)),IF(Metrics!$J$16="Quarter plan",IF(N(IFERROR(INDEX(Targets!$L$6:$L$45,MATCH('Weekly data'!$C14,Targets!$A$6:$A$45,0)),0))=0,"",IFERROR(INDEX(Targets!$L$6:$L$45,MATCH('Weekly data'!$C14,Targets!$A$6:$A$45,0)),0)),IF(AND(Metrics!$J$16="Weekly",ISNUMBER(Metrics!$K$16)),Metrics!$K$16,"")))))</f>
        <v/>
      </c>
      <c r="CG14">
        <f>IF(NOT(ISNUMBER('Weekly data'!O14)),"",IF(Metrics!$L$16="% of target",IF(ISNUMBER(CF14),IF(CF14=0,"",'Weekly data'!O14/CF14),""),'Weekly data'!O14))</f>
        <v/>
      </c>
      <c r="CH14">
        <f>IF(AND(ISNUMBER(CG14),ISNUMBER(CG13)),ABS(CG14-CG13),"")</f>
        <v/>
      </c>
      <c r="CI14">
        <f>""</f>
        <v/>
      </c>
      <c r="CJ14">
        <f>""</f>
        <v/>
      </c>
      <c r="CK14">
        <f>""</f>
        <v/>
      </c>
      <c r="CL14">
        <f>""</f>
        <v/>
      </c>
      <c r="CM14">
        <f>""</f>
        <v/>
      </c>
      <c r="CN14">
        <f>IF('Weekly data'!$C14="","",IF(Metrics!$J$17="Seasonal bookings",IF(OR(N(IFERROR(INDEX(Targets!$M$6:$M$45,MATCH('Weekly data'!$C14,Targets!$A$6:$A$45,0)),0))=0,SUM(Seasonality!$B$6:$B$18)=0),"",IFERROR(INDEX(Targets!$M$6:$M$45,MATCH('Weekly data'!$C14,Targets!$A$6:$A$45,0)),0)*$B14/SUM(Seasonality!$B$6:$B$18)),IF(Metrics!$J$17="Seasonal pipeline",IF(OR(N(IFERROR(INDEX(Targets!$M$6:$M$45,MATCH('Weekly data'!$C14,Targets!$A$6:$A$45,0)),0))=0,SUM(Seasonality!$C$6:$C$18)=0),"",IFERROR(INDEX(Targets!$M$6:$M$45,MATCH('Weekly data'!$C14,Targets!$A$6:$A$45,0)),0)*$C14/SUM(Seasonality!$C$6:$C$18)),IF(Metrics!$J$17="Quarter plan",IF(N(IFERROR(INDEX(Targets!$M$6:$M$45,MATCH('Weekly data'!$C14,Targets!$A$6:$A$45,0)),0))=0,"",IFERROR(INDEX(Targets!$M$6:$M$45,MATCH('Weekly data'!$C14,Targets!$A$6:$A$45,0)),0)),IF(AND(Metrics!$J$17="Weekly",ISNUMBER(Metrics!$K$17)),Metrics!$K$17,"")))))</f>
        <v/>
      </c>
      <c r="CO14">
        <f>IF(NOT(ISNUMBER('Weekly data'!P14)),"",IF(Metrics!$L$17="% of target",IF(ISNUMBER(CN14),IF(CN14=0,"",'Weekly data'!P14/CN14),""),'Weekly data'!P14))</f>
        <v/>
      </c>
      <c r="CP14">
        <f>IF(AND(ISNUMBER(CO14),ISNUMBER(CO13)),ABS(CO14-CO13),"")</f>
        <v/>
      </c>
      <c r="CQ14">
        <f>""</f>
        <v/>
      </c>
      <c r="CR14">
        <f>""</f>
        <v/>
      </c>
      <c r="CS14">
        <f>""</f>
        <v/>
      </c>
      <c r="CT14">
        <f>""</f>
        <v/>
      </c>
      <c r="CU14">
        <f>""</f>
        <v/>
      </c>
    </row>
    <row r="15">
      <c r="A15" s="8">
        <f>'Weekly data'!A15</f>
        <v/>
      </c>
      <c r="B15">
        <f>IF('Weekly data'!D15="","",INDEX(Seasonality!$B$6:$B$18,'Weekly data'!D15))</f>
        <v/>
      </c>
      <c r="C15">
        <f>IF('Weekly data'!D15="","",INDEX(Seasonality!$C$6:$C$18,'Weekly data'!D15))</f>
        <v/>
      </c>
      <c r="D15">
        <f>IF('Weekly data'!$C15="","",IF(Metrics!$J$6="Seasonal bookings",IF(OR(N(IFERROR(INDEX(Targets!$B$6:$B$45,MATCH('Weekly data'!$C15,Targets!$A$6:$A$45,0)),0))=0,SUM(Seasonality!$B$6:$B$18)=0),"",IFERROR(INDEX(Targets!$B$6:$B$45,MATCH('Weekly data'!$C15,Targets!$A$6:$A$45,0)),0)*$B15/SUM(Seasonality!$B$6:$B$18)),IF(Metrics!$J$6="Seasonal pipeline",IF(OR(N(IFERROR(INDEX(Targets!$B$6:$B$45,MATCH('Weekly data'!$C15,Targets!$A$6:$A$45,0)),0))=0,SUM(Seasonality!$C$6:$C$18)=0),"",IFERROR(INDEX(Targets!$B$6:$B$45,MATCH('Weekly data'!$C15,Targets!$A$6:$A$45,0)),0)*$C15/SUM(Seasonality!$C$6:$C$18)),IF(Metrics!$J$6="Quarter plan",IF(N(IFERROR(INDEX(Targets!$B$6:$B$45,MATCH('Weekly data'!$C15,Targets!$A$6:$A$45,0)),0))=0,"",IFERROR(INDEX(Targets!$B$6:$B$45,MATCH('Weekly data'!$C15,Targets!$A$6:$A$45,0)),0)),IF(AND(Metrics!$J$6="Weekly",ISNUMBER(Metrics!$K$6)),Metrics!$K$6,"")))))</f>
        <v/>
      </c>
      <c r="E15">
        <f>IF(NOT(ISNUMBER('Weekly data'!E15)),"",IF(Metrics!$L$6="% of target",IF(ISNUMBER(D15),IF(D15=0,"",'Weekly data'!E15/D15),""),'Weekly data'!E15))</f>
        <v/>
      </c>
      <c r="F15">
        <f>IF(AND(ISNUMBER(E15),ISNUMBER(E14)),ABS(E15-E14),"")</f>
        <v/>
      </c>
      <c r="G15">
        <f>""</f>
        <v/>
      </c>
      <c r="H15">
        <f>""</f>
        <v/>
      </c>
      <c r="I15">
        <f>""</f>
        <v/>
      </c>
      <c r="J15">
        <f>""</f>
        <v/>
      </c>
      <c r="K15">
        <f>""</f>
        <v/>
      </c>
      <c r="L15">
        <f>IF('Weekly data'!$C15="","",IF(Metrics!$J$7="Seasonal bookings",IF(OR(N(IFERROR(INDEX(Targets!$C$6:$C$45,MATCH('Weekly data'!$C15,Targets!$A$6:$A$45,0)),0))=0,SUM(Seasonality!$B$6:$B$18)=0),"",IFERROR(INDEX(Targets!$C$6:$C$45,MATCH('Weekly data'!$C15,Targets!$A$6:$A$45,0)),0)*$B15/SUM(Seasonality!$B$6:$B$18)),IF(Metrics!$J$7="Seasonal pipeline",IF(OR(N(IFERROR(INDEX(Targets!$C$6:$C$45,MATCH('Weekly data'!$C15,Targets!$A$6:$A$45,0)),0))=0,SUM(Seasonality!$C$6:$C$18)=0),"",IFERROR(INDEX(Targets!$C$6:$C$45,MATCH('Weekly data'!$C15,Targets!$A$6:$A$45,0)),0)*$C15/SUM(Seasonality!$C$6:$C$18)),IF(Metrics!$J$7="Quarter plan",IF(N(IFERROR(INDEX(Targets!$C$6:$C$45,MATCH('Weekly data'!$C15,Targets!$A$6:$A$45,0)),0))=0,"",IFERROR(INDEX(Targets!$C$6:$C$45,MATCH('Weekly data'!$C15,Targets!$A$6:$A$45,0)),0)),IF(AND(Metrics!$J$7="Weekly",ISNUMBER(Metrics!$K$7)),Metrics!$K$7,"")))))</f>
        <v/>
      </c>
      <c r="M15">
        <f>IF(NOT(ISNUMBER('Weekly data'!F15)),"",IF(Metrics!$L$7="% of target",IF(ISNUMBER(L15),IF(L15=0,"",'Weekly data'!F15/L15),""),'Weekly data'!F15))</f>
        <v/>
      </c>
      <c r="N15">
        <f>IF(AND(ISNUMBER(M15),ISNUMBER(M14)),ABS(M15-M14),"")</f>
        <v/>
      </c>
      <c r="O15">
        <f>""</f>
        <v/>
      </c>
      <c r="P15">
        <f>""</f>
        <v/>
      </c>
      <c r="Q15">
        <f>""</f>
        <v/>
      </c>
      <c r="R15">
        <f>""</f>
        <v/>
      </c>
      <c r="S15">
        <f>""</f>
        <v/>
      </c>
      <c r="T15">
        <f>IF('Weekly data'!$C15="","",IF(Metrics!$J$8="Seasonal bookings",IF(OR(N(IFERROR(INDEX(Targets!$D$6:$D$45,MATCH('Weekly data'!$C15,Targets!$A$6:$A$45,0)),0))=0,SUM(Seasonality!$B$6:$B$18)=0),"",IFERROR(INDEX(Targets!$D$6:$D$45,MATCH('Weekly data'!$C15,Targets!$A$6:$A$45,0)),0)*$B15/SUM(Seasonality!$B$6:$B$18)),IF(Metrics!$J$8="Seasonal pipeline",IF(OR(N(IFERROR(INDEX(Targets!$D$6:$D$45,MATCH('Weekly data'!$C15,Targets!$A$6:$A$45,0)),0))=0,SUM(Seasonality!$C$6:$C$18)=0),"",IFERROR(INDEX(Targets!$D$6:$D$45,MATCH('Weekly data'!$C15,Targets!$A$6:$A$45,0)),0)*$C15/SUM(Seasonality!$C$6:$C$18)),IF(Metrics!$J$8="Quarter plan",IF(N(IFERROR(INDEX(Targets!$D$6:$D$45,MATCH('Weekly data'!$C15,Targets!$A$6:$A$45,0)),0))=0,"",IFERROR(INDEX(Targets!$D$6:$D$45,MATCH('Weekly data'!$C15,Targets!$A$6:$A$45,0)),0)),IF(AND(Metrics!$J$8="Weekly",ISNUMBER(Metrics!$K$8)),Metrics!$K$8,"")))))</f>
        <v/>
      </c>
      <c r="U15">
        <f>IF(NOT(ISNUMBER('Weekly data'!G15)),"",IF(Metrics!$L$8="% of target",IF(ISNUMBER(T15),IF(T15=0,"",'Weekly data'!G15/T15),""),'Weekly data'!G15))</f>
        <v/>
      </c>
      <c r="V15">
        <f>IF(AND(ISNUMBER(U15),ISNUMBER(U14)),ABS(U15-U14),"")</f>
        <v/>
      </c>
      <c r="W15">
        <f>""</f>
        <v/>
      </c>
      <c r="X15">
        <f>""</f>
        <v/>
      </c>
      <c r="Y15">
        <f>""</f>
        <v/>
      </c>
      <c r="Z15">
        <f>""</f>
        <v/>
      </c>
      <c r="AA15">
        <f>""</f>
        <v/>
      </c>
      <c r="AB15">
        <f>IF('Weekly data'!$C15="","",IF(Metrics!$J$9="Seasonal bookings",IF(OR(N(IFERROR(INDEX(Targets!$E$6:$E$45,MATCH('Weekly data'!$C15,Targets!$A$6:$A$45,0)),0))=0,SUM(Seasonality!$B$6:$B$18)=0),"",IFERROR(INDEX(Targets!$E$6:$E$45,MATCH('Weekly data'!$C15,Targets!$A$6:$A$45,0)),0)*$B15/SUM(Seasonality!$B$6:$B$18)),IF(Metrics!$J$9="Seasonal pipeline",IF(OR(N(IFERROR(INDEX(Targets!$E$6:$E$45,MATCH('Weekly data'!$C15,Targets!$A$6:$A$45,0)),0))=0,SUM(Seasonality!$C$6:$C$18)=0),"",IFERROR(INDEX(Targets!$E$6:$E$45,MATCH('Weekly data'!$C15,Targets!$A$6:$A$45,0)),0)*$C15/SUM(Seasonality!$C$6:$C$18)),IF(Metrics!$J$9="Quarter plan",IF(N(IFERROR(INDEX(Targets!$E$6:$E$45,MATCH('Weekly data'!$C15,Targets!$A$6:$A$45,0)),0))=0,"",IFERROR(INDEX(Targets!$E$6:$E$45,MATCH('Weekly data'!$C15,Targets!$A$6:$A$45,0)),0)),IF(AND(Metrics!$J$9="Weekly",ISNUMBER(Metrics!$K$9)),Metrics!$K$9,"")))))</f>
        <v/>
      </c>
      <c r="AC15">
        <f>IF(NOT(ISNUMBER('Weekly data'!H15)),"",IF(Metrics!$L$9="% of target",IF(ISNUMBER(AB15),IF(AB15=0,"",'Weekly data'!H15/AB15),""),'Weekly data'!H15))</f>
        <v/>
      </c>
      <c r="AD15">
        <f>IF(AND(ISNUMBER(AC15),ISNUMBER(AC14)),ABS(AC15-AC14),"")</f>
        <v/>
      </c>
      <c r="AE15">
        <f>""</f>
        <v/>
      </c>
      <c r="AF15">
        <f>""</f>
        <v/>
      </c>
      <c r="AG15">
        <f>""</f>
        <v/>
      </c>
      <c r="AH15">
        <f>""</f>
        <v/>
      </c>
      <c r="AI15">
        <f>""</f>
        <v/>
      </c>
      <c r="AJ15">
        <f>IF('Weekly data'!$C15="","",IF(Metrics!$J$10="Seasonal bookings",IF(OR(N(IFERROR(INDEX(Targets!$F$6:$F$45,MATCH('Weekly data'!$C15,Targets!$A$6:$A$45,0)),0))=0,SUM(Seasonality!$B$6:$B$18)=0),"",IFERROR(INDEX(Targets!$F$6:$F$45,MATCH('Weekly data'!$C15,Targets!$A$6:$A$45,0)),0)*$B15/SUM(Seasonality!$B$6:$B$18)),IF(Metrics!$J$10="Seasonal pipeline",IF(OR(N(IFERROR(INDEX(Targets!$F$6:$F$45,MATCH('Weekly data'!$C15,Targets!$A$6:$A$45,0)),0))=0,SUM(Seasonality!$C$6:$C$18)=0),"",IFERROR(INDEX(Targets!$F$6:$F$45,MATCH('Weekly data'!$C15,Targets!$A$6:$A$45,0)),0)*$C15/SUM(Seasonality!$C$6:$C$18)),IF(Metrics!$J$10="Quarter plan",IF(N(IFERROR(INDEX(Targets!$F$6:$F$45,MATCH('Weekly data'!$C15,Targets!$A$6:$A$45,0)),0))=0,"",IFERROR(INDEX(Targets!$F$6:$F$45,MATCH('Weekly data'!$C15,Targets!$A$6:$A$45,0)),0)),IF(AND(Metrics!$J$10="Weekly",ISNUMBER(Metrics!$K$10)),Metrics!$K$10,"")))))</f>
        <v/>
      </c>
      <c r="AK15">
        <f>IF(NOT(ISNUMBER('Weekly data'!I15)),"",IF(Metrics!$L$10="% of target",IF(ISNUMBER(AJ15),IF(AJ15=0,"",'Weekly data'!I15/AJ15),""),'Weekly data'!I15))</f>
        <v/>
      </c>
      <c r="AL15">
        <f>IF(AND(ISNUMBER(AK15),ISNUMBER(AK14)),ABS(AK15-AK14),"")</f>
        <v/>
      </c>
      <c r="AM15">
        <f>""</f>
        <v/>
      </c>
      <c r="AN15">
        <f>""</f>
        <v/>
      </c>
      <c r="AO15">
        <f>""</f>
        <v/>
      </c>
      <c r="AP15">
        <f>""</f>
        <v/>
      </c>
      <c r="AQ15">
        <f>""</f>
        <v/>
      </c>
      <c r="AR15">
        <f>IF('Weekly data'!$C15="","",IF(Metrics!$J$11="Seasonal bookings",IF(OR(N(IFERROR(INDEX(Targets!$G$6:$G$45,MATCH('Weekly data'!$C15,Targets!$A$6:$A$45,0)),0))=0,SUM(Seasonality!$B$6:$B$18)=0),"",IFERROR(INDEX(Targets!$G$6:$G$45,MATCH('Weekly data'!$C15,Targets!$A$6:$A$45,0)),0)*$B15/SUM(Seasonality!$B$6:$B$18)),IF(Metrics!$J$11="Seasonal pipeline",IF(OR(N(IFERROR(INDEX(Targets!$G$6:$G$45,MATCH('Weekly data'!$C15,Targets!$A$6:$A$45,0)),0))=0,SUM(Seasonality!$C$6:$C$18)=0),"",IFERROR(INDEX(Targets!$G$6:$G$45,MATCH('Weekly data'!$C15,Targets!$A$6:$A$45,0)),0)*$C15/SUM(Seasonality!$C$6:$C$18)),IF(Metrics!$J$11="Quarter plan",IF(N(IFERROR(INDEX(Targets!$G$6:$G$45,MATCH('Weekly data'!$C15,Targets!$A$6:$A$45,0)),0))=0,"",IFERROR(INDEX(Targets!$G$6:$G$45,MATCH('Weekly data'!$C15,Targets!$A$6:$A$45,0)),0)),IF(AND(Metrics!$J$11="Weekly",ISNUMBER(Metrics!$K$11)),Metrics!$K$11,"")))))</f>
        <v/>
      </c>
      <c r="AS15">
        <f>IF(NOT(ISNUMBER('Weekly data'!J15)),"",IF(Metrics!$L$11="% of target",IF(ISNUMBER(AR15),IF(AR15=0,"",'Weekly data'!J15/AR15),""),'Weekly data'!J15))</f>
        <v/>
      </c>
      <c r="AT15">
        <f>IF(AND(ISNUMBER(AS15),ISNUMBER(AS14)),ABS(AS15-AS14),"")</f>
        <v/>
      </c>
      <c r="AU15">
        <f>""</f>
        <v/>
      </c>
      <c r="AV15">
        <f>""</f>
        <v/>
      </c>
      <c r="AW15">
        <f>""</f>
        <v/>
      </c>
      <c r="AX15">
        <f>""</f>
        <v/>
      </c>
      <c r="AY15">
        <f>""</f>
        <v/>
      </c>
      <c r="AZ15">
        <f>IF('Weekly data'!$C15="","",IF(Metrics!$J$12="Seasonal bookings",IF(OR(N(IFERROR(INDEX(Targets!$H$6:$H$45,MATCH('Weekly data'!$C15,Targets!$A$6:$A$45,0)),0))=0,SUM(Seasonality!$B$6:$B$18)=0),"",IFERROR(INDEX(Targets!$H$6:$H$45,MATCH('Weekly data'!$C15,Targets!$A$6:$A$45,0)),0)*$B15/SUM(Seasonality!$B$6:$B$18)),IF(Metrics!$J$12="Seasonal pipeline",IF(OR(N(IFERROR(INDEX(Targets!$H$6:$H$45,MATCH('Weekly data'!$C15,Targets!$A$6:$A$45,0)),0))=0,SUM(Seasonality!$C$6:$C$18)=0),"",IFERROR(INDEX(Targets!$H$6:$H$45,MATCH('Weekly data'!$C15,Targets!$A$6:$A$45,0)),0)*$C15/SUM(Seasonality!$C$6:$C$18)),IF(Metrics!$J$12="Quarter plan",IF(N(IFERROR(INDEX(Targets!$H$6:$H$45,MATCH('Weekly data'!$C15,Targets!$A$6:$A$45,0)),0))=0,"",IFERROR(INDEX(Targets!$H$6:$H$45,MATCH('Weekly data'!$C15,Targets!$A$6:$A$45,0)),0)),IF(AND(Metrics!$J$12="Weekly",ISNUMBER(Metrics!$K$12)),Metrics!$K$12,"")))))</f>
        <v/>
      </c>
      <c r="BA15">
        <f>IF(NOT(ISNUMBER('Weekly data'!K15)),"",IF(Metrics!$L$12="% of target",IF(ISNUMBER(AZ15),IF(AZ15=0,"",'Weekly data'!K15/AZ15),""),'Weekly data'!K15))</f>
        <v/>
      </c>
      <c r="BB15">
        <f>IF(AND(ISNUMBER(BA15),ISNUMBER(BA14)),ABS(BA15-BA14),"")</f>
        <v/>
      </c>
      <c r="BC15">
        <f>""</f>
        <v/>
      </c>
      <c r="BD15">
        <f>""</f>
        <v/>
      </c>
      <c r="BE15">
        <f>""</f>
        <v/>
      </c>
      <c r="BF15">
        <f>""</f>
        <v/>
      </c>
      <c r="BG15">
        <f>""</f>
        <v/>
      </c>
      <c r="BH15">
        <f>IF('Weekly data'!$C15="","",IF(Metrics!$J$13="Seasonal bookings",IF(OR(N(IFERROR(INDEX(Targets!$I$6:$I$45,MATCH('Weekly data'!$C15,Targets!$A$6:$A$45,0)),0))=0,SUM(Seasonality!$B$6:$B$18)=0),"",IFERROR(INDEX(Targets!$I$6:$I$45,MATCH('Weekly data'!$C15,Targets!$A$6:$A$45,0)),0)*$B15/SUM(Seasonality!$B$6:$B$18)),IF(Metrics!$J$13="Seasonal pipeline",IF(OR(N(IFERROR(INDEX(Targets!$I$6:$I$45,MATCH('Weekly data'!$C15,Targets!$A$6:$A$45,0)),0))=0,SUM(Seasonality!$C$6:$C$18)=0),"",IFERROR(INDEX(Targets!$I$6:$I$45,MATCH('Weekly data'!$C15,Targets!$A$6:$A$45,0)),0)*$C15/SUM(Seasonality!$C$6:$C$18)),IF(Metrics!$J$13="Quarter plan",IF(N(IFERROR(INDEX(Targets!$I$6:$I$45,MATCH('Weekly data'!$C15,Targets!$A$6:$A$45,0)),0))=0,"",IFERROR(INDEX(Targets!$I$6:$I$45,MATCH('Weekly data'!$C15,Targets!$A$6:$A$45,0)),0)),IF(AND(Metrics!$J$13="Weekly",ISNUMBER(Metrics!$K$13)),Metrics!$K$13,"")))))</f>
        <v/>
      </c>
      <c r="BI15">
        <f>IF(NOT(ISNUMBER('Weekly data'!L15)),"",IF(Metrics!$L$13="% of target",IF(ISNUMBER(BH15),IF(BH15=0,"",'Weekly data'!L15/BH15),""),'Weekly data'!L15))</f>
        <v/>
      </c>
      <c r="BJ15">
        <f>IF(AND(ISNUMBER(BI15),ISNUMBER(BI14)),ABS(BI15-BI14),"")</f>
        <v/>
      </c>
      <c r="BK15">
        <f>""</f>
        <v/>
      </c>
      <c r="BL15">
        <f>""</f>
        <v/>
      </c>
      <c r="BM15">
        <f>""</f>
        <v/>
      </c>
      <c r="BN15">
        <f>""</f>
        <v/>
      </c>
      <c r="BO15">
        <f>""</f>
        <v/>
      </c>
      <c r="BP15">
        <f>IF('Weekly data'!$C15="","",IF(Metrics!$J$14="Seasonal bookings",IF(OR(N(IFERROR(INDEX(Targets!$J$6:$J$45,MATCH('Weekly data'!$C15,Targets!$A$6:$A$45,0)),0))=0,SUM(Seasonality!$B$6:$B$18)=0),"",IFERROR(INDEX(Targets!$J$6:$J$45,MATCH('Weekly data'!$C15,Targets!$A$6:$A$45,0)),0)*$B15/SUM(Seasonality!$B$6:$B$18)),IF(Metrics!$J$14="Seasonal pipeline",IF(OR(N(IFERROR(INDEX(Targets!$J$6:$J$45,MATCH('Weekly data'!$C15,Targets!$A$6:$A$45,0)),0))=0,SUM(Seasonality!$C$6:$C$18)=0),"",IFERROR(INDEX(Targets!$J$6:$J$45,MATCH('Weekly data'!$C15,Targets!$A$6:$A$45,0)),0)*$C15/SUM(Seasonality!$C$6:$C$18)),IF(Metrics!$J$14="Quarter plan",IF(N(IFERROR(INDEX(Targets!$J$6:$J$45,MATCH('Weekly data'!$C15,Targets!$A$6:$A$45,0)),0))=0,"",IFERROR(INDEX(Targets!$J$6:$J$45,MATCH('Weekly data'!$C15,Targets!$A$6:$A$45,0)),0)),IF(AND(Metrics!$J$14="Weekly",ISNUMBER(Metrics!$K$14)),Metrics!$K$14,"")))))</f>
        <v/>
      </c>
      <c r="BQ15">
        <f>IF(NOT(ISNUMBER('Weekly data'!M15)),"",IF(Metrics!$L$14="% of target",IF(ISNUMBER(BP15),IF(BP15=0,"",'Weekly data'!M15/BP15),""),'Weekly data'!M15))</f>
        <v/>
      </c>
      <c r="BR15">
        <f>IF(AND(ISNUMBER(BQ15),ISNUMBER(BQ14)),ABS(BQ15-BQ14),"")</f>
        <v/>
      </c>
      <c r="BS15">
        <f>""</f>
        <v/>
      </c>
      <c r="BT15">
        <f>""</f>
        <v/>
      </c>
      <c r="BU15">
        <f>""</f>
        <v/>
      </c>
      <c r="BV15">
        <f>""</f>
        <v/>
      </c>
      <c r="BW15">
        <f>""</f>
        <v/>
      </c>
      <c r="BX15">
        <f>IF('Weekly data'!$C15="","",IF(Metrics!$J$15="Seasonal bookings",IF(OR(N(IFERROR(INDEX(Targets!$K$6:$K$45,MATCH('Weekly data'!$C15,Targets!$A$6:$A$45,0)),0))=0,SUM(Seasonality!$B$6:$B$18)=0),"",IFERROR(INDEX(Targets!$K$6:$K$45,MATCH('Weekly data'!$C15,Targets!$A$6:$A$45,0)),0)*$B15/SUM(Seasonality!$B$6:$B$18)),IF(Metrics!$J$15="Seasonal pipeline",IF(OR(N(IFERROR(INDEX(Targets!$K$6:$K$45,MATCH('Weekly data'!$C15,Targets!$A$6:$A$45,0)),0))=0,SUM(Seasonality!$C$6:$C$18)=0),"",IFERROR(INDEX(Targets!$K$6:$K$45,MATCH('Weekly data'!$C15,Targets!$A$6:$A$45,0)),0)*$C15/SUM(Seasonality!$C$6:$C$18)),IF(Metrics!$J$15="Quarter plan",IF(N(IFERROR(INDEX(Targets!$K$6:$K$45,MATCH('Weekly data'!$C15,Targets!$A$6:$A$45,0)),0))=0,"",IFERROR(INDEX(Targets!$K$6:$K$45,MATCH('Weekly data'!$C15,Targets!$A$6:$A$45,0)),0)),IF(AND(Metrics!$J$15="Weekly",ISNUMBER(Metrics!$K$15)),Metrics!$K$15,"")))))</f>
        <v/>
      </c>
      <c r="BY15">
        <f>IF(NOT(ISNUMBER('Weekly data'!N15)),"",IF(Metrics!$L$15="% of target",IF(ISNUMBER(BX15),IF(BX15=0,"",'Weekly data'!N15/BX15),""),'Weekly data'!N15))</f>
        <v/>
      </c>
      <c r="BZ15">
        <f>IF(AND(ISNUMBER(BY15),ISNUMBER(BY14)),ABS(BY15-BY14),"")</f>
        <v/>
      </c>
      <c r="CA15">
        <f>""</f>
        <v/>
      </c>
      <c r="CB15">
        <f>""</f>
        <v/>
      </c>
      <c r="CC15">
        <f>""</f>
        <v/>
      </c>
      <c r="CD15">
        <f>""</f>
        <v/>
      </c>
      <c r="CE15">
        <f>""</f>
        <v/>
      </c>
      <c r="CF15">
        <f>IF('Weekly data'!$C15="","",IF(Metrics!$J$16="Seasonal bookings",IF(OR(N(IFERROR(INDEX(Targets!$L$6:$L$45,MATCH('Weekly data'!$C15,Targets!$A$6:$A$45,0)),0))=0,SUM(Seasonality!$B$6:$B$18)=0),"",IFERROR(INDEX(Targets!$L$6:$L$45,MATCH('Weekly data'!$C15,Targets!$A$6:$A$45,0)),0)*$B15/SUM(Seasonality!$B$6:$B$18)),IF(Metrics!$J$16="Seasonal pipeline",IF(OR(N(IFERROR(INDEX(Targets!$L$6:$L$45,MATCH('Weekly data'!$C15,Targets!$A$6:$A$45,0)),0))=0,SUM(Seasonality!$C$6:$C$18)=0),"",IFERROR(INDEX(Targets!$L$6:$L$45,MATCH('Weekly data'!$C15,Targets!$A$6:$A$45,0)),0)*$C15/SUM(Seasonality!$C$6:$C$18)),IF(Metrics!$J$16="Quarter plan",IF(N(IFERROR(INDEX(Targets!$L$6:$L$45,MATCH('Weekly data'!$C15,Targets!$A$6:$A$45,0)),0))=0,"",IFERROR(INDEX(Targets!$L$6:$L$45,MATCH('Weekly data'!$C15,Targets!$A$6:$A$45,0)),0)),IF(AND(Metrics!$J$16="Weekly",ISNUMBER(Metrics!$K$16)),Metrics!$K$16,"")))))</f>
        <v/>
      </c>
      <c r="CG15">
        <f>IF(NOT(ISNUMBER('Weekly data'!O15)),"",IF(Metrics!$L$16="% of target",IF(ISNUMBER(CF15),IF(CF15=0,"",'Weekly data'!O15/CF15),""),'Weekly data'!O15))</f>
        <v/>
      </c>
      <c r="CH15">
        <f>IF(AND(ISNUMBER(CG15),ISNUMBER(CG14)),ABS(CG15-CG14),"")</f>
        <v/>
      </c>
      <c r="CI15">
        <f>""</f>
        <v/>
      </c>
      <c r="CJ15">
        <f>""</f>
        <v/>
      </c>
      <c r="CK15">
        <f>""</f>
        <v/>
      </c>
      <c r="CL15">
        <f>""</f>
        <v/>
      </c>
      <c r="CM15">
        <f>""</f>
        <v/>
      </c>
      <c r="CN15">
        <f>IF('Weekly data'!$C15="","",IF(Metrics!$J$17="Seasonal bookings",IF(OR(N(IFERROR(INDEX(Targets!$M$6:$M$45,MATCH('Weekly data'!$C15,Targets!$A$6:$A$45,0)),0))=0,SUM(Seasonality!$B$6:$B$18)=0),"",IFERROR(INDEX(Targets!$M$6:$M$45,MATCH('Weekly data'!$C15,Targets!$A$6:$A$45,0)),0)*$B15/SUM(Seasonality!$B$6:$B$18)),IF(Metrics!$J$17="Seasonal pipeline",IF(OR(N(IFERROR(INDEX(Targets!$M$6:$M$45,MATCH('Weekly data'!$C15,Targets!$A$6:$A$45,0)),0))=0,SUM(Seasonality!$C$6:$C$18)=0),"",IFERROR(INDEX(Targets!$M$6:$M$45,MATCH('Weekly data'!$C15,Targets!$A$6:$A$45,0)),0)*$C15/SUM(Seasonality!$C$6:$C$18)),IF(Metrics!$J$17="Quarter plan",IF(N(IFERROR(INDEX(Targets!$M$6:$M$45,MATCH('Weekly data'!$C15,Targets!$A$6:$A$45,0)),0))=0,"",IFERROR(INDEX(Targets!$M$6:$M$45,MATCH('Weekly data'!$C15,Targets!$A$6:$A$45,0)),0)),IF(AND(Metrics!$J$17="Weekly",ISNUMBER(Metrics!$K$17)),Metrics!$K$17,"")))))</f>
        <v/>
      </c>
      <c r="CO15">
        <f>IF(NOT(ISNUMBER('Weekly data'!P15)),"",IF(Metrics!$L$17="% of target",IF(ISNUMBER(CN15),IF(CN15=0,"",'Weekly data'!P15/CN15),""),'Weekly data'!P15))</f>
        <v/>
      </c>
      <c r="CP15">
        <f>IF(AND(ISNUMBER(CO15),ISNUMBER(CO14)),ABS(CO15-CO14),"")</f>
        <v/>
      </c>
      <c r="CQ15">
        <f>""</f>
        <v/>
      </c>
      <c r="CR15">
        <f>""</f>
        <v/>
      </c>
      <c r="CS15">
        <f>""</f>
        <v/>
      </c>
      <c r="CT15">
        <f>""</f>
        <v/>
      </c>
      <c r="CU15">
        <f>""</f>
        <v/>
      </c>
    </row>
    <row r="16">
      <c r="A16" s="8">
        <f>'Weekly data'!A16</f>
        <v/>
      </c>
      <c r="B16">
        <f>IF('Weekly data'!D16="","",INDEX(Seasonality!$B$6:$B$18,'Weekly data'!D16))</f>
        <v/>
      </c>
      <c r="C16">
        <f>IF('Weekly data'!D16="","",INDEX(Seasonality!$C$6:$C$18,'Weekly data'!D16))</f>
        <v/>
      </c>
      <c r="D16">
        <f>IF('Weekly data'!$C16="","",IF(Metrics!$J$6="Seasonal bookings",IF(OR(N(IFERROR(INDEX(Targets!$B$6:$B$45,MATCH('Weekly data'!$C16,Targets!$A$6:$A$45,0)),0))=0,SUM(Seasonality!$B$6:$B$18)=0),"",IFERROR(INDEX(Targets!$B$6:$B$45,MATCH('Weekly data'!$C16,Targets!$A$6:$A$45,0)),0)*$B16/SUM(Seasonality!$B$6:$B$18)),IF(Metrics!$J$6="Seasonal pipeline",IF(OR(N(IFERROR(INDEX(Targets!$B$6:$B$45,MATCH('Weekly data'!$C16,Targets!$A$6:$A$45,0)),0))=0,SUM(Seasonality!$C$6:$C$18)=0),"",IFERROR(INDEX(Targets!$B$6:$B$45,MATCH('Weekly data'!$C16,Targets!$A$6:$A$45,0)),0)*$C16/SUM(Seasonality!$C$6:$C$18)),IF(Metrics!$J$6="Quarter plan",IF(N(IFERROR(INDEX(Targets!$B$6:$B$45,MATCH('Weekly data'!$C16,Targets!$A$6:$A$45,0)),0))=0,"",IFERROR(INDEX(Targets!$B$6:$B$45,MATCH('Weekly data'!$C16,Targets!$A$6:$A$45,0)),0)),IF(AND(Metrics!$J$6="Weekly",ISNUMBER(Metrics!$K$6)),Metrics!$K$6,"")))))</f>
        <v/>
      </c>
      <c r="E16">
        <f>IF(NOT(ISNUMBER('Weekly data'!E16)),"",IF(Metrics!$L$6="% of target",IF(ISNUMBER(D16),IF(D16=0,"",'Weekly data'!E16/D16),""),'Weekly data'!E16))</f>
        <v/>
      </c>
      <c r="F16">
        <f>IF(AND(ISNUMBER(E16),ISNUMBER(E15)),ABS(E16-E15),"")</f>
        <v/>
      </c>
      <c r="G16">
        <f>""</f>
        <v/>
      </c>
      <c r="H16">
        <f>""</f>
        <v/>
      </c>
      <c r="I16">
        <f>""</f>
        <v/>
      </c>
      <c r="J16">
        <f>""</f>
        <v/>
      </c>
      <c r="K16">
        <f>""</f>
        <v/>
      </c>
      <c r="L16">
        <f>IF('Weekly data'!$C16="","",IF(Metrics!$J$7="Seasonal bookings",IF(OR(N(IFERROR(INDEX(Targets!$C$6:$C$45,MATCH('Weekly data'!$C16,Targets!$A$6:$A$45,0)),0))=0,SUM(Seasonality!$B$6:$B$18)=0),"",IFERROR(INDEX(Targets!$C$6:$C$45,MATCH('Weekly data'!$C16,Targets!$A$6:$A$45,0)),0)*$B16/SUM(Seasonality!$B$6:$B$18)),IF(Metrics!$J$7="Seasonal pipeline",IF(OR(N(IFERROR(INDEX(Targets!$C$6:$C$45,MATCH('Weekly data'!$C16,Targets!$A$6:$A$45,0)),0))=0,SUM(Seasonality!$C$6:$C$18)=0),"",IFERROR(INDEX(Targets!$C$6:$C$45,MATCH('Weekly data'!$C16,Targets!$A$6:$A$45,0)),0)*$C16/SUM(Seasonality!$C$6:$C$18)),IF(Metrics!$J$7="Quarter plan",IF(N(IFERROR(INDEX(Targets!$C$6:$C$45,MATCH('Weekly data'!$C16,Targets!$A$6:$A$45,0)),0))=0,"",IFERROR(INDEX(Targets!$C$6:$C$45,MATCH('Weekly data'!$C16,Targets!$A$6:$A$45,0)),0)),IF(AND(Metrics!$J$7="Weekly",ISNUMBER(Metrics!$K$7)),Metrics!$K$7,"")))))</f>
        <v/>
      </c>
      <c r="M16">
        <f>IF(NOT(ISNUMBER('Weekly data'!F16)),"",IF(Metrics!$L$7="% of target",IF(ISNUMBER(L16),IF(L16=0,"",'Weekly data'!F16/L16),""),'Weekly data'!F16))</f>
        <v/>
      </c>
      <c r="N16">
        <f>IF(AND(ISNUMBER(M16),ISNUMBER(M15)),ABS(M16-M15),"")</f>
        <v/>
      </c>
      <c r="O16">
        <f>""</f>
        <v/>
      </c>
      <c r="P16">
        <f>""</f>
        <v/>
      </c>
      <c r="Q16">
        <f>""</f>
        <v/>
      </c>
      <c r="R16">
        <f>""</f>
        <v/>
      </c>
      <c r="S16">
        <f>""</f>
        <v/>
      </c>
      <c r="T16">
        <f>IF('Weekly data'!$C16="","",IF(Metrics!$J$8="Seasonal bookings",IF(OR(N(IFERROR(INDEX(Targets!$D$6:$D$45,MATCH('Weekly data'!$C16,Targets!$A$6:$A$45,0)),0))=0,SUM(Seasonality!$B$6:$B$18)=0),"",IFERROR(INDEX(Targets!$D$6:$D$45,MATCH('Weekly data'!$C16,Targets!$A$6:$A$45,0)),0)*$B16/SUM(Seasonality!$B$6:$B$18)),IF(Metrics!$J$8="Seasonal pipeline",IF(OR(N(IFERROR(INDEX(Targets!$D$6:$D$45,MATCH('Weekly data'!$C16,Targets!$A$6:$A$45,0)),0))=0,SUM(Seasonality!$C$6:$C$18)=0),"",IFERROR(INDEX(Targets!$D$6:$D$45,MATCH('Weekly data'!$C16,Targets!$A$6:$A$45,0)),0)*$C16/SUM(Seasonality!$C$6:$C$18)),IF(Metrics!$J$8="Quarter plan",IF(N(IFERROR(INDEX(Targets!$D$6:$D$45,MATCH('Weekly data'!$C16,Targets!$A$6:$A$45,0)),0))=0,"",IFERROR(INDEX(Targets!$D$6:$D$45,MATCH('Weekly data'!$C16,Targets!$A$6:$A$45,0)),0)),IF(AND(Metrics!$J$8="Weekly",ISNUMBER(Metrics!$K$8)),Metrics!$K$8,"")))))</f>
        <v/>
      </c>
      <c r="U16">
        <f>IF(NOT(ISNUMBER('Weekly data'!G16)),"",IF(Metrics!$L$8="% of target",IF(ISNUMBER(T16),IF(T16=0,"",'Weekly data'!G16/T16),""),'Weekly data'!G16))</f>
        <v/>
      </c>
      <c r="V16">
        <f>IF(AND(ISNUMBER(U16),ISNUMBER(U15)),ABS(U16-U15),"")</f>
        <v/>
      </c>
      <c r="W16">
        <f>""</f>
        <v/>
      </c>
      <c r="X16">
        <f>""</f>
        <v/>
      </c>
      <c r="Y16">
        <f>""</f>
        <v/>
      </c>
      <c r="Z16">
        <f>""</f>
        <v/>
      </c>
      <c r="AA16">
        <f>""</f>
        <v/>
      </c>
      <c r="AB16">
        <f>IF('Weekly data'!$C16="","",IF(Metrics!$J$9="Seasonal bookings",IF(OR(N(IFERROR(INDEX(Targets!$E$6:$E$45,MATCH('Weekly data'!$C16,Targets!$A$6:$A$45,0)),0))=0,SUM(Seasonality!$B$6:$B$18)=0),"",IFERROR(INDEX(Targets!$E$6:$E$45,MATCH('Weekly data'!$C16,Targets!$A$6:$A$45,0)),0)*$B16/SUM(Seasonality!$B$6:$B$18)),IF(Metrics!$J$9="Seasonal pipeline",IF(OR(N(IFERROR(INDEX(Targets!$E$6:$E$45,MATCH('Weekly data'!$C16,Targets!$A$6:$A$45,0)),0))=0,SUM(Seasonality!$C$6:$C$18)=0),"",IFERROR(INDEX(Targets!$E$6:$E$45,MATCH('Weekly data'!$C16,Targets!$A$6:$A$45,0)),0)*$C16/SUM(Seasonality!$C$6:$C$18)),IF(Metrics!$J$9="Quarter plan",IF(N(IFERROR(INDEX(Targets!$E$6:$E$45,MATCH('Weekly data'!$C16,Targets!$A$6:$A$45,0)),0))=0,"",IFERROR(INDEX(Targets!$E$6:$E$45,MATCH('Weekly data'!$C16,Targets!$A$6:$A$45,0)),0)),IF(AND(Metrics!$J$9="Weekly",ISNUMBER(Metrics!$K$9)),Metrics!$K$9,"")))))</f>
        <v/>
      </c>
      <c r="AC16">
        <f>IF(NOT(ISNUMBER('Weekly data'!H16)),"",IF(Metrics!$L$9="% of target",IF(ISNUMBER(AB16),IF(AB16=0,"",'Weekly data'!H16/AB16),""),'Weekly data'!H16))</f>
        <v/>
      </c>
      <c r="AD16">
        <f>IF(AND(ISNUMBER(AC16),ISNUMBER(AC15)),ABS(AC16-AC15),"")</f>
        <v/>
      </c>
      <c r="AE16">
        <f>""</f>
        <v/>
      </c>
      <c r="AF16">
        <f>""</f>
        <v/>
      </c>
      <c r="AG16">
        <f>""</f>
        <v/>
      </c>
      <c r="AH16">
        <f>""</f>
        <v/>
      </c>
      <c r="AI16">
        <f>""</f>
        <v/>
      </c>
      <c r="AJ16">
        <f>IF('Weekly data'!$C16="","",IF(Metrics!$J$10="Seasonal bookings",IF(OR(N(IFERROR(INDEX(Targets!$F$6:$F$45,MATCH('Weekly data'!$C16,Targets!$A$6:$A$45,0)),0))=0,SUM(Seasonality!$B$6:$B$18)=0),"",IFERROR(INDEX(Targets!$F$6:$F$45,MATCH('Weekly data'!$C16,Targets!$A$6:$A$45,0)),0)*$B16/SUM(Seasonality!$B$6:$B$18)),IF(Metrics!$J$10="Seasonal pipeline",IF(OR(N(IFERROR(INDEX(Targets!$F$6:$F$45,MATCH('Weekly data'!$C16,Targets!$A$6:$A$45,0)),0))=0,SUM(Seasonality!$C$6:$C$18)=0),"",IFERROR(INDEX(Targets!$F$6:$F$45,MATCH('Weekly data'!$C16,Targets!$A$6:$A$45,0)),0)*$C16/SUM(Seasonality!$C$6:$C$18)),IF(Metrics!$J$10="Quarter plan",IF(N(IFERROR(INDEX(Targets!$F$6:$F$45,MATCH('Weekly data'!$C16,Targets!$A$6:$A$45,0)),0))=0,"",IFERROR(INDEX(Targets!$F$6:$F$45,MATCH('Weekly data'!$C16,Targets!$A$6:$A$45,0)),0)),IF(AND(Metrics!$J$10="Weekly",ISNUMBER(Metrics!$K$10)),Metrics!$K$10,"")))))</f>
        <v/>
      </c>
      <c r="AK16">
        <f>IF(NOT(ISNUMBER('Weekly data'!I16)),"",IF(Metrics!$L$10="% of target",IF(ISNUMBER(AJ16),IF(AJ16=0,"",'Weekly data'!I16/AJ16),""),'Weekly data'!I16))</f>
        <v/>
      </c>
      <c r="AL16">
        <f>IF(AND(ISNUMBER(AK16),ISNUMBER(AK15)),ABS(AK16-AK15),"")</f>
        <v/>
      </c>
      <c r="AM16">
        <f>""</f>
        <v/>
      </c>
      <c r="AN16">
        <f>""</f>
        <v/>
      </c>
      <c r="AO16">
        <f>""</f>
        <v/>
      </c>
      <c r="AP16">
        <f>""</f>
        <v/>
      </c>
      <c r="AQ16">
        <f>""</f>
        <v/>
      </c>
      <c r="AR16">
        <f>IF('Weekly data'!$C16="","",IF(Metrics!$J$11="Seasonal bookings",IF(OR(N(IFERROR(INDEX(Targets!$G$6:$G$45,MATCH('Weekly data'!$C16,Targets!$A$6:$A$45,0)),0))=0,SUM(Seasonality!$B$6:$B$18)=0),"",IFERROR(INDEX(Targets!$G$6:$G$45,MATCH('Weekly data'!$C16,Targets!$A$6:$A$45,0)),0)*$B16/SUM(Seasonality!$B$6:$B$18)),IF(Metrics!$J$11="Seasonal pipeline",IF(OR(N(IFERROR(INDEX(Targets!$G$6:$G$45,MATCH('Weekly data'!$C16,Targets!$A$6:$A$45,0)),0))=0,SUM(Seasonality!$C$6:$C$18)=0),"",IFERROR(INDEX(Targets!$G$6:$G$45,MATCH('Weekly data'!$C16,Targets!$A$6:$A$45,0)),0)*$C16/SUM(Seasonality!$C$6:$C$18)),IF(Metrics!$J$11="Quarter plan",IF(N(IFERROR(INDEX(Targets!$G$6:$G$45,MATCH('Weekly data'!$C16,Targets!$A$6:$A$45,0)),0))=0,"",IFERROR(INDEX(Targets!$G$6:$G$45,MATCH('Weekly data'!$C16,Targets!$A$6:$A$45,0)),0)),IF(AND(Metrics!$J$11="Weekly",ISNUMBER(Metrics!$K$11)),Metrics!$K$11,"")))))</f>
        <v/>
      </c>
      <c r="AS16">
        <f>IF(NOT(ISNUMBER('Weekly data'!J16)),"",IF(Metrics!$L$11="% of target",IF(ISNUMBER(AR16),IF(AR16=0,"",'Weekly data'!J16/AR16),""),'Weekly data'!J16))</f>
        <v/>
      </c>
      <c r="AT16">
        <f>IF(AND(ISNUMBER(AS16),ISNUMBER(AS15)),ABS(AS16-AS15),"")</f>
        <v/>
      </c>
      <c r="AU16">
        <f>""</f>
        <v/>
      </c>
      <c r="AV16">
        <f>""</f>
        <v/>
      </c>
      <c r="AW16">
        <f>""</f>
        <v/>
      </c>
      <c r="AX16">
        <f>""</f>
        <v/>
      </c>
      <c r="AY16">
        <f>""</f>
        <v/>
      </c>
      <c r="AZ16">
        <f>IF('Weekly data'!$C16="","",IF(Metrics!$J$12="Seasonal bookings",IF(OR(N(IFERROR(INDEX(Targets!$H$6:$H$45,MATCH('Weekly data'!$C16,Targets!$A$6:$A$45,0)),0))=0,SUM(Seasonality!$B$6:$B$18)=0),"",IFERROR(INDEX(Targets!$H$6:$H$45,MATCH('Weekly data'!$C16,Targets!$A$6:$A$45,0)),0)*$B16/SUM(Seasonality!$B$6:$B$18)),IF(Metrics!$J$12="Seasonal pipeline",IF(OR(N(IFERROR(INDEX(Targets!$H$6:$H$45,MATCH('Weekly data'!$C16,Targets!$A$6:$A$45,0)),0))=0,SUM(Seasonality!$C$6:$C$18)=0),"",IFERROR(INDEX(Targets!$H$6:$H$45,MATCH('Weekly data'!$C16,Targets!$A$6:$A$45,0)),0)*$C16/SUM(Seasonality!$C$6:$C$18)),IF(Metrics!$J$12="Quarter plan",IF(N(IFERROR(INDEX(Targets!$H$6:$H$45,MATCH('Weekly data'!$C16,Targets!$A$6:$A$45,0)),0))=0,"",IFERROR(INDEX(Targets!$H$6:$H$45,MATCH('Weekly data'!$C16,Targets!$A$6:$A$45,0)),0)),IF(AND(Metrics!$J$12="Weekly",ISNUMBER(Metrics!$K$12)),Metrics!$K$12,"")))))</f>
        <v/>
      </c>
      <c r="BA16">
        <f>IF(NOT(ISNUMBER('Weekly data'!K16)),"",IF(Metrics!$L$12="% of target",IF(ISNUMBER(AZ16),IF(AZ16=0,"",'Weekly data'!K16/AZ16),""),'Weekly data'!K16))</f>
        <v/>
      </c>
      <c r="BB16">
        <f>IF(AND(ISNUMBER(BA16),ISNUMBER(BA15)),ABS(BA16-BA15),"")</f>
        <v/>
      </c>
      <c r="BC16">
        <f>""</f>
        <v/>
      </c>
      <c r="BD16">
        <f>""</f>
        <v/>
      </c>
      <c r="BE16">
        <f>""</f>
        <v/>
      </c>
      <c r="BF16">
        <f>""</f>
        <v/>
      </c>
      <c r="BG16">
        <f>""</f>
        <v/>
      </c>
      <c r="BH16">
        <f>IF('Weekly data'!$C16="","",IF(Metrics!$J$13="Seasonal bookings",IF(OR(N(IFERROR(INDEX(Targets!$I$6:$I$45,MATCH('Weekly data'!$C16,Targets!$A$6:$A$45,0)),0))=0,SUM(Seasonality!$B$6:$B$18)=0),"",IFERROR(INDEX(Targets!$I$6:$I$45,MATCH('Weekly data'!$C16,Targets!$A$6:$A$45,0)),0)*$B16/SUM(Seasonality!$B$6:$B$18)),IF(Metrics!$J$13="Seasonal pipeline",IF(OR(N(IFERROR(INDEX(Targets!$I$6:$I$45,MATCH('Weekly data'!$C16,Targets!$A$6:$A$45,0)),0))=0,SUM(Seasonality!$C$6:$C$18)=0),"",IFERROR(INDEX(Targets!$I$6:$I$45,MATCH('Weekly data'!$C16,Targets!$A$6:$A$45,0)),0)*$C16/SUM(Seasonality!$C$6:$C$18)),IF(Metrics!$J$13="Quarter plan",IF(N(IFERROR(INDEX(Targets!$I$6:$I$45,MATCH('Weekly data'!$C16,Targets!$A$6:$A$45,0)),0))=0,"",IFERROR(INDEX(Targets!$I$6:$I$45,MATCH('Weekly data'!$C16,Targets!$A$6:$A$45,0)),0)),IF(AND(Metrics!$J$13="Weekly",ISNUMBER(Metrics!$K$13)),Metrics!$K$13,"")))))</f>
        <v/>
      </c>
      <c r="BI16">
        <f>IF(NOT(ISNUMBER('Weekly data'!L16)),"",IF(Metrics!$L$13="% of target",IF(ISNUMBER(BH16),IF(BH16=0,"",'Weekly data'!L16/BH16),""),'Weekly data'!L16))</f>
        <v/>
      </c>
      <c r="BJ16">
        <f>IF(AND(ISNUMBER(BI16),ISNUMBER(BI15)),ABS(BI16-BI15),"")</f>
        <v/>
      </c>
      <c r="BK16">
        <f>""</f>
        <v/>
      </c>
      <c r="BL16">
        <f>""</f>
        <v/>
      </c>
      <c r="BM16">
        <f>""</f>
        <v/>
      </c>
      <c r="BN16">
        <f>""</f>
        <v/>
      </c>
      <c r="BO16">
        <f>""</f>
        <v/>
      </c>
      <c r="BP16">
        <f>IF('Weekly data'!$C16="","",IF(Metrics!$J$14="Seasonal bookings",IF(OR(N(IFERROR(INDEX(Targets!$J$6:$J$45,MATCH('Weekly data'!$C16,Targets!$A$6:$A$45,0)),0))=0,SUM(Seasonality!$B$6:$B$18)=0),"",IFERROR(INDEX(Targets!$J$6:$J$45,MATCH('Weekly data'!$C16,Targets!$A$6:$A$45,0)),0)*$B16/SUM(Seasonality!$B$6:$B$18)),IF(Metrics!$J$14="Seasonal pipeline",IF(OR(N(IFERROR(INDEX(Targets!$J$6:$J$45,MATCH('Weekly data'!$C16,Targets!$A$6:$A$45,0)),0))=0,SUM(Seasonality!$C$6:$C$18)=0),"",IFERROR(INDEX(Targets!$J$6:$J$45,MATCH('Weekly data'!$C16,Targets!$A$6:$A$45,0)),0)*$C16/SUM(Seasonality!$C$6:$C$18)),IF(Metrics!$J$14="Quarter plan",IF(N(IFERROR(INDEX(Targets!$J$6:$J$45,MATCH('Weekly data'!$C16,Targets!$A$6:$A$45,0)),0))=0,"",IFERROR(INDEX(Targets!$J$6:$J$45,MATCH('Weekly data'!$C16,Targets!$A$6:$A$45,0)),0)),IF(AND(Metrics!$J$14="Weekly",ISNUMBER(Metrics!$K$14)),Metrics!$K$14,"")))))</f>
        <v/>
      </c>
      <c r="BQ16">
        <f>IF(NOT(ISNUMBER('Weekly data'!M16)),"",IF(Metrics!$L$14="% of target",IF(ISNUMBER(BP16),IF(BP16=0,"",'Weekly data'!M16/BP16),""),'Weekly data'!M16))</f>
        <v/>
      </c>
      <c r="BR16">
        <f>IF(AND(ISNUMBER(BQ16),ISNUMBER(BQ15)),ABS(BQ16-BQ15),"")</f>
        <v/>
      </c>
      <c r="BS16">
        <f>""</f>
        <v/>
      </c>
      <c r="BT16">
        <f>""</f>
        <v/>
      </c>
      <c r="BU16">
        <f>""</f>
        <v/>
      </c>
      <c r="BV16">
        <f>""</f>
        <v/>
      </c>
      <c r="BW16">
        <f>""</f>
        <v/>
      </c>
      <c r="BX16">
        <f>IF('Weekly data'!$C16="","",IF(Metrics!$J$15="Seasonal bookings",IF(OR(N(IFERROR(INDEX(Targets!$K$6:$K$45,MATCH('Weekly data'!$C16,Targets!$A$6:$A$45,0)),0))=0,SUM(Seasonality!$B$6:$B$18)=0),"",IFERROR(INDEX(Targets!$K$6:$K$45,MATCH('Weekly data'!$C16,Targets!$A$6:$A$45,0)),0)*$B16/SUM(Seasonality!$B$6:$B$18)),IF(Metrics!$J$15="Seasonal pipeline",IF(OR(N(IFERROR(INDEX(Targets!$K$6:$K$45,MATCH('Weekly data'!$C16,Targets!$A$6:$A$45,0)),0))=0,SUM(Seasonality!$C$6:$C$18)=0),"",IFERROR(INDEX(Targets!$K$6:$K$45,MATCH('Weekly data'!$C16,Targets!$A$6:$A$45,0)),0)*$C16/SUM(Seasonality!$C$6:$C$18)),IF(Metrics!$J$15="Quarter plan",IF(N(IFERROR(INDEX(Targets!$K$6:$K$45,MATCH('Weekly data'!$C16,Targets!$A$6:$A$45,0)),0))=0,"",IFERROR(INDEX(Targets!$K$6:$K$45,MATCH('Weekly data'!$C16,Targets!$A$6:$A$45,0)),0)),IF(AND(Metrics!$J$15="Weekly",ISNUMBER(Metrics!$K$15)),Metrics!$K$15,"")))))</f>
        <v/>
      </c>
      <c r="BY16">
        <f>IF(NOT(ISNUMBER('Weekly data'!N16)),"",IF(Metrics!$L$15="% of target",IF(ISNUMBER(BX16),IF(BX16=0,"",'Weekly data'!N16/BX16),""),'Weekly data'!N16))</f>
        <v/>
      </c>
      <c r="BZ16">
        <f>IF(AND(ISNUMBER(BY16),ISNUMBER(BY15)),ABS(BY16-BY15),"")</f>
        <v/>
      </c>
      <c r="CA16">
        <f>""</f>
        <v/>
      </c>
      <c r="CB16">
        <f>""</f>
        <v/>
      </c>
      <c r="CC16">
        <f>""</f>
        <v/>
      </c>
      <c r="CD16">
        <f>""</f>
        <v/>
      </c>
      <c r="CE16">
        <f>""</f>
        <v/>
      </c>
      <c r="CF16">
        <f>IF('Weekly data'!$C16="","",IF(Metrics!$J$16="Seasonal bookings",IF(OR(N(IFERROR(INDEX(Targets!$L$6:$L$45,MATCH('Weekly data'!$C16,Targets!$A$6:$A$45,0)),0))=0,SUM(Seasonality!$B$6:$B$18)=0),"",IFERROR(INDEX(Targets!$L$6:$L$45,MATCH('Weekly data'!$C16,Targets!$A$6:$A$45,0)),0)*$B16/SUM(Seasonality!$B$6:$B$18)),IF(Metrics!$J$16="Seasonal pipeline",IF(OR(N(IFERROR(INDEX(Targets!$L$6:$L$45,MATCH('Weekly data'!$C16,Targets!$A$6:$A$45,0)),0))=0,SUM(Seasonality!$C$6:$C$18)=0),"",IFERROR(INDEX(Targets!$L$6:$L$45,MATCH('Weekly data'!$C16,Targets!$A$6:$A$45,0)),0)*$C16/SUM(Seasonality!$C$6:$C$18)),IF(Metrics!$J$16="Quarter plan",IF(N(IFERROR(INDEX(Targets!$L$6:$L$45,MATCH('Weekly data'!$C16,Targets!$A$6:$A$45,0)),0))=0,"",IFERROR(INDEX(Targets!$L$6:$L$45,MATCH('Weekly data'!$C16,Targets!$A$6:$A$45,0)),0)),IF(AND(Metrics!$J$16="Weekly",ISNUMBER(Metrics!$K$16)),Metrics!$K$16,"")))))</f>
        <v/>
      </c>
      <c r="CG16">
        <f>IF(NOT(ISNUMBER('Weekly data'!O16)),"",IF(Metrics!$L$16="% of target",IF(ISNUMBER(CF16),IF(CF16=0,"",'Weekly data'!O16/CF16),""),'Weekly data'!O16))</f>
        <v/>
      </c>
      <c r="CH16">
        <f>IF(AND(ISNUMBER(CG16),ISNUMBER(CG15)),ABS(CG16-CG15),"")</f>
        <v/>
      </c>
      <c r="CI16">
        <f>""</f>
        <v/>
      </c>
      <c r="CJ16">
        <f>""</f>
        <v/>
      </c>
      <c r="CK16">
        <f>""</f>
        <v/>
      </c>
      <c r="CL16">
        <f>""</f>
        <v/>
      </c>
      <c r="CM16">
        <f>""</f>
        <v/>
      </c>
      <c r="CN16">
        <f>IF('Weekly data'!$C16="","",IF(Metrics!$J$17="Seasonal bookings",IF(OR(N(IFERROR(INDEX(Targets!$M$6:$M$45,MATCH('Weekly data'!$C16,Targets!$A$6:$A$45,0)),0))=0,SUM(Seasonality!$B$6:$B$18)=0),"",IFERROR(INDEX(Targets!$M$6:$M$45,MATCH('Weekly data'!$C16,Targets!$A$6:$A$45,0)),0)*$B16/SUM(Seasonality!$B$6:$B$18)),IF(Metrics!$J$17="Seasonal pipeline",IF(OR(N(IFERROR(INDEX(Targets!$M$6:$M$45,MATCH('Weekly data'!$C16,Targets!$A$6:$A$45,0)),0))=0,SUM(Seasonality!$C$6:$C$18)=0),"",IFERROR(INDEX(Targets!$M$6:$M$45,MATCH('Weekly data'!$C16,Targets!$A$6:$A$45,0)),0)*$C16/SUM(Seasonality!$C$6:$C$18)),IF(Metrics!$J$17="Quarter plan",IF(N(IFERROR(INDEX(Targets!$M$6:$M$45,MATCH('Weekly data'!$C16,Targets!$A$6:$A$45,0)),0))=0,"",IFERROR(INDEX(Targets!$M$6:$M$45,MATCH('Weekly data'!$C16,Targets!$A$6:$A$45,0)),0)),IF(AND(Metrics!$J$17="Weekly",ISNUMBER(Metrics!$K$17)),Metrics!$K$17,"")))))</f>
        <v/>
      </c>
      <c r="CO16">
        <f>IF(NOT(ISNUMBER('Weekly data'!P16)),"",IF(Metrics!$L$17="% of target",IF(ISNUMBER(CN16),IF(CN16=0,"",'Weekly data'!P16/CN16),""),'Weekly data'!P16))</f>
        <v/>
      </c>
      <c r="CP16">
        <f>IF(AND(ISNUMBER(CO16),ISNUMBER(CO15)),ABS(CO16-CO15),"")</f>
        <v/>
      </c>
      <c r="CQ16">
        <f>""</f>
        <v/>
      </c>
      <c r="CR16">
        <f>""</f>
        <v/>
      </c>
      <c r="CS16">
        <f>""</f>
        <v/>
      </c>
      <c r="CT16">
        <f>""</f>
        <v/>
      </c>
      <c r="CU16">
        <f>""</f>
        <v/>
      </c>
    </row>
    <row r="17">
      <c r="A17" s="8">
        <f>'Weekly data'!A17</f>
        <v/>
      </c>
      <c r="B17">
        <f>IF('Weekly data'!D17="","",INDEX(Seasonality!$B$6:$B$18,'Weekly data'!D17))</f>
        <v/>
      </c>
      <c r="C17">
        <f>IF('Weekly data'!D17="","",INDEX(Seasonality!$C$6:$C$18,'Weekly data'!D17))</f>
        <v/>
      </c>
      <c r="D17">
        <f>IF('Weekly data'!$C17="","",IF(Metrics!$J$6="Seasonal bookings",IF(OR(N(IFERROR(INDEX(Targets!$B$6:$B$45,MATCH('Weekly data'!$C17,Targets!$A$6:$A$45,0)),0))=0,SUM(Seasonality!$B$6:$B$18)=0),"",IFERROR(INDEX(Targets!$B$6:$B$45,MATCH('Weekly data'!$C17,Targets!$A$6:$A$45,0)),0)*$B17/SUM(Seasonality!$B$6:$B$18)),IF(Metrics!$J$6="Seasonal pipeline",IF(OR(N(IFERROR(INDEX(Targets!$B$6:$B$45,MATCH('Weekly data'!$C17,Targets!$A$6:$A$45,0)),0))=0,SUM(Seasonality!$C$6:$C$18)=0),"",IFERROR(INDEX(Targets!$B$6:$B$45,MATCH('Weekly data'!$C17,Targets!$A$6:$A$45,0)),0)*$C17/SUM(Seasonality!$C$6:$C$18)),IF(Metrics!$J$6="Quarter plan",IF(N(IFERROR(INDEX(Targets!$B$6:$B$45,MATCH('Weekly data'!$C17,Targets!$A$6:$A$45,0)),0))=0,"",IFERROR(INDEX(Targets!$B$6:$B$45,MATCH('Weekly data'!$C17,Targets!$A$6:$A$45,0)),0)),IF(AND(Metrics!$J$6="Weekly",ISNUMBER(Metrics!$K$6)),Metrics!$K$6,"")))))</f>
        <v/>
      </c>
      <c r="E17">
        <f>IF(NOT(ISNUMBER('Weekly data'!E17)),"",IF(Metrics!$L$6="% of target",IF(ISNUMBER(D17),IF(D17=0,"",'Weekly data'!E17/D17),""),'Weekly data'!E17))</f>
        <v/>
      </c>
      <c r="F17">
        <f>IF(AND(ISNUMBER(E17),ISNUMBER(E16)),ABS(E17-E16),"")</f>
        <v/>
      </c>
      <c r="G17">
        <f>""</f>
        <v/>
      </c>
      <c r="H17">
        <f>""</f>
        <v/>
      </c>
      <c r="I17">
        <f>""</f>
        <v/>
      </c>
      <c r="J17">
        <f>""</f>
        <v/>
      </c>
      <c r="K17">
        <f>""</f>
        <v/>
      </c>
      <c r="L17">
        <f>IF('Weekly data'!$C17="","",IF(Metrics!$J$7="Seasonal bookings",IF(OR(N(IFERROR(INDEX(Targets!$C$6:$C$45,MATCH('Weekly data'!$C17,Targets!$A$6:$A$45,0)),0))=0,SUM(Seasonality!$B$6:$B$18)=0),"",IFERROR(INDEX(Targets!$C$6:$C$45,MATCH('Weekly data'!$C17,Targets!$A$6:$A$45,0)),0)*$B17/SUM(Seasonality!$B$6:$B$18)),IF(Metrics!$J$7="Seasonal pipeline",IF(OR(N(IFERROR(INDEX(Targets!$C$6:$C$45,MATCH('Weekly data'!$C17,Targets!$A$6:$A$45,0)),0))=0,SUM(Seasonality!$C$6:$C$18)=0),"",IFERROR(INDEX(Targets!$C$6:$C$45,MATCH('Weekly data'!$C17,Targets!$A$6:$A$45,0)),0)*$C17/SUM(Seasonality!$C$6:$C$18)),IF(Metrics!$J$7="Quarter plan",IF(N(IFERROR(INDEX(Targets!$C$6:$C$45,MATCH('Weekly data'!$C17,Targets!$A$6:$A$45,0)),0))=0,"",IFERROR(INDEX(Targets!$C$6:$C$45,MATCH('Weekly data'!$C17,Targets!$A$6:$A$45,0)),0)),IF(AND(Metrics!$J$7="Weekly",ISNUMBER(Metrics!$K$7)),Metrics!$K$7,"")))))</f>
        <v/>
      </c>
      <c r="M17">
        <f>IF(NOT(ISNUMBER('Weekly data'!F17)),"",IF(Metrics!$L$7="% of target",IF(ISNUMBER(L17),IF(L17=0,"",'Weekly data'!F17/L17),""),'Weekly data'!F17))</f>
        <v/>
      </c>
      <c r="N17">
        <f>IF(AND(ISNUMBER(M17),ISNUMBER(M16)),ABS(M17-M16),"")</f>
        <v/>
      </c>
      <c r="O17">
        <f>""</f>
        <v/>
      </c>
      <c r="P17">
        <f>""</f>
        <v/>
      </c>
      <c r="Q17">
        <f>""</f>
        <v/>
      </c>
      <c r="R17">
        <f>""</f>
        <v/>
      </c>
      <c r="S17">
        <f>""</f>
        <v/>
      </c>
      <c r="T17">
        <f>IF('Weekly data'!$C17="","",IF(Metrics!$J$8="Seasonal bookings",IF(OR(N(IFERROR(INDEX(Targets!$D$6:$D$45,MATCH('Weekly data'!$C17,Targets!$A$6:$A$45,0)),0))=0,SUM(Seasonality!$B$6:$B$18)=0),"",IFERROR(INDEX(Targets!$D$6:$D$45,MATCH('Weekly data'!$C17,Targets!$A$6:$A$45,0)),0)*$B17/SUM(Seasonality!$B$6:$B$18)),IF(Metrics!$J$8="Seasonal pipeline",IF(OR(N(IFERROR(INDEX(Targets!$D$6:$D$45,MATCH('Weekly data'!$C17,Targets!$A$6:$A$45,0)),0))=0,SUM(Seasonality!$C$6:$C$18)=0),"",IFERROR(INDEX(Targets!$D$6:$D$45,MATCH('Weekly data'!$C17,Targets!$A$6:$A$45,0)),0)*$C17/SUM(Seasonality!$C$6:$C$18)),IF(Metrics!$J$8="Quarter plan",IF(N(IFERROR(INDEX(Targets!$D$6:$D$45,MATCH('Weekly data'!$C17,Targets!$A$6:$A$45,0)),0))=0,"",IFERROR(INDEX(Targets!$D$6:$D$45,MATCH('Weekly data'!$C17,Targets!$A$6:$A$45,0)),0)),IF(AND(Metrics!$J$8="Weekly",ISNUMBER(Metrics!$K$8)),Metrics!$K$8,"")))))</f>
        <v/>
      </c>
      <c r="U17">
        <f>IF(NOT(ISNUMBER('Weekly data'!G17)),"",IF(Metrics!$L$8="% of target",IF(ISNUMBER(T17),IF(T17=0,"",'Weekly data'!G17/T17),""),'Weekly data'!G17))</f>
        <v/>
      </c>
      <c r="V17">
        <f>IF(AND(ISNUMBER(U17),ISNUMBER(U16)),ABS(U17-U16),"")</f>
        <v/>
      </c>
      <c r="W17">
        <f>""</f>
        <v/>
      </c>
      <c r="X17">
        <f>""</f>
        <v/>
      </c>
      <c r="Y17">
        <f>""</f>
        <v/>
      </c>
      <c r="Z17">
        <f>""</f>
        <v/>
      </c>
      <c r="AA17">
        <f>""</f>
        <v/>
      </c>
      <c r="AB17">
        <f>IF('Weekly data'!$C17="","",IF(Metrics!$J$9="Seasonal bookings",IF(OR(N(IFERROR(INDEX(Targets!$E$6:$E$45,MATCH('Weekly data'!$C17,Targets!$A$6:$A$45,0)),0))=0,SUM(Seasonality!$B$6:$B$18)=0),"",IFERROR(INDEX(Targets!$E$6:$E$45,MATCH('Weekly data'!$C17,Targets!$A$6:$A$45,0)),0)*$B17/SUM(Seasonality!$B$6:$B$18)),IF(Metrics!$J$9="Seasonal pipeline",IF(OR(N(IFERROR(INDEX(Targets!$E$6:$E$45,MATCH('Weekly data'!$C17,Targets!$A$6:$A$45,0)),0))=0,SUM(Seasonality!$C$6:$C$18)=0),"",IFERROR(INDEX(Targets!$E$6:$E$45,MATCH('Weekly data'!$C17,Targets!$A$6:$A$45,0)),0)*$C17/SUM(Seasonality!$C$6:$C$18)),IF(Metrics!$J$9="Quarter plan",IF(N(IFERROR(INDEX(Targets!$E$6:$E$45,MATCH('Weekly data'!$C17,Targets!$A$6:$A$45,0)),0))=0,"",IFERROR(INDEX(Targets!$E$6:$E$45,MATCH('Weekly data'!$C17,Targets!$A$6:$A$45,0)),0)),IF(AND(Metrics!$J$9="Weekly",ISNUMBER(Metrics!$K$9)),Metrics!$K$9,"")))))</f>
        <v/>
      </c>
      <c r="AC17">
        <f>IF(NOT(ISNUMBER('Weekly data'!H17)),"",IF(Metrics!$L$9="% of target",IF(ISNUMBER(AB17),IF(AB17=0,"",'Weekly data'!H17/AB17),""),'Weekly data'!H17))</f>
        <v/>
      </c>
      <c r="AD17">
        <f>IF(AND(ISNUMBER(AC17),ISNUMBER(AC16)),ABS(AC17-AC16),"")</f>
        <v/>
      </c>
      <c r="AE17">
        <f>""</f>
        <v/>
      </c>
      <c r="AF17">
        <f>""</f>
        <v/>
      </c>
      <c r="AG17">
        <f>""</f>
        <v/>
      </c>
      <c r="AH17">
        <f>""</f>
        <v/>
      </c>
      <c r="AI17">
        <f>""</f>
        <v/>
      </c>
      <c r="AJ17">
        <f>IF('Weekly data'!$C17="","",IF(Metrics!$J$10="Seasonal bookings",IF(OR(N(IFERROR(INDEX(Targets!$F$6:$F$45,MATCH('Weekly data'!$C17,Targets!$A$6:$A$45,0)),0))=0,SUM(Seasonality!$B$6:$B$18)=0),"",IFERROR(INDEX(Targets!$F$6:$F$45,MATCH('Weekly data'!$C17,Targets!$A$6:$A$45,0)),0)*$B17/SUM(Seasonality!$B$6:$B$18)),IF(Metrics!$J$10="Seasonal pipeline",IF(OR(N(IFERROR(INDEX(Targets!$F$6:$F$45,MATCH('Weekly data'!$C17,Targets!$A$6:$A$45,0)),0))=0,SUM(Seasonality!$C$6:$C$18)=0),"",IFERROR(INDEX(Targets!$F$6:$F$45,MATCH('Weekly data'!$C17,Targets!$A$6:$A$45,0)),0)*$C17/SUM(Seasonality!$C$6:$C$18)),IF(Metrics!$J$10="Quarter plan",IF(N(IFERROR(INDEX(Targets!$F$6:$F$45,MATCH('Weekly data'!$C17,Targets!$A$6:$A$45,0)),0))=0,"",IFERROR(INDEX(Targets!$F$6:$F$45,MATCH('Weekly data'!$C17,Targets!$A$6:$A$45,0)),0)),IF(AND(Metrics!$J$10="Weekly",ISNUMBER(Metrics!$K$10)),Metrics!$K$10,"")))))</f>
        <v/>
      </c>
      <c r="AK17">
        <f>IF(NOT(ISNUMBER('Weekly data'!I17)),"",IF(Metrics!$L$10="% of target",IF(ISNUMBER(AJ17),IF(AJ17=0,"",'Weekly data'!I17/AJ17),""),'Weekly data'!I17))</f>
        <v/>
      </c>
      <c r="AL17">
        <f>IF(AND(ISNUMBER(AK17),ISNUMBER(AK16)),ABS(AK17-AK16),"")</f>
        <v/>
      </c>
      <c r="AM17">
        <f>""</f>
        <v/>
      </c>
      <c r="AN17">
        <f>""</f>
        <v/>
      </c>
      <c r="AO17">
        <f>""</f>
        <v/>
      </c>
      <c r="AP17">
        <f>""</f>
        <v/>
      </c>
      <c r="AQ17">
        <f>""</f>
        <v/>
      </c>
      <c r="AR17">
        <f>IF('Weekly data'!$C17="","",IF(Metrics!$J$11="Seasonal bookings",IF(OR(N(IFERROR(INDEX(Targets!$G$6:$G$45,MATCH('Weekly data'!$C17,Targets!$A$6:$A$45,0)),0))=0,SUM(Seasonality!$B$6:$B$18)=0),"",IFERROR(INDEX(Targets!$G$6:$G$45,MATCH('Weekly data'!$C17,Targets!$A$6:$A$45,0)),0)*$B17/SUM(Seasonality!$B$6:$B$18)),IF(Metrics!$J$11="Seasonal pipeline",IF(OR(N(IFERROR(INDEX(Targets!$G$6:$G$45,MATCH('Weekly data'!$C17,Targets!$A$6:$A$45,0)),0))=0,SUM(Seasonality!$C$6:$C$18)=0),"",IFERROR(INDEX(Targets!$G$6:$G$45,MATCH('Weekly data'!$C17,Targets!$A$6:$A$45,0)),0)*$C17/SUM(Seasonality!$C$6:$C$18)),IF(Metrics!$J$11="Quarter plan",IF(N(IFERROR(INDEX(Targets!$G$6:$G$45,MATCH('Weekly data'!$C17,Targets!$A$6:$A$45,0)),0))=0,"",IFERROR(INDEX(Targets!$G$6:$G$45,MATCH('Weekly data'!$C17,Targets!$A$6:$A$45,0)),0)),IF(AND(Metrics!$J$11="Weekly",ISNUMBER(Metrics!$K$11)),Metrics!$K$11,"")))))</f>
        <v/>
      </c>
      <c r="AS17">
        <f>IF(NOT(ISNUMBER('Weekly data'!J17)),"",IF(Metrics!$L$11="% of target",IF(ISNUMBER(AR17),IF(AR17=0,"",'Weekly data'!J17/AR17),""),'Weekly data'!J17))</f>
        <v/>
      </c>
      <c r="AT17">
        <f>IF(AND(ISNUMBER(AS17),ISNUMBER(AS16)),ABS(AS17-AS16),"")</f>
        <v/>
      </c>
      <c r="AU17">
        <f>""</f>
        <v/>
      </c>
      <c r="AV17">
        <f>""</f>
        <v/>
      </c>
      <c r="AW17">
        <f>""</f>
        <v/>
      </c>
      <c r="AX17">
        <f>""</f>
        <v/>
      </c>
      <c r="AY17">
        <f>""</f>
        <v/>
      </c>
      <c r="AZ17">
        <f>IF('Weekly data'!$C17="","",IF(Metrics!$J$12="Seasonal bookings",IF(OR(N(IFERROR(INDEX(Targets!$H$6:$H$45,MATCH('Weekly data'!$C17,Targets!$A$6:$A$45,0)),0))=0,SUM(Seasonality!$B$6:$B$18)=0),"",IFERROR(INDEX(Targets!$H$6:$H$45,MATCH('Weekly data'!$C17,Targets!$A$6:$A$45,0)),0)*$B17/SUM(Seasonality!$B$6:$B$18)),IF(Metrics!$J$12="Seasonal pipeline",IF(OR(N(IFERROR(INDEX(Targets!$H$6:$H$45,MATCH('Weekly data'!$C17,Targets!$A$6:$A$45,0)),0))=0,SUM(Seasonality!$C$6:$C$18)=0),"",IFERROR(INDEX(Targets!$H$6:$H$45,MATCH('Weekly data'!$C17,Targets!$A$6:$A$45,0)),0)*$C17/SUM(Seasonality!$C$6:$C$18)),IF(Metrics!$J$12="Quarter plan",IF(N(IFERROR(INDEX(Targets!$H$6:$H$45,MATCH('Weekly data'!$C17,Targets!$A$6:$A$45,0)),0))=0,"",IFERROR(INDEX(Targets!$H$6:$H$45,MATCH('Weekly data'!$C17,Targets!$A$6:$A$45,0)),0)),IF(AND(Metrics!$J$12="Weekly",ISNUMBER(Metrics!$K$12)),Metrics!$K$12,"")))))</f>
        <v/>
      </c>
      <c r="BA17">
        <f>IF(NOT(ISNUMBER('Weekly data'!K17)),"",IF(Metrics!$L$12="% of target",IF(ISNUMBER(AZ17),IF(AZ17=0,"",'Weekly data'!K17/AZ17),""),'Weekly data'!K17))</f>
        <v/>
      </c>
      <c r="BB17">
        <f>IF(AND(ISNUMBER(BA17),ISNUMBER(BA16)),ABS(BA17-BA16),"")</f>
        <v/>
      </c>
      <c r="BC17">
        <f>""</f>
        <v/>
      </c>
      <c r="BD17">
        <f>""</f>
        <v/>
      </c>
      <c r="BE17">
        <f>""</f>
        <v/>
      </c>
      <c r="BF17">
        <f>""</f>
        <v/>
      </c>
      <c r="BG17">
        <f>""</f>
        <v/>
      </c>
      <c r="BH17">
        <f>IF('Weekly data'!$C17="","",IF(Metrics!$J$13="Seasonal bookings",IF(OR(N(IFERROR(INDEX(Targets!$I$6:$I$45,MATCH('Weekly data'!$C17,Targets!$A$6:$A$45,0)),0))=0,SUM(Seasonality!$B$6:$B$18)=0),"",IFERROR(INDEX(Targets!$I$6:$I$45,MATCH('Weekly data'!$C17,Targets!$A$6:$A$45,0)),0)*$B17/SUM(Seasonality!$B$6:$B$18)),IF(Metrics!$J$13="Seasonal pipeline",IF(OR(N(IFERROR(INDEX(Targets!$I$6:$I$45,MATCH('Weekly data'!$C17,Targets!$A$6:$A$45,0)),0))=0,SUM(Seasonality!$C$6:$C$18)=0),"",IFERROR(INDEX(Targets!$I$6:$I$45,MATCH('Weekly data'!$C17,Targets!$A$6:$A$45,0)),0)*$C17/SUM(Seasonality!$C$6:$C$18)),IF(Metrics!$J$13="Quarter plan",IF(N(IFERROR(INDEX(Targets!$I$6:$I$45,MATCH('Weekly data'!$C17,Targets!$A$6:$A$45,0)),0))=0,"",IFERROR(INDEX(Targets!$I$6:$I$45,MATCH('Weekly data'!$C17,Targets!$A$6:$A$45,0)),0)),IF(AND(Metrics!$J$13="Weekly",ISNUMBER(Metrics!$K$13)),Metrics!$K$13,"")))))</f>
        <v/>
      </c>
      <c r="BI17">
        <f>IF(NOT(ISNUMBER('Weekly data'!L17)),"",IF(Metrics!$L$13="% of target",IF(ISNUMBER(BH17),IF(BH17=0,"",'Weekly data'!L17/BH17),""),'Weekly data'!L17))</f>
        <v/>
      </c>
      <c r="BJ17">
        <f>IF(AND(ISNUMBER(BI17),ISNUMBER(BI16)),ABS(BI17-BI16),"")</f>
        <v/>
      </c>
      <c r="BK17">
        <f>""</f>
        <v/>
      </c>
      <c r="BL17">
        <f>""</f>
        <v/>
      </c>
      <c r="BM17">
        <f>""</f>
        <v/>
      </c>
      <c r="BN17">
        <f>""</f>
        <v/>
      </c>
      <c r="BO17">
        <f>""</f>
        <v/>
      </c>
      <c r="BP17">
        <f>IF('Weekly data'!$C17="","",IF(Metrics!$J$14="Seasonal bookings",IF(OR(N(IFERROR(INDEX(Targets!$J$6:$J$45,MATCH('Weekly data'!$C17,Targets!$A$6:$A$45,0)),0))=0,SUM(Seasonality!$B$6:$B$18)=0),"",IFERROR(INDEX(Targets!$J$6:$J$45,MATCH('Weekly data'!$C17,Targets!$A$6:$A$45,0)),0)*$B17/SUM(Seasonality!$B$6:$B$18)),IF(Metrics!$J$14="Seasonal pipeline",IF(OR(N(IFERROR(INDEX(Targets!$J$6:$J$45,MATCH('Weekly data'!$C17,Targets!$A$6:$A$45,0)),0))=0,SUM(Seasonality!$C$6:$C$18)=0),"",IFERROR(INDEX(Targets!$J$6:$J$45,MATCH('Weekly data'!$C17,Targets!$A$6:$A$45,0)),0)*$C17/SUM(Seasonality!$C$6:$C$18)),IF(Metrics!$J$14="Quarter plan",IF(N(IFERROR(INDEX(Targets!$J$6:$J$45,MATCH('Weekly data'!$C17,Targets!$A$6:$A$45,0)),0))=0,"",IFERROR(INDEX(Targets!$J$6:$J$45,MATCH('Weekly data'!$C17,Targets!$A$6:$A$45,0)),0)),IF(AND(Metrics!$J$14="Weekly",ISNUMBER(Metrics!$K$14)),Metrics!$K$14,"")))))</f>
        <v/>
      </c>
      <c r="BQ17">
        <f>IF(NOT(ISNUMBER('Weekly data'!M17)),"",IF(Metrics!$L$14="% of target",IF(ISNUMBER(BP17),IF(BP17=0,"",'Weekly data'!M17/BP17),""),'Weekly data'!M17))</f>
        <v/>
      </c>
      <c r="BR17">
        <f>IF(AND(ISNUMBER(BQ17),ISNUMBER(BQ16)),ABS(BQ17-BQ16),"")</f>
        <v/>
      </c>
      <c r="BS17">
        <f>""</f>
        <v/>
      </c>
      <c r="BT17">
        <f>""</f>
        <v/>
      </c>
      <c r="BU17">
        <f>""</f>
        <v/>
      </c>
      <c r="BV17">
        <f>""</f>
        <v/>
      </c>
      <c r="BW17">
        <f>""</f>
        <v/>
      </c>
      <c r="BX17">
        <f>IF('Weekly data'!$C17="","",IF(Metrics!$J$15="Seasonal bookings",IF(OR(N(IFERROR(INDEX(Targets!$K$6:$K$45,MATCH('Weekly data'!$C17,Targets!$A$6:$A$45,0)),0))=0,SUM(Seasonality!$B$6:$B$18)=0),"",IFERROR(INDEX(Targets!$K$6:$K$45,MATCH('Weekly data'!$C17,Targets!$A$6:$A$45,0)),0)*$B17/SUM(Seasonality!$B$6:$B$18)),IF(Metrics!$J$15="Seasonal pipeline",IF(OR(N(IFERROR(INDEX(Targets!$K$6:$K$45,MATCH('Weekly data'!$C17,Targets!$A$6:$A$45,0)),0))=0,SUM(Seasonality!$C$6:$C$18)=0),"",IFERROR(INDEX(Targets!$K$6:$K$45,MATCH('Weekly data'!$C17,Targets!$A$6:$A$45,0)),0)*$C17/SUM(Seasonality!$C$6:$C$18)),IF(Metrics!$J$15="Quarter plan",IF(N(IFERROR(INDEX(Targets!$K$6:$K$45,MATCH('Weekly data'!$C17,Targets!$A$6:$A$45,0)),0))=0,"",IFERROR(INDEX(Targets!$K$6:$K$45,MATCH('Weekly data'!$C17,Targets!$A$6:$A$45,0)),0)),IF(AND(Metrics!$J$15="Weekly",ISNUMBER(Metrics!$K$15)),Metrics!$K$15,"")))))</f>
        <v/>
      </c>
      <c r="BY17">
        <f>IF(NOT(ISNUMBER('Weekly data'!N17)),"",IF(Metrics!$L$15="% of target",IF(ISNUMBER(BX17),IF(BX17=0,"",'Weekly data'!N17/BX17),""),'Weekly data'!N17))</f>
        <v/>
      </c>
      <c r="BZ17">
        <f>IF(AND(ISNUMBER(BY17),ISNUMBER(BY16)),ABS(BY17-BY16),"")</f>
        <v/>
      </c>
      <c r="CA17">
        <f>""</f>
        <v/>
      </c>
      <c r="CB17">
        <f>""</f>
        <v/>
      </c>
      <c r="CC17">
        <f>""</f>
        <v/>
      </c>
      <c r="CD17">
        <f>""</f>
        <v/>
      </c>
      <c r="CE17">
        <f>""</f>
        <v/>
      </c>
      <c r="CF17">
        <f>IF('Weekly data'!$C17="","",IF(Metrics!$J$16="Seasonal bookings",IF(OR(N(IFERROR(INDEX(Targets!$L$6:$L$45,MATCH('Weekly data'!$C17,Targets!$A$6:$A$45,0)),0))=0,SUM(Seasonality!$B$6:$B$18)=0),"",IFERROR(INDEX(Targets!$L$6:$L$45,MATCH('Weekly data'!$C17,Targets!$A$6:$A$45,0)),0)*$B17/SUM(Seasonality!$B$6:$B$18)),IF(Metrics!$J$16="Seasonal pipeline",IF(OR(N(IFERROR(INDEX(Targets!$L$6:$L$45,MATCH('Weekly data'!$C17,Targets!$A$6:$A$45,0)),0))=0,SUM(Seasonality!$C$6:$C$18)=0),"",IFERROR(INDEX(Targets!$L$6:$L$45,MATCH('Weekly data'!$C17,Targets!$A$6:$A$45,0)),0)*$C17/SUM(Seasonality!$C$6:$C$18)),IF(Metrics!$J$16="Quarter plan",IF(N(IFERROR(INDEX(Targets!$L$6:$L$45,MATCH('Weekly data'!$C17,Targets!$A$6:$A$45,0)),0))=0,"",IFERROR(INDEX(Targets!$L$6:$L$45,MATCH('Weekly data'!$C17,Targets!$A$6:$A$45,0)),0)),IF(AND(Metrics!$J$16="Weekly",ISNUMBER(Metrics!$K$16)),Metrics!$K$16,"")))))</f>
        <v/>
      </c>
      <c r="CG17">
        <f>IF(NOT(ISNUMBER('Weekly data'!O17)),"",IF(Metrics!$L$16="% of target",IF(ISNUMBER(CF17),IF(CF17=0,"",'Weekly data'!O17/CF17),""),'Weekly data'!O17))</f>
        <v/>
      </c>
      <c r="CH17">
        <f>IF(AND(ISNUMBER(CG17),ISNUMBER(CG16)),ABS(CG17-CG16),"")</f>
        <v/>
      </c>
      <c r="CI17">
        <f>""</f>
        <v/>
      </c>
      <c r="CJ17">
        <f>""</f>
        <v/>
      </c>
      <c r="CK17">
        <f>""</f>
        <v/>
      </c>
      <c r="CL17">
        <f>""</f>
        <v/>
      </c>
      <c r="CM17">
        <f>""</f>
        <v/>
      </c>
      <c r="CN17">
        <f>IF('Weekly data'!$C17="","",IF(Metrics!$J$17="Seasonal bookings",IF(OR(N(IFERROR(INDEX(Targets!$M$6:$M$45,MATCH('Weekly data'!$C17,Targets!$A$6:$A$45,0)),0))=0,SUM(Seasonality!$B$6:$B$18)=0),"",IFERROR(INDEX(Targets!$M$6:$M$45,MATCH('Weekly data'!$C17,Targets!$A$6:$A$45,0)),0)*$B17/SUM(Seasonality!$B$6:$B$18)),IF(Metrics!$J$17="Seasonal pipeline",IF(OR(N(IFERROR(INDEX(Targets!$M$6:$M$45,MATCH('Weekly data'!$C17,Targets!$A$6:$A$45,0)),0))=0,SUM(Seasonality!$C$6:$C$18)=0),"",IFERROR(INDEX(Targets!$M$6:$M$45,MATCH('Weekly data'!$C17,Targets!$A$6:$A$45,0)),0)*$C17/SUM(Seasonality!$C$6:$C$18)),IF(Metrics!$J$17="Quarter plan",IF(N(IFERROR(INDEX(Targets!$M$6:$M$45,MATCH('Weekly data'!$C17,Targets!$A$6:$A$45,0)),0))=0,"",IFERROR(INDEX(Targets!$M$6:$M$45,MATCH('Weekly data'!$C17,Targets!$A$6:$A$45,0)),0)),IF(AND(Metrics!$J$17="Weekly",ISNUMBER(Metrics!$K$17)),Metrics!$K$17,"")))))</f>
        <v/>
      </c>
      <c r="CO17">
        <f>IF(NOT(ISNUMBER('Weekly data'!P17)),"",IF(Metrics!$L$17="% of target",IF(ISNUMBER(CN17),IF(CN17=0,"",'Weekly data'!P17/CN17),""),'Weekly data'!P17))</f>
        <v/>
      </c>
      <c r="CP17">
        <f>IF(AND(ISNUMBER(CO17),ISNUMBER(CO16)),ABS(CO17-CO16),"")</f>
        <v/>
      </c>
      <c r="CQ17">
        <f>""</f>
        <v/>
      </c>
      <c r="CR17">
        <f>""</f>
        <v/>
      </c>
      <c r="CS17">
        <f>""</f>
        <v/>
      </c>
      <c r="CT17">
        <f>""</f>
        <v/>
      </c>
      <c r="CU17">
        <f>""</f>
        <v/>
      </c>
    </row>
    <row r="18">
      <c r="A18" s="8">
        <f>'Weekly data'!A18</f>
        <v/>
      </c>
      <c r="B18">
        <f>IF('Weekly data'!D18="","",INDEX(Seasonality!$B$6:$B$18,'Weekly data'!D18))</f>
        <v/>
      </c>
      <c r="C18">
        <f>IF('Weekly data'!D18="","",INDEX(Seasonality!$C$6:$C$18,'Weekly data'!D18))</f>
        <v/>
      </c>
      <c r="D18">
        <f>IF('Weekly data'!$C18="","",IF(Metrics!$J$6="Seasonal bookings",IF(OR(N(IFERROR(INDEX(Targets!$B$6:$B$45,MATCH('Weekly data'!$C18,Targets!$A$6:$A$45,0)),0))=0,SUM(Seasonality!$B$6:$B$18)=0),"",IFERROR(INDEX(Targets!$B$6:$B$45,MATCH('Weekly data'!$C18,Targets!$A$6:$A$45,0)),0)*$B18/SUM(Seasonality!$B$6:$B$18)),IF(Metrics!$J$6="Seasonal pipeline",IF(OR(N(IFERROR(INDEX(Targets!$B$6:$B$45,MATCH('Weekly data'!$C18,Targets!$A$6:$A$45,0)),0))=0,SUM(Seasonality!$C$6:$C$18)=0),"",IFERROR(INDEX(Targets!$B$6:$B$45,MATCH('Weekly data'!$C18,Targets!$A$6:$A$45,0)),0)*$C18/SUM(Seasonality!$C$6:$C$18)),IF(Metrics!$J$6="Quarter plan",IF(N(IFERROR(INDEX(Targets!$B$6:$B$45,MATCH('Weekly data'!$C18,Targets!$A$6:$A$45,0)),0))=0,"",IFERROR(INDEX(Targets!$B$6:$B$45,MATCH('Weekly data'!$C18,Targets!$A$6:$A$45,0)),0)),IF(AND(Metrics!$J$6="Weekly",ISNUMBER(Metrics!$K$6)),Metrics!$K$6,"")))))</f>
        <v/>
      </c>
      <c r="E18">
        <f>IF(NOT(ISNUMBER('Weekly data'!E18)),"",IF(Metrics!$L$6="% of target",IF(ISNUMBER(D18),IF(D18=0,"",'Weekly data'!E18/D18),""),'Weekly data'!E18))</f>
        <v/>
      </c>
      <c r="F18">
        <f>IF(AND(ISNUMBER(E18),ISNUMBER(E17)),ABS(E18-E17),"")</f>
        <v/>
      </c>
      <c r="G18">
        <f>IF(COUNT(E6:E17)&lt;12,"",AVERAGE(E6:E17))</f>
        <v/>
      </c>
      <c r="H18">
        <f>IF(COUNT(F7:F17)&lt;11,"",AVERAGE(F7:F17))</f>
        <v/>
      </c>
      <c r="I18">
        <f>IF(OR(G18="",H18=""),"",G18+2.66*H18)</f>
        <v/>
      </c>
      <c r="J18">
        <f>IF(OR(G18="",H18=""),"",G18-2.66*H18)</f>
        <v/>
      </c>
      <c r="K18">
        <f>IF(OR(G18="",COUNT(E11:E18)&lt;8),"",IF(COUNTIF(E11:E18,"&gt;"&amp;G18)=8,"Above",IF(COUNTIF(E11:E18,"&lt;"&amp;G18)=8,"Below","")))</f>
        <v/>
      </c>
      <c r="L18">
        <f>IF('Weekly data'!$C18="","",IF(Metrics!$J$7="Seasonal bookings",IF(OR(N(IFERROR(INDEX(Targets!$C$6:$C$45,MATCH('Weekly data'!$C18,Targets!$A$6:$A$45,0)),0))=0,SUM(Seasonality!$B$6:$B$18)=0),"",IFERROR(INDEX(Targets!$C$6:$C$45,MATCH('Weekly data'!$C18,Targets!$A$6:$A$45,0)),0)*$B18/SUM(Seasonality!$B$6:$B$18)),IF(Metrics!$J$7="Seasonal pipeline",IF(OR(N(IFERROR(INDEX(Targets!$C$6:$C$45,MATCH('Weekly data'!$C18,Targets!$A$6:$A$45,0)),0))=0,SUM(Seasonality!$C$6:$C$18)=0),"",IFERROR(INDEX(Targets!$C$6:$C$45,MATCH('Weekly data'!$C18,Targets!$A$6:$A$45,0)),0)*$C18/SUM(Seasonality!$C$6:$C$18)),IF(Metrics!$J$7="Quarter plan",IF(N(IFERROR(INDEX(Targets!$C$6:$C$45,MATCH('Weekly data'!$C18,Targets!$A$6:$A$45,0)),0))=0,"",IFERROR(INDEX(Targets!$C$6:$C$45,MATCH('Weekly data'!$C18,Targets!$A$6:$A$45,0)),0)),IF(AND(Metrics!$J$7="Weekly",ISNUMBER(Metrics!$K$7)),Metrics!$K$7,"")))))</f>
        <v/>
      </c>
      <c r="M18">
        <f>IF(NOT(ISNUMBER('Weekly data'!F18)),"",IF(Metrics!$L$7="% of target",IF(ISNUMBER(L18),IF(L18=0,"",'Weekly data'!F18/L18),""),'Weekly data'!F18))</f>
        <v/>
      </c>
      <c r="N18">
        <f>IF(AND(ISNUMBER(M18),ISNUMBER(M17)),ABS(M18-M17),"")</f>
        <v/>
      </c>
      <c r="O18">
        <f>IF(COUNT(M6:M17)&lt;12,"",AVERAGE(M6:M17))</f>
        <v/>
      </c>
      <c r="P18">
        <f>IF(COUNT(N7:N17)&lt;11,"",AVERAGE(N7:N17))</f>
        <v/>
      </c>
      <c r="Q18">
        <f>IF(OR(O18="",P18=""),"",O18+2.66*P18)</f>
        <v/>
      </c>
      <c r="R18">
        <f>IF(OR(O18="",P18=""),"",O18-2.66*P18)</f>
        <v/>
      </c>
      <c r="S18">
        <f>IF(OR(O18="",COUNT(M11:M18)&lt;8),"",IF(COUNTIF(M11:M18,"&gt;"&amp;O18)=8,"Above",IF(COUNTIF(M11:M18,"&lt;"&amp;O18)=8,"Below","")))</f>
        <v/>
      </c>
      <c r="T18">
        <f>IF('Weekly data'!$C18="","",IF(Metrics!$J$8="Seasonal bookings",IF(OR(N(IFERROR(INDEX(Targets!$D$6:$D$45,MATCH('Weekly data'!$C18,Targets!$A$6:$A$45,0)),0))=0,SUM(Seasonality!$B$6:$B$18)=0),"",IFERROR(INDEX(Targets!$D$6:$D$45,MATCH('Weekly data'!$C18,Targets!$A$6:$A$45,0)),0)*$B18/SUM(Seasonality!$B$6:$B$18)),IF(Metrics!$J$8="Seasonal pipeline",IF(OR(N(IFERROR(INDEX(Targets!$D$6:$D$45,MATCH('Weekly data'!$C18,Targets!$A$6:$A$45,0)),0))=0,SUM(Seasonality!$C$6:$C$18)=0),"",IFERROR(INDEX(Targets!$D$6:$D$45,MATCH('Weekly data'!$C18,Targets!$A$6:$A$45,0)),0)*$C18/SUM(Seasonality!$C$6:$C$18)),IF(Metrics!$J$8="Quarter plan",IF(N(IFERROR(INDEX(Targets!$D$6:$D$45,MATCH('Weekly data'!$C18,Targets!$A$6:$A$45,0)),0))=0,"",IFERROR(INDEX(Targets!$D$6:$D$45,MATCH('Weekly data'!$C18,Targets!$A$6:$A$45,0)),0)),IF(AND(Metrics!$J$8="Weekly",ISNUMBER(Metrics!$K$8)),Metrics!$K$8,"")))))</f>
        <v/>
      </c>
      <c r="U18">
        <f>IF(NOT(ISNUMBER('Weekly data'!G18)),"",IF(Metrics!$L$8="% of target",IF(ISNUMBER(T18),IF(T18=0,"",'Weekly data'!G18/T18),""),'Weekly data'!G18))</f>
        <v/>
      </c>
      <c r="V18">
        <f>IF(AND(ISNUMBER(U18),ISNUMBER(U17)),ABS(U18-U17),"")</f>
        <v/>
      </c>
      <c r="W18">
        <f>IF(COUNT(U6:U17)&lt;12,"",AVERAGE(U6:U17))</f>
        <v/>
      </c>
      <c r="X18">
        <f>IF(COUNT(V7:V17)&lt;11,"",AVERAGE(V7:V17))</f>
        <v/>
      </c>
      <c r="Y18">
        <f>IF(OR(W18="",X18=""),"",W18+2.66*X18)</f>
        <v/>
      </c>
      <c r="Z18">
        <f>IF(OR(W18="",X18=""),"",W18-2.66*X18)</f>
        <v/>
      </c>
      <c r="AA18">
        <f>IF(OR(W18="",COUNT(U11:U18)&lt;8),"",IF(COUNTIF(U11:U18,"&gt;"&amp;W18)=8,"Above",IF(COUNTIF(U11:U18,"&lt;"&amp;W18)=8,"Below","")))</f>
        <v/>
      </c>
      <c r="AB18">
        <f>IF('Weekly data'!$C18="","",IF(Metrics!$J$9="Seasonal bookings",IF(OR(N(IFERROR(INDEX(Targets!$E$6:$E$45,MATCH('Weekly data'!$C18,Targets!$A$6:$A$45,0)),0))=0,SUM(Seasonality!$B$6:$B$18)=0),"",IFERROR(INDEX(Targets!$E$6:$E$45,MATCH('Weekly data'!$C18,Targets!$A$6:$A$45,0)),0)*$B18/SUM(Seasonality!$B$6:$B$18)),IF(Metrics!$J$9="Seasonal pipeline",IF(OR(N(IFERROR(INDEX(Targets!$E$6:$E$45,MATCH('Weekly data'!$C18,Targets!$A$6:$A$45,0)),0))=0,SUM(Seasonality!$C$6:$C$18)=0),"",IFERROR(INDEX(Targets!$E$6:$E$45,MATCH('Weekly data'!$C18,Targets!$A$6:$A$45,0)),0)*$C18/SUM(Seasonality!$C$6:$C$18)),IF(Metrics!$J$9="Quarter plan",IF(N(IFERROR(INDEX(Targets!$E$6:$E$45,MATCH('Weekly data'!$C18,Targets!$A$6:$A$45,0)),0))=0,"",IFERROR(INDEX(Targets!$E$6:$E$45,MATCH('Weekly data'!$C18,Targets!$A$6:$A$45,0)),0)),IF(AND(Metrics!$J$9="Weekly",ISNUMBER(Metrics!$K$9)),Metrics!$K$9,"")))))</f>
        <v/>
      </c>
      <c r="AC18">
        <f>IF(NOT(ISNUMBER('Weekly data'!H18)),"",IF(Metrics!$L$9="% of target",IF(ISNUMBER(AB18),IF(AB18=0,"",'Weekly data'!H18/AB18),""),'Weekly data'!H18))</f>
        <v/>
      </c>
      <c r="AD18">
        <f>IF(AND(ISNUMBER(AC18),ISNUMBER(AC17)),ABS(AC18-AC17),"")</f>
        <v/>
      </c>
      <c r="AE18">
        <f>IF(COUNT(AC6:AC17)&lt;12,"",AVERAGE(AC6:AC17))</f>
        <v/>
      </c>
      <c r="AF18">
        <f>IF(COUNT(AD7:AD17)&lt;11,"",AVERAGE(AD7:AD17))</f>
        <v/>
      </c>
      <c r="AG18">
        <f>IF(OR(AE18="",AF18=""),"",AE18+2.66*AF18)</f>
        <v/>
      </c>
      <c r="AH18">
        <f>IF(OR(AE18="",AF18=""),"",AE18-2.66*AF18)</f>
        <v/>
      </c>
      <c r="AI18">
        <f>IF(OR(AE18="",COUNT(AC11:AC18)&lt;8),"",IF(COUNTIF(AC11:AC18,"&gt;"&amp;AE18)=8,"Above",IF(COUNTIF(AC11:AC18,"&lt;"&amp;AE18)=8,"Below","")))</f>
        <v/>
      </c>
      <c r="AJ18">
        <f>IF('Weekly data'!$C18="","",IF(Metrics!$J$10="Seasonal bookings",IF(OR(N(IFERROR(INDEX(Targets!$F$6:$F$45,MATCH('Weekly data'!$C18,Targets!$A$6:$A$45,0)),0))=0,SUM(Seasonality!$B$6:$B$18)=0),"",IFERROR(INDEX(Targets!$F$6:$F$45,MATCH('Weekly data'!$C18,Targets!$A$6:$A$45,0)),0)*$B18/SUM(Seasonality!$B$6:$B$18)),IF(Metrics!$J$10="Seasonal pipeline",IF(OR(N(IFERROR(INDEX(Targets!$F$6:$F$45,MATCH('Weekly data'!$C18,Targets!$A$6:$A$45,0)),0))=0,SUM(Seasonality!$C$6:$C$18)=0),"",IFERROR(INDEX(Targets!$F$6:$F$45,MATCH('Weekly data'!$C18,Targets!$A$6:$A$45,0)),0)*$C18/SUM(Seasonality!$C$6:$C$18)),IF(Metrics!$J$10="Quarter plan",IF(N(IFERROR(INDEX(Targets!$F$6:$F$45,MATCH('Weekly data'!$C18,Targets!$A$6:$A$45,0)),0))=0,"",IFERROR(INDEX(Targets!$F$6:$F$45,MATCH('Weekly data'!$C18,Targets!$A$6:$A$45,0)),0)),IF(AND(Metrics!$J$10="Weekly",ISNUMBER(Metrics!$K$10)),Metrics!$K$10,"")))))</f>
        <v/>
      </c>
      <c r="AK18">
        <f>IF(NOT(ISNUMBER('Weekly data'!I18)),"",IF(Metrics!$L$10="% of target",IF(ISNUMBER(AJ18),IF(AJ18=0,"",'Weekly data'!I18/AJ18),""),'Weekly data'!I18))</f>
        <v/>
      </c>
      <c r="AL18">
        <f>IF(AND(ISNUMBER(AK18),ISNUMBER(AK17)),ABS(AK18-AK17),"")</f>
        <v/>
      </c>
      <c r="AM18">
        <f>IF(COUNT(AK6:AK17)&lt;12,"",AVERAGE(AK6:AK17))</f>
        <v/>
      </c>
      <c r="AN18">
        <f>IF(COUNT(AL7:AL17)&lt;11,"",AVERAGE(AL7:AL17))</f>
        <v/>
      </c>
      <c r="AO18">
        <f>IF(OR(AM18="",AN18=""),"",AM18+2.66*AN18)</f>
        <v/>
      </c>
      <c r="AP18">
        <f>IF(OR(AM18="",AN18=""),"",AM18-2.66*AN18)</f>
        <v/>
      </c>
      <c r="AQ18">
        <f>IF(OR(AM18="",COUNT(AK11:AK18)&lt;8),"",IF(COUNTIF(AK11:AK18,"&gt;"&amp;AM18)=8,"Above",IF(COUNTIF(AK11:AK18,"&lt;"&amp;AM18)=8,"Below","")))</f>
        <v/>
      </c>
      <c r="AR18">
        <f>IF('Weekly data'!$C18="","",IF(Metrics!$J$11="Seasonal bookings",IF(OR(N(IFERROR(INDEX(Targets!$G$6:$G$45,MATCH('Weekly data'!$C18,Targets!$A$6:$A$45,0)),0))=0,SUM(Seasonality!$B$6:$B$18)=0),"",IFERROR(INDEX(Targets!$G$6:$G$45,MATCH('Weekly data'!$C18,Targets!$A$6:$A$45,0)),0)*$B18/SUM(Seasonality!$B$6:$B$18)),IF(Metrics!$J$11="Seasonal pipeline",IF(OR(N(IFERROR(INDEX(Targets!$G$6:$G$45,MATCH('Weekly data'!$C18,Targets!$A$6:$A$45,0)),0))=0,SUM(Seasonality!$C$6:$C$18)=0),"",IFERROR(INDEX(Targets!$G$6:$G$45,MATCH('Weekly data'!$C18,Targets!$A$6:$A$45,0)),0)*$C18/SUM(Seasonality!$C$6:$C$18)),IF(Metrics!$J$11="Quarter plan",IF(N(IFERROR(INDEX(Targets!$G$6:$G$45,MATCH('Weekly data'!$C18,Targets!$A$6:$A$45,0)),0))=0,"",IFERROR(INDEX(Targets!$G$6:$G$45,MATCH('Weekly data'!$C18,Targets!$A$6:$A$45,0)),0)),IF(AND(Metrics!$J$11="Weekly",ISNUMBER(Metrics!$K$11)),Metrics!$K$11,"")))))</f>
        <v/>
      </c>
      <c r="AS18">
        <f>IF(NOT(ISNUMBER('Weekly data'!J18)),"",IF(Metrics!$L$11="% of target",IF(ISNUMBER(AR18),IF(AR18=0,"",'Weekly data'!J18/AR18),""),'Weekly data'!J18))</f>
        <v/>
      </c>
      <c r="AT18">
        <f>IF(AND(ISNUMBER(AS18),ISNUMBER(AS17)),ABS(AS18-AS17),"")</f>
        <v/>
      </c>
      <c r="AU18">
        <f>IF(COUNT(AS6:AS17)&lt;12,"",AVERAGE(AS6:AS17))</f>
        <v/>
      </c>
      <c r="AV18">
        <f>IF(COUNT(AT7:AT17)&lt;11,"",AVERAGE(AT7:AT17))</f>
        <v/>
      </c>
      <c r="AW18">
        <f>IF(OR(AU18="",AV18=""),"",AU18+2.66*AV18)</f>
        <v/>
      </c>
      <c r="AX18">
        <f>IF(OR(AU18="",AV18=""),"",AU18-2.66*AV18)</f>
        <v/>
      </c>
      <c r="AY18">
        <f>IF(OR(AU18="",COUNT(AS11:AS18)&lt;8),"",IF(COUNTIF(AS11:AS18,"&gt;"&amp;AU18)=8,"Above",IF(COUNTIF(AS11:AS18,"&lt;"&amp;AU18)=8,"Below","")))</f>
        <v/>
      </c>
      <c r="AZ18">
        <f>IF('Weekly data'!$C18="","",IF(Metrics!$J$12="Seasonal bookings",IF(OR(N(IFERROR(INDEX(Targets!$H$6:$H$45,MATCH('Weekly data'!$C18,Targets!$A$6:$A$45,0)),0))=0,SUM(Seasonality!$B$6:$B$18)=0),"",IFERROR(INDEX(Targets!$H$6:$H$45,MATCH('Weekly data'!$C18,Targets!$A$6:$A$45,0)),0)*$B18/SUM(Seasonality!$B$6:$B$18)),IF(Metrics!$J$12="Seasonal pipeline",IF(OR(N(IFERROR(INDEX(Targets!$H$6:$H$45,MATCH('Weekly data'!$C18,Targets!$A$6:$A$45,0)),0))=0,SUM(Seasonality!$C$6:$C$18)=0),"",IFERROR(INDEX(Targets!$H$6:$H$45,MATCH('Weekly data'!$C18,Targets!$A$6:$A$45,0)),0)*$C18/SUM(Seasonality!$C$6:$C$18)),IF(Metrics!$J$12="Quarter plan",IF(N(IFERROR(INDEX(Targets!$H$6:$H$45,MATCH('Weekly data'!$C18,Targets!$A$6:$A$45,0)),0))=0,"",IFERROR(INDEX(Targets!$H$6:$H$45,MATCH('Weekly data'!$C18,Targets!$A$6:$A$45,0)),0)),IF(AND(Metrics!$J$12="Weekly",ISNUMBER(Metrics!$K$12)),Metrics!$K$12,"")))))</f>
        <v/>
      </c>
      <c r="BA18">
        <f>IF(NOT(ISNUMBER('Weekly data'!K18)),"",IF(Metrics!$L$12="% of target",IF(ISNUMBER(AZ18),IF(AZ18=0,"",'Weekly data'!K18/AZ18),""),'Weekly data'!K18))</f>
        <v/>
      </c>
      <c r="BB18">
        <f>IF(AND(ISNUMBER(BA18),ISNUMBER(BA17)),ABS(BA18-BA17),"")</f>
        <v/>
      </c>
      <c r="BC18">
        <f>IF(COUNT(BA6:BA17)&lt;12,"",AVERAGE(BA6:BA17))</f>
        <v/>
      </c>
      <c r="BD18">
        <f>IF(COUNT(BB7:BB17)&lt;11,"",AVERAGE(BB7:BB17))</f>
        <v/>
      </c>
      <c r="BE18">
        <f>IF(OR(BC18="",BD18=""),"",BC18+2.66*BD18)</f>
        <v/>
      </c>
      <c r="BF18">
        <f>IF(OR(BC18="",BD18=""),"",BC18-2.66*BD18)</f>
        <v/>
      </c>
      <c r="BG18">
        <f>IF(OR(BC18="",COUNT(BA11:BA18)&lt;8),"",IF(COUNTIF(BA11:BA18,"&gt;"&amp;BC18)=8,"Above",IF(COUNTIF(BA11:BA18,"&lt;"&amp;BC18)=8,"Below","")))</f>
        <v/>
      </c>
      <c r="BH18">
        <f>IF('Weekly data'!$C18="","",IF(Metrics!$J$13="Seasonal bookings",IF(OR(N(IFERROR(INDEX(Targets!$I$6:$I$45,MATCH('Weekly data'!$C18,Targets!$A$6:$A$45,0)),0))=0,SUM(Seasonality!$B$6:$B$18)=0),"",IFERROR(INDEX(Targets!$I$6:$I$45,MATCH('Weekly data'!$C18,Targets!$A$6:$A$45,0)),0)*$B18/SUM(Seasonality!$B$6:$B$18)),IF(Metrics!$J$13="Seasonal pipeline",IF(OR(N(IFERROR(INDEX(Targets!$I$6:$I$45,MATCH('Weekly data'!$C18,Targets!$A$6:$A$45,0)),0))=0,SUM(Seasonality!$C$6:$C$18)=0),"",IFERROR(INDEX(Targets!$I$6:$I$45,MATCH('Weekly data'!$C18,Targets!$A$6:$A$45,0)),0)*$C18/SUM(Seasonality!$C$6:$C$18)),IF(Metrics!$J$13="Quarter plan",IF(N(IFERROR(INDEX(Targets!$I$6:$I$45,MATCH('Weekly data'!$C18,Targets!$A$6:$A$45,0)),0))=0,"",IFERROR(INDEX(Targets!$I$6:$I$45,MATCH('Weekly data'!$C18,Targets!$A$6:$A$45,0)),0)),IF(AND(Metrics!$J$13="Weekly",ISNUMBER(Metrics!$K$13)),Metrics!$K$13,"")))))</f>
        <v/>
      </c>
      <c r="BI18">
        <f>IF(NOT(ISNUMBER('Weekly data'!L18)),"",IF(Metrics!$L$13="% of target",IF(ISNUMBER(BH18),IF(BH18=0,"",'Weekly data'!L18/BH18),""),'Weekly data'!L18))</f>
        <v/>
      </c>
      <c r="BJ18">
        <f>IF(AND(ISNUMBER(BI18),ISNUMBER(BI17)),ABS(BI18-BI17),"")</f>
        <v/>
      </c>
      <c r="BK18">
        <f>IF(COUNT(BI6:BI17)&lt;12,"",AVERAGE(BI6:BI17))</f>
        <v/>
      </c>
      <c r="BL18">
        <f>IF(COUNT(BJ7:BJ17)&lt;11,"",AVERAGE(BJ7:BJ17))</f>
        <v/>
      </c>
      <c r="BM18">
        <f>IF(OR(BK18="",BL18=""),"",BK18+2.66*BL18)</f>
        <v/>
      </c>
      <c r="BN18">
        <f>IF(OR(BK18="",BL18=""),"",BK18-2.66*BL18)</f>
        <v/>
      </c>
      <c r="BO18">
        <f>IF(OR(BK18="",COUNT(BI11:BI18)&lt;8),"",IF(COUNTIF(BI11:BI18,"&gt;"&amp;BK18)=8,"Above",IF(COUNTIF(BI11:BI18,"&lt;"&amp;BK18)=8,"Below","")))</f>
        <v/>
      </c>
      <c r="BP18">
        <f>IF('Weekly data'!$C18="","",IF(Metrics!$J$14="Seasonal bookings",IF(OR(N(IFERROR(INDEX(Targets!$J$6:$J$45,MATCH('Weekly data'!$C18,Targets!$A$6:$A$45,0)),0))=0,SUM(Seasonality!$B$6:$B$18)=0),"",IFERROR(INDEX(Targets!$J$6:$J$45,MATCH('Weekly data'!$C18,Targets!$A$6:$A$45,0)),0)*$B18/SUM(Seasonality!$B$6:$B$18)),IF(Metrics!$J$14="Seasonal pipeline",IF(OR(N(IFERROR(INDEX(Targets!$J$6:$J$45,MATCH('Weekly data'!$C18,Targets!$A$6:$A$45,0)),0))=0,SUM(Seasonality!$C$6:$C$18)=0),"",IFERROR(INDEX(Targets!$J$6:$J$45,MATCH('Weekly data'!$C18,Targets!$A$6:$A$45,0)),0)*$C18/SUM(Seasonality!$C$6:$C$18)),IF(Metrics!$J$14="Quarter plan",IF(N(IFERROR(INDEX(Targets!$J$6:$J$45,MATCH('Weekly data'!$C18,Targets!$A$6:$A$45,0)),0))=0,"",IFERROR(INDEX(Targets!$J$6:$J$45,MATCH('Weekly data'!$C18,Targets!$A$6:$A$45,0)),0)),IF(AND(Metrics!$J$14="Weekly",ISNUMBER(Metrics!$K$14)),Metrics!$K$14,"")))))</f>
        <v/>
      </c>
      <c r="BQ18">
        <f>IF(NOT(ISNUMBER('Weekly data'!M18)),"",IF(Metrics!$L$14="% of target",IF(ISNUMBER(BP18),IF(BP18=0,"",'Weekly data'!M18/BP18),""),'Weekly data'!M18))</f>
        <v/>
      </c>
      <c r="BR18">
        <f>IF(AND(ISNUMBER(BQ18),ISNUMBER(BQ17)),ABS(BQ18-BQ17),"")</f>
        <v/>
      </c>
      <c r="BS18">
        <f>IF(COUNT(BQ6:BQ17)&lt;12,"",AVERAGE(BQ6:BQ17))</f>
        <v/>
      </c>
      <c r="BT18">
        <f>IF(COUNT(BR7:BR17)&lt;11,"",AVERAGE(BR7:BR17))</f>
        <v/>
      </c>
      <c r="BU18">
        <f>IF(OR(BS18="",BT18=""),"",BS18+2.66*BT18)</f>
        <v/>
      </c>
      <c r="BV18">
        <f>IF(OR(BS18="",BT18=""),"",BS18-2.66*BT18)</f>
        <v/>
      </c>
      <c r="BW18">
        <f>IF(OR(BS18="",COUNT(BQ11:BQ18)&lt;8),"",IF(COUNTIF(BQ11:BQ18,"&gt;"&amp;BS18)=8,"Above",IF(COUNTIF(BQ11:BQ18,"&lt;"&amp;BS18)=8,"Below","")))</f>
        <v/>
      </c>
      <c r="BX18">
        <f>IF('Weekly data'!$C18="","",IF(Metrics!$J$15="Seasonal bookings",IF(OR(N(IFERROR(INDEX(Targets!$K$6:$K$45,MATCH('Weekly data'!$C18,Targets!$A$6:$A$45,0)),0))=0,SUM(Seasonality!$B$6:$B$18)=0),"",IFERROR(INDEX(Targets!$K$6:$K$45,MATCH('Weekly data'!$C18,Targets!$A$6:$A$45,0)),0)*$B18/SUM(Seasonality!$B$6:$B$18)),IF(Metrics!$J$15="Seasonal pipeline",IF(OR(N(IFERROR(INDEX(Targets!$K$6:$K$45,MATCH('Weekly data'!$C18,Targets!$A$6:$A$45,0)),0))=0,SUM(Seasonality!$C$6:$C$18)=0),"",IFERROR(INDEX(Targets!$K$6:$K$45,MATCH('Weekly data'!$C18,Targets!$A$6:$A$45,0)),0)*$C18/SUM(Seasonality!$C$6:$C$18)),IF(Metrics!$J$15="Quarter plan",IF(N(IFERROR(INDEX(Targets!$K$6:$K$45,MATCH('Weekly data'!$C18,Targets!$A$6:$A$45,0)),0))=0,"",IFERROR(INDEX(Targets!$K$6:$K$45,MATCH('Weekly data'!$C18,Targets!$A$6:$A$45,0)),0)),IF(AND(Metrics!$J$15="Weekly",ISNUMBER(Metrics!$K$15)),Metrics!$K$15,"")))))</f>
        <v/>
      </c>
      <c r="BY18">
        <f>IF(NOT(ISNUMBER('Weekly data'!N18)),"",IF(Metrics!$L$15="% of target",IF(ISNUMBER(BX18),IF(BX18=0,"",'Weekly data'!N18/BX18),""),'Weekly data'!N18))</f>
        <v/>
      </c>
      <c r="BZ18">
        <f>IF(AND(ISNUMBER(BY18),ISNUMBER(BY17)),ABS(BY18-BY17),"")</f>
        <v/>
      </c>
      <c r="CA18">
        <f>IF(COUNT(BY6:BY17)&lt;12,"",AVERAGE(BY6:BY17))</f>
        <v/>
      </c>
      <c r="CB18">
        <f>IF(COUNT(BZ7:BZ17)&lt;11,"",AVERAGE(BZ7:BZ17))</f>
        <v/>
      </c>
      <c r="CC18">
        <f>IF(OR(CA18="",CB18=""),"",CA18+2.66*CB18)</f>
        <v/>
      </c>
      <c r="CD18">
        <f>IF(OR(CA18="",CB18=""),"",CA18-2.66*CB18)</f>
        <v/>
      </c>
      <c r="CE18">
        <f>IF(OR(CA18="",COUNT(BY11:BY18)&lt;8),"",IF(COUNTIF(BY11:BY18,"&gt;"&amp;CA18)=8,"Above",IF(COUNTIF(BY11:BY18,"&lt;"&amp;CA18)=8,"Below","")))</f>
        <v/>
      </c>
      <c r="CF18">
        <f>IF('Weekly data'!$C18="","",IF(Metrics!$J$16="Seasonal bookings",IF(OR(N(IFERROR(INDEX(Targets!$L$6:$L$45,MATCH('Weekly data'!$C18,Targets!$A$6:$A$45,0)),0))=0,SUM(Seasonality!$B$6:$B$18)=0),"",IFERROR(INDEX(Targets!$L$6:$L$45,MATCH('Weekly data'!$C18,Targets!$A$6:$A$45,0)),0)*$B18/SUM(Seasonality!$B$6:$B$18)),IF(Metrics!$J$16="Seasonal pipeline",IF(OR(N(IFERROR(INDEX(Targets!$L$6:$L$45,MATCH('Weekly data'!$C18,Targets!$A$6:$A$45,0)),0))=0,SUM(Seasonality!$C$6:$C$18)=0),"",IFERROR(INDEX(Targets!$L$6:$L$45,MATCH('Weekly data'!$C18,Targets!$A$6:$A$45,0)),0)*$C18/SUM(Seasonality!$C$6:$C$18)),IF(Metrics!$J$16="Quarter plan",IF(N(IFERROR(INDEX(Targets!$L$6:$L$45,MATCH('Weekly data'!$C18,Targets!$A$6:$A$45,0)),0))=0,"",IFERROR(INDEX(Targets!$L$6:$L$45,MATCH('Weekly data'!$C18,Targets!$A$6:$A$45,0)),0)),IF(AND(Metrics!$J$16="Weekly",ISNUMBER(Metrics!$K$16)),Metrics!$K$16,"")))))</f>
        <v/>
      </c>
      <c r="CG18">
        <f>IF(NOT(ISNUMBER('Weekly data'!O18)),"",IF(Metrics!$L$16="% of target",IF(ISNUMBER(CF18),IF(CF18=0,"",'Weekly data'!O18/CF18),""),'Weekly data'!O18))</f>
        <v/>
      </c>
      <c r="CH18">
        <f>IF(AND(ISNUMBER(CG18),ISNUMBER(CG17)),ABS(CG18-CG17),"")</f>
        <v/>
      </c>
      <c r="CI18">
        <f>IF(COUNT(CG6:CG17)&lt;12,"",AVERAGE(CG6:CG17))</f>
        <v/>
      </c>
      <c r="CJ18">
        <f>IF(COUNT(CH7:CH17)&lt;11,"",AVERAGE(CH7:CH17))</f>
        <v/>
      </c>
      <c r="CK18">
        <f>IF(OR(CI18="",CJ18=""),"",CI18+2.66*CJ18)</f>
        <v/>
      </c>
      <c r="CL18">
        <f>IF(OR(CI18="",CJ18=""),"",CI18-2.66*CJ18)</f>
        <v/>
      </c>
      <c r="CM18">
        <f>IF(OR(CI18="",COUNT(CG11:CG18)&lt;8),"",IF(COUNTIF(CG11:CG18,"&gt;"&amp;CI18)=8,"Above",IF(COUNTIF(CG11:CG18,"&lt;"&amp;CI18)=8,"Below","")))</f>
        <v/>
      </c>
      <c r="CN18">
        <f>IF('Weekly data'!$C18="","",IF(Metrics!$J$17="Seasonal bookings",IF(OR(N(IFERROR(INDEX(Targets!$M$6:$M$45,MATCH('Weekly data'!$C18,Targets!$A$6:$A$45,0)),0))=0,SUM(Seasonality!$B$6:$B$18)=0),"",IFERROR(INDEX(Targets!$M$6:$M$45,MATCH('Weekly data'!$C18,Targets!$A$6:$A$45,0)),0)*$B18/SUM(Seasonality!$B$6:$B$18)),IF(Metrics!$J$17="Seasonal pipeline",IF(OR(N(IFERROR(INDEX(Targets!$M$6:$M$45,MATCH('Weekly data'!$C18,Targets!$A$6:$A$45,0)),0))=0,SUM(Seasonality!$C$6:$C$18)=0),"",IFERROR(INDEX(Targets!$M$6:$M$45,MATCH('Weekly data'!$C18,Targets!$A$6:$A$45,0)),0)*$C18/SUM(Seasonality!$C$6:$C$18)),IF(Metrics!$J$17="Quarter plan",IF(N(IFERROR(INDEX(Targets!$M$6:$M$45,MATCH('Weekly data'!$C18,Targets!$A$6:$A$45,0)),0))=0,"",IFERROR(INDEX(Targets!$M$6:$M$45,MATCH('Weekly data'!$C18,Targets!$A$6:$A$45,0)),0)),IF(AND(Metrics!$J$17="Weekly",ISNUMBER(Metrics!$K$17)),Metrics!$K$17,"")))))</f>
        <v/>
      </c>
      <c r="CO18">
        <f>IF(NOT(ISNUMBER('Weekly data'!P18)),"",IF(Metrics!$L$17="% of target",IF(ISNUMBER(CN18),IF(CN18=0,"",'Weekly data'!P18/CN18),""),'Weekly data'!P18))</f>
        <v/>
      </c>
      <c r="CP18">
        <f>IF(AND(ISNUMBER(CO18),ISNUMBER(CO17)),ABS(CO18-CO17),"")</f>
        <v/>
      </c>
      <c r="CQ18">
        <f>IF(COUNT(CO6:CO17)&lt;12,"",AVERAGE(CO6:CO17))</f>
        <v/>
      </c>
      <c r="CR18">
        <f>IF(COUNT(CP7:CP17)&lt;11,"",AVERAGE(CP7:CP17))</f>
        <v/>
      </c>
      <c r="CS18">
        <f>IF(OR(CQ18="",CR18=""),"",CQ18+2.66*CR18)</f>
        <v/>
      </c>
      <c r="CT18">
        <f>IF(OR(CQ18="",CR18=""),"",CQ18-2.66*CR18)</f>
        <v/>
      </c>
      <c r="CU18">
        <f>IF(OR(CQ18="",COUNT(CO11:CO18)&lt;8),"",IF(COUNTIF(CO11:CO18,"&gt;"&amp;CQ18)=8,"Above",IF(COUNTIF(CO11:CO18,"&lt;"&amp;CQ18)=8,"Below","")))</f>
        <v/>
      </c>
    </row>
    <row r="19">
      <c r="A19" s="8">
        <f>'Weekly data'!A19</f>
        <v/>
      </c>
      <c r="B19">
        <f>IF('Weekly data'!D19="","",INDEX(Seasonality!$B$6:$B$18,'Weekly data'!D19))</f>
        <v/>
      </c>
      <c r="C19">
        <f>IF('Weekly data'!D19="","",INDEX(Seasonality!$C$6:$C$18,'Weekly data'!D19))</f>
        <v/>
      </c>
      <c r="D19">
        <f>IF('Weekly data'!$C19="","",IF(Metrics!$J$6="Seasonal bookings",IF(OR(N(IFERROR(INDEX(Targets!$B$6:$B$45,MATCH('Weekly data'!$C19,Targets!$A$6:$A$45,0)),0))=0,SUM(Seasonality!$B$6:$B$18)=0),"",IFERROR(INDEX(Targets!$B$6:$B$45,MATCH('Weekly data'!$C19,Targets!$A$6:$A$45,0)),0)*$B19/SUM(Seasonality!$B$6:$B$18)),IF(Metrics!$J$6="Seasonal pipeline",IF(OR(N(IFERROR(INDEX(Targets!$B$6:$B$45,MATCH('Weekly data'!$C19,Targets!$A$6:$A$45,0)),0))=0,SUM(Seasonality!$C$6:$C$18)=0),"",IFERROR(INDEX(Targets!$B$6:$B$45,MATCH('Weekly data'!$C19,Targets!$A$6:$A$45,0)),0)*$C19/SUM(Seasonality!$C$6:$C$18)),IF(Metrics!$J$6="Quarter plan",IF(N(IFERROR(INDEX(Targets!$B$6:$B$45,MATCH('Weekly data'!$C19,Targets!$A$6:$A$45,0)),0))=0,"",IFERROR(INDEX(Targets!$B$6:$B$45,MATCH('Weekly data'!$C19,Targets!$A$6:$A$45,0)),0)),IF(AND(Metrics!$J$6="Weekly",ISNUMBER(Metrics!$K$6)),Metrics!$K$6,"")))))</f>
        <v/>
      </c>
      <c r="E19">
        <f>IF(NOT(ISNUMBER('Weekly data'!E19)),"",IF(Metrics!$L$6="% of target",IF(ISNUMBER(D19),IF(D19=0,"",'Weekly data'!E19/D19),""),'Weekly data'!E19))</f>
        <v/>
      </c>
      <c r="F19">
        <f>IF(AND(ISNUMBER(E19),ISNUMBER(E18)),ABS(E19-E18),"")</f>
        <v/>
      </c>
      <c r="G19">
        <f>IF(COUNT(E7:E18)&lt;12,"",AVERAGE(E7:E18))</f>
        <v/>
      </c>
      <c r="H19">
        <f>IF(COUNT(F8:F18)&lt;11,"",AVERAGE(F8:F18))</f>
        <v/>
      </c>
      <c r="I19">
        <f>IF(OR(G19="",H19=""),"",G19+2.66*H19)</f>
        <v/>
      </c>
      <c r="J19">
        <f>IF(OR(G19="",H19=""),"",G19-2.66*H19)</f>
        <v/>
      </c>
      <c r="K19">
        <f>IF(OR(G19="",COUNT(E12:E19)&lt;8),"",IF(COUNTIF(E12:E19,"&gt;"&amp;G19)=8,"Above",IF(COUNTIF(E12:E19,"&lt;"&amp;G19)=8,"Below","")))</f>
        <v/>
      </c>
      <c r="L19">
        <f>IF('Weekly data'!$C19="","",IF(Metrics!$J$7="Seasonal bookings",IF(OR(N(IFERROR(INDEX(Targets!$C$6:$C$45,MATCH('Weekly data'!$C19,Targets!$A$6:$A$45,0)),0))=0,SUM(Seasonality!$B$6:$B$18)=0),"",IFERROR(INDEX(Targets!$C$6:$C$45,MATCH('Weekly data'!$C19,Targets!$A$6:$A$45,0)),0)*$B19/SUM(Seasonality!$B$6:$B$18)),IF(Metrics!$J$7="Seasonal pipeline",IF(OR(N(IFERROR(INDEX(Targets!$C$6:$C$45,MATCH('Weekly data'!$C19,Targets!$A$6:$A$45,0)),0))=0,SUM(Seasonality!$C$6:$C$18)=0),"",IFERROR(INDEX(Targets!$C$6:$C$45,MATCH('Weekly data'!$C19,Targets!$A$6:$A$45,0)),0)*$C19/SUM(Seasonality!$C$6:$C$18)),IF(Metrics!$J$7="Quarter plan",IF(N(IFERROR(INDEX(Targets!$C$6:$C$45,MATCH('Weekly data'!$C19,Targets!$A$6:$A$45,0)),0))=0,"",IFERROR(INDEX(Targets!$C$6:$C$45,MATCH('Weekly data'!$C19,Targets!$A$6:$A$45,0)),0)),IF(AND(Metrics!$J$7="Weekly",ISNUMBER(Metrics!$K$7)),Metrics!$K$7,"")))))</f>
        <v/>
      </c>
      <c r="M19">
        <f>IF(NOT(ISNUMBER('Weekly data'!F19)),"",IF(Metrics!$L$7="% of target",IF(ISNUMBER(L19),IF(L19=0,"",'Weekly data'!F19/L19),""),'Weekly data'!F19))</f>
        <v/>
      </c>
      <c r="N19">
        <f>IF(AND(ISNUMBER(M19),ISNUMBER(M18)),ABS(M19-M18),"")</f>
        <v/>
      </c>
      <c r="O19">
        <f>IF(COUNT(M7:M18)&lt;12,"",AVERAGE(M7:M18))</f>
        <v/>
      </c>
      <c r="P19">
        <f>IF(COUNT(N8:N18)&lt;11,"",AVERAGE(N8:N18))</f>
        <v/>
      </c>
      <c r="Q19">
        <f>IF(OR(O19="",P19=""),"",O19+2.66*P19)</f>
        <v/>
      </c>
      <c r="R19">
        <f>IF(OR(O19="",P19=""),"",O19-2.66*P19)</f>
        <v/>
      </c>
      <c r="S19">
        <f>IF(OR(O19="",COUNT(M12:M19)&lt;8),"",IF(COUNTIF(M12:M19,"&gt;"&amp;O19)=8,"Above",IF(COUNTIF(M12:M19,"&lt;"&amp;O19)=8,"Below","")))</f>
        <v/>
      </c>
      <c r="T19">
        <f>IF('Weekly data'!$C19="","",IF(Metrics!$J$8="Seasonal bookings",IF(OR(N(IFERROR(INDEX(Targets!$D$6:$D$45,MATCH('Weekly data'!$C19,Targets!$A$6:$A$45,0)),0))=0,SUM(Seasonality!$B$6:$B$18)=0),"",IFERROR(INDEX(Targets!$D$6:$D$45,MATCH('Weekly data'!$C19,Targets!$A$6:$A$45,0)),0)*$B19/SUM(Seasonality!$B$6:$B$18)),IF(Metrics!$J$8="Seasonal pipeline",IF(OR(N(IFERROR(INDEX(Targets!$D$6:$D$45,MATCH('Weekly data'!$C19,Targets!$A$6:$A$45,0)),0))=0,SUM(Seasonality!$C$6:$C$18)=0),"",IFERROR(INDEX(Targets!$D$6:$D$45,MATCH('Weekly data'!$C19,Targets!$A$6:$A$45,0)),0)*$C19/SUM(Seasonality!$C$6:$C$18)),IF(Metrics!$J$8="Quarter plan",IF(N(IFERROR(INDEX(Targets!$D$6:$D$45,MATCH('Weekly data'!$C19,Targets!$A$6:$A$45,0)),0))=0,"",IFERROR(INDEX(Targets!$D$6:$D$45,MATCH('Weekly data'!$C19,Targets!$A$6:$A$45,0)),0)),IF(AND(Metrics!$J$8="Weekly",ISNUMBER(Metrics!$K$8)),Metrics!$K$8,"")))))</f>
        <v/>
      </c>
      <c r="U19">
        <f>IF(NOT(ISNUMBER('Weekly data'!G19)),"",IF(Metrics!$L$8="% of target",IF(ISNUMBER(T19),IF(T19=0,"",'Weekly data'!G19/T19),""),'Weekly data'!G19))</f>
        <v/>
      </c>
      <c r="V19">
        <f>IF(AND(ISNUMBER(U19),ISNUMBER(U18)),ABS(U19-U18),"")</f>
        <v/>
      </c>
      <c r="W19">
        <f>IF(COUNT(U7:U18)&lt;12,"",AVERAGE(U7:U18))</f>
        <v/>
      </c>
      <c r="X19">
        <f>IF(COUNT(V8:V18)&lt;11,"",AVERAGE(V8:V18))</f>
        <v/>
      </c>
      <c r="Y19">
        <f>IF(OR(W19="",X19=""),"",W19+2.66*X19)</f>
        <v/>
      </c>
      <c r="Z19">
        <f>IF(OR(W19="",X19=""),"",W19-2.66*X19)</f>
        <v/>
      </c>
      <c r="AA19">
        <f>IF(OR(W19="",COUNT(U12:U19)&lt;8),"",IF(COUNTIF(U12:U19,"&gt;"&amp;W19)=8,"Above",IF(COUNTIF(U12:U19,"&lt;"&amp;W19)=8,"Below","")))</f>
        <v/>
      </c>
      <c r="AB19">
        <f>IF('Weekly data'!$C19="","",IF(Metrics!$J$9="Seasonal bookings",IF(OR(N(IFERROR(INDEX(Targets!$E$6:$E$45,MATCH('Weekly data'!$C19,Targets!$A$6:$A$45,0)),0))=0,SUM(Seasonality!$B$6:$B$18)=0),"",IFERROR(INDEX(Targets!$E$6:$E$45,MATCH('Weekly data'!$C19,Targets!$A$6:$A$45,0)),0)*$B19/SUM(Seasonality!$B$6:$B$18)),IF(Metrics!$J$9="Seasonal pipeline",IF(OR(N(IFERROR(INDEX(Targets!$E$6:$E$45,MATCH('Weekly data'!$C19,Targets!$A$6:$A$45,0)),0))=0,SUM(Seasonality!$C$6:$C$18)=0),"",IFERROR(INDEX(Targets!$E$6:$E$45,MATCH('Weekly data'!$C19,Targets!$A$6:$A$45,0)),0)*$C19/SUM(Seasonality!$C$6:$C$18)),IF(Metrics!$J$9="Quarter plan",IF(N(IFERROR(INDEX(Targets!$E$6:$E$45,MATCH('Weekly data'!$C19,Targets!$A$6:$A$45,0)),0))=0,"",IFERROR(INDEX(Targets!$E$6:$E$45,MATCH('Weekly data'!$C19,Targets!$A$6:$A$45,0)),0)),IF(AND(Metrics!$J$9="Weekly",ISNUMBER(Metrics!$K$9)),Metrics!$K$9,"")))))</f>
        <v/>
      </c>
      <c r="AC19">
        <f>IF(NOT(ISNUMBER('Weekly data'!H19)),"",IF(Metrics!$L$9="% of target",IF(ISNUMBER(AB19),IF(AB19=0,"",'Weekly data'!H19/AB19),""),'Weekly data'!H19))</f>
        <v/>
      </c>
      <c r="AD19">
        <f>IF(AND(ISNUMBER(AC19),ISNUMBER(AC18)),ABS(AC19-AC18),"")</f>
        <v/>
      </c>
      <c r="AE19">
        <f>IF(COUNT(AC7:AC18)&lt;12,"",AVERAGE(AC7:AC18))</f>
        <v/>
      </c>
      <c r="AF19">
        <f>IF(COUNT(AD8:AD18)&lt;11,"",AVERAGE(AD8:AD18))</f>
        <v/>
      </c>
      <c r="AG19">
        <f>IF(OR(AE19="",AF19=""),"",AE19+2.66*AF19)</f>
        <v/>
      </c>
      <c r="AH19">
        <f>IF(OR(AE19="",AF19=""),"",AE19-2.66*AF19)</f>
        <v/>
      </c>
      <c r="AI19">
        <f>IF(OR(AE19="",COUNT(AC12:AC19)&lt;8),"",IF(COUNTIF(AC12:AC19,"&gt;"&amp;AE19)=8,"Above",IF(COUNTIF(AC12:AC19,"&lt;"&amp;AE19)=8,"Below","")))</f>
        <v/>
      </c>
      <c r="AJ19">
        <f>IF('Weekly data'!$C19="","",IF(Metrics!$J$10="Seasonal bookings",IF(OR(N(IFERROR(INDEX(Targets!$F$6:$F$45,MATCH('Weekly data'!$C19,Targets!$A$6:$A$45,0)),0))=0,SUM(Seasonality!$B$6:$B$18)=0),"",IFERROR(INDEX(Targets!$F$6:$F$45,MATCH('Weekly data'!$C19,Targets!$A$6:$A$45,0)),0)*$B19/SUM(Seasonality!$B$6:$B$18)),IF(Metrics!$J$10="Seasonal pipeline",IF(OR(N(IFERROR(INDEX(Targets!$F$6:$F$45,MATCH('Weekly data'!$C19,Targets!$A$6:$A$45,0)),0))=0,SUM(Seasonality!$C$6:$C$18)=0),"",IFERROR(INDEX(Targets!$F$6:$F$45,MATCH('Weekly data'!$C19,Targets!$A$6:$A$45,0)),0)*$C19/SUM(Seasonality!$C$6:$C$18)),IF(Metrics!$J$10="Quarter plan",IF(N(IFERROR(INDEX(Targets!$F$6:$F$45,MATCH('Weekly data'!$C19,Targets!$A$6:$A$45,0)),0))=0,"",IFERROR(INDEX(Targets!$F$6:$F$45,MATCH('Weekly data'!$C19,Targets!$A$6:$A$45,0)),0)),IF(AND(Metrics!$J$10="Weekly",ISNUMBER(Metrics!$K$10)),Metrics!$K$10,"")))))</f>
        <v/>
      </c>
      <c r="AK19">
        <f>IF(NOT(ISNUMBER('Weekly data'!I19)),"",IF(Metrics!$L$10="% of target",IF(ISNUMBER(AJ19),IF(AJ19=0,"",'Weekly data'!I19/AJ19),""),'Weekly data'!I19))</f>
        <v/>
      </c>
      <c r="AL19">
        <f>IF(AND(ISNUMBER(AK19),ISNUMBER(AK18)),ABS(AK19-AK18),"")</f>
        <v/>
      </c>
      <c r="AM19">
        <f>IF(COUNT(AK7:AK18)&lt;12,"",AVERAGE(AK7:AK18))</f>
        <v/>
      </c>
      <c r="AN19">
        <f>IF(COUNT(AL8:AL18)&lt;11,"",AVERAGE(AL8:AL18))</f>
        <v/>
      </c>
      <c r="AO19">
        <f>IF(OR(AM19="",AN19=""),"",AM19+2.66*AN19)</f>
        <v/>
      </c>
      <c r="AP19">
        <f>IF(OR(AM19="",AN19=""),"",AM19-2.66*AN19)</f>
        <v/>
      </c>
      <c r="AQ19">
        <f>IF(OR(AM19="",COUNT(AK12:AK19)&lt;8),"",IF(COUNTIF(AK12:AK19,"&gt;"&amp;AM19)=8,"Above",IF(COUNTIF(AK12:AK19,"&lt;"&amp;AM19)=8,"Below","")))</f>
        <v/>
      </c>
      <c r="AR19">
        <f>IF('Weekly data'!$C19="","",IF(Metrics!$J$11="Seasonal bookings",IF(OR(N(IFERROR(INDEX(Targets!$G$6:$G$45,MATCH('Weekly data'!$C19,Targets!$A$6:$A$45,0)),0))=0,SUM(Seasonality!$B$6:$B$18)=0),"",IFERROR(INDEX(Targets!$G$6:$G$45,MATCH('Weekly data'!$C19,Targets!$A$6:$A$45,0)),0)*$B19/SUM(Seasonality!$B$6:$B$18)),IF(Metrics!$J$11="Seasonal pipeline",IF(OR(N(IFERROR(INDEX(Targets!$G$6:$G$45,MATCH('Weekly data'!$C19,Targets!$A$6:$A$45,0)),0))=0,SUM(Seasonality!$C$6:$C$18)=0),"",IFERROR(INDEX(Targets!$G$6:$G$45,MATCH('Weekly data'!$C19,Targets!$A$6:$A$45,0)),0)*$C19/SUM(Seasonality!$C$6:$C$18)),IF(Metrics!$J$11="Quarter plan",IF(N(IFERROR(INDEX(Targets!$G$6:$G$45,MATCH('Weekly data'!$C19,Targets!$A$6:$A$45,0)),0))=0,"",IFERROR(INDEX(Targets!$G$6:$G$45,MATCH('Weekly data'!$C19,Targets!$A$6:$A$45,0)),0)),IF(AND(Metrics!$J$11="Weekly",ISNUMBER(Metrics!$K$11)),Metrics!$K$11,"")))))</f>
        <v/>
      </c>
      <c r="AS19">
        <f>IF(NOT(ISNUMBER('Weekly data'!J19)),"",IF(Metrics!$L$11="% of target",IF(ISNUMBER(AR19),IF(AR19=0,"",'Weekly data'!J19/AR19),""),'Weekly data'!J19))</f>
        <v/>
      </c>
      <c r="AT19">
        <f>IF(AND(ISNUMBER(AS19),ISNUMBER(AS18)),ABS(AS19-AS18),"")</f>
        <v/>
      </c>
      <c r="AU19">
        <f>IF(COUNT(AS7:AS18)&lt;12,"",AVERAGE(AS7:AS18))</f>
        <v/>
      </c>
      <c r="AV19">
        <f>IF(COUNT(AT8:AT18)&lt;11,"",AVERAGE(AT8:AT18))</f>
        <v/>
      </c>
      <c r="AW19">
        <f>IF(OR(AU19="",AV19=""),"",AU19+2.66*AV19)</f>
        <v/>
      </c>
      <c r="AX19">
        <f>IF(OR(AU19="",AV19=""),"",AU19-2.66*AV19)</f>
        <v/>
      </c>
      <c r="AY19">
        <f>IF(OR(AU19="",COUNT(AS12:AS19)&lt;8),"",IF(COUNTIF(AS12:AS19,"&gt;"&amp;AU19)=8,"Above",IF(COUNTIF(AS12:AS19,"&lt;"&amp;AU19)=8,"Below","")))</f>
        <v/>
      </c>
      <c r="AZ19">
        <f>IF('Weekly data'!$C19="","",IF(Metrics!$J$12="Seasonal bookings",IF(OR(N(IFERROR(INDEX(Targets!$H$6:$H$45,MATCH('Weekly data'!$C19,Targets!$A$6:$A$45,0)),0))=0,SUM(Seasonality!$B$6:$B$18)=0),"",IFERROR(INDEX(Targets!$H$6:$H$45,MATCH('Weekly data'!$C19,Targets!$A$6:$A$45,0)),0)*$B19/SUM(Seasonality!$B$6:$B$18)),IF(Metrics!$J$12="Seasonal pipeline",IF(OR(N(IFERROR(INDEX(Targets!$H$6:$H$45,MATCH('Weekly data'!$C19,Targets!$A$6:$A$45,0)),0))=0,SUM(Seasonality!$C$6:$C$18)=0),"",IFERROR(INDEX(Targets!$H$6:$H$45,MATCH('Weekly data'!$C19,Targets!$A$6:$A$45,0)),0)*$C19/SUM(Seasonality!$C$6:$C$18)),IF(Metrics!$J$12="Quarter plan",IF(N(IFERROR(INDEX(Targets!$H$6:$H$45,MATCH('Weekly data'!$C19,Targets!$A$6:$A$45,0)),0))=0,"",IFERROR(INDEX(Targets!$H$6:$H$45,MATCH('Weekly data'!$C19,Targets!$A$6:$A$45,0)),0)),IF(AND(Metrics!$J$12="Weekly",ISNUMBER(Metrics!$K$12)),Metrics!$K$12,"")))))</f>
        <v/>
      </c>
      <c r="BA19">
        <f>IF(NOT(ISNUMBER('Weekly data'!K19)),"",IF(Metrics!$L$12="% of target",IF(ISNUMBER(AZ19),IF(AZ19=0,"",'Weekly data'!K19/AZ19),""),'Weekly data'!K19))</f>
        <v/>
      </c>
      <c r="BB19">
        <f>IF(AND(ISNUMBER(BA19),ISNUMBER(BA18)),ABS(BA19-BA18),"")</f>
        <v/>
      </c>
      <c r="BC19">
        <f>IF(COUNT(BA7:BA18)&lt;12,"",AVERAGE(BA7:BA18))</f>
        <v/>
      </c>
      <c r="BD19">
        <f>IF(COUNT(BB8:BB18)&lt;11,"",AVERAGE(BB8:BB18))</f>
        <v/>
      </c>
      <c r="BE19">
        <f>IF(OR(BC19="",BD19=""),"",BC19+2.66*BD19)</f>
        <v/>
      </c>
      <c r="BF19">
        <f>IF(OR(BC19="",BD19=""),"",BC19-2.66*BD19)</f>
        <v/>
      </c>
      <c r="BG19">
        <f>IF(OR(BC19="",COUNT(BA12:BA19)&lt;8),"",IF(COUNTIF(BA12:BA19,"&gt;"&amp;BC19)=8,"Above",IF(COUNTIF(BA12:BA19,"&lt;"&amp;BC19)=8,"Below","")))</f>
        <v/>
      </c>
      <c r="BH19">
        <f>IF('Weekly data'!$C19="","",IF(Metrics!$J$13="Seasonal bookings",IF(OR(N(IFERROR(INDEX(Targets!$I$6:$I$45,MATCH('Weekly data'!$C19,Targets!$A$6:$A$45,0)),0))=0,SUM(Seasonality!$B$6:$B$18)=0),"",IFERROR(INDEX(Targets!$I$6:$I$45,MATCH('Weekly data'!$C19,Targets!$A$6:$A$45,0)),0)*$B19/SUM(Seasonality!$B$6:$B$18)),IF(Metrics!$J$13="Seasonal pipeline",IF(OR(N(IFERROR(INDEX(Targets!$I$6:$I$45,MATCH('Weekly data'!$C19,Targets!$A$6:$A$45,0)),0))=0,SUM(Seasonality!$C$6:$C$18)=0),"",IFERROR(INDEX(Targets!$I$6:$I$45,MATCH('Weekly data'!$C19,Targets!$A$6:$A$45,0)),0)*$C19/SUM(Seasonality!$C$6:$C$18)),IF(Metrics!$J$13="Quarter plan",IF(N(IFERROR(INDEX(Targets!$I$6:$I$45,MATCH('Weekly data'!$C19,Targets!$A$6:$A$45,0)),0))=0,"",IFERROR(INDEX(Targets!$I$6:$I$45,MATCH('Weekly data'!$C19,Targets!$A$6:$A$45,0)),0)),IF(AND(Metrics!$J$13="Weekly",ISNUMBER(Metrics!$K$13)),Metrics!$K$13,"")))))</f>
        <v/>
      </c>
      <c r="BI19">
        <f>IF(NOT(ISNUMBER('Weekly data'!L19)),"",IF(Metrics!$L$13="% of target",IF(ISNUMBER(BH19),IF(BH19=0,"",'Weekly data'!L19/BH19),""),'Weekly data'!L19))</f>
        <v/>
      </c>
      <c r="BJ19">
        <f>IF(AND(ISNUMBER(BI19),ISNUMBER(BI18)),ABS(BI19-BI18),"")</f>
        <v/>
      </c>
      <c r="BK19">
        <f>IF(COUNT(BI7:BI18)&lt;12,"",AVERAGE(BI7:BI18))</f>
        <v/>
      </c>
      <c r="BL19">
        <f>IF(COUNT(BJ8:BJ18)&lt;11,"",AVERAGE(BJ8:BJ18))</f>
        <v/>
      </c>
      <c r="BM19">
        <f>IF(OR(BK19="",BL19=""),"",BK19+2.66*BL19)</f>
        <v/>
      </c>
      <c r="BN19">
        <f>IF(OR(BK19="",BL19=""),"",BK19-2.66*BL19)</f>
        <v/>
      </c>
      <c r="BO19">
        <f>IF(OR(BK19="",COUNT(BI12:BI19)&lt;8),"",IF(COUNTIF(BI12:BI19,"&gt;"&amp;BK19)=8,"Above",IF(COUNTIF(BI12:BI19,"&lt;"&amp;BK19)=8,"Below","")))</f>
        <v/>
      </c>
      <c r="BP19">
        <f>IF('Weekly data'!$C19="","",IF(Metrics!$J$14="Seasonal bookings",IF(OR(N(IFERROR(INDEX(Targets!$J$6:$J$45,MATCH('Weekly data'!$C19,Targets!$A$6:$A$45,0)),0))=0,SUM(Seasonality!$B$6:$B$18)=0),"",IFERROR(INDEX(Targets!$J$6:$J$45,MATCH('Weekly data'!$C19,Targets!$A$6:$A$45,0)),0)*$B19/SUM(Seasonality!$B$6:$B$18)),IF(Metrics!$J$14="Seasonal pipeline",IF(OR(N(IFERROR(INDEX(Targets!$J$6:$J$45,MATCH('Weekly data'!$C19,Targets!$A$6:$A$45,0)),0))=0,SUM(Seasonality!$C$6:$C$18)=0),"",IFERROR(INDEX(Targets!$J$6:$J$45,MATCH('Weekly data'!$C19,Targets!$A$6:$A$45,0)),0)*$C19/SUM(Seasonality!$C$6:$C$18)),IF(Metrics!$J$14="Quarter plan",IF(N(IFERROR(INDEX(Targets!$J$6:$J$45,MATCH('Weekly data'!$C19,Targets!$A$6:$A$45,0)),0))=0,"",IFERROR(INDEX(Targets!$J$6:$J$45,MATCH('Weekly data'!$C19,Targets!$A$6:$A$45,0)),0)),IF(AND(Metrics!$J$14="Weekly",ISNUMBER(Metrics!$K$14)),Metrics!$K$14,"")))))</f>
        <v/>
      </c>
      <c r="BQ19">
        <f>IF(NOT(ISNUMBER('Weekly data'!M19)),"",IF(Metrics!$L$14="% of target",IF(ISNUMBER(BP19),IF(BP19=0,"",'Weekly data'!M19/BP19),""),'Weekly data'!M19))</f>
        <v/>
      </c>
      <c r="BR19">
        <f>IF(AND(ISNUMBER(BQ19),ISNUMBER(BQ18)),ABS(BQ19-BQ18),"")</f>
        <v/>
      </c>
      <c r="BS19">
        <f>IF(COUNT(BQ7:BQ18)&lt;12,"",AVERAGE(BQ7:BQ18))</f>
        <v/>
      </c>
      <c r="BT19">
        <f>IF(COUNT(BR8:BR18)&lt;11,"",AVERAGE(BR8:BR18))</f>
        <v/>
      </c>
      <c r="BU19">
        <f>IF(OR(BS19="",BT19=""),"",BS19+2.66*BT19)</f>
        <v/>
      </c>
      <c r="BV19">
        <f>IF(OR(BS19="",BT19=""),"",BS19-2.66*BT19)</f>
        <v/>
      </c>
      <c r="BW19">
        <f>IF(OR(BS19="",COUNT(BQ12:BQ19)&lt;8),"",IF(COUNTIF(BQ12:BQ19,"&gt;"&amp;BS19)=8,"Above",IF(COUNTIF(BQ12:BQ19,"&lt;"&amp;BS19)=8,"Below","")))</f>
        <v/>
      </c>
      <c r="BX19">
        <f>IF('Weekly data'!$C19="","",IF(Metrics!$J$15="Seasonal bookings",IF(OR(N(IFERROR(INDEX(Targets!$K$6:$K$45,MATCH('Weekly data'!$C19,Targets!$A$6:$A$45,0)),0))=0,SUM(Seasonality!$B$6:$B$18)=0),"",IFERROR(INDEX(Targets!$K$6:$K$45,MATCH('Weekly data'!$C19,Targets!$A$6:$A$45,0)),0)*$B19/SUM(Seasonality!$B$6:$B$18)),IF(Metrics!$J$15="Seasonal pipeline",IF(OR(N(IFERROR(INDEX(Targets!$K$6:$K$45,MATCH('Weekly data'!$C19,Targets!$A$6:$A$45,0)),0))=0,SUM(Seasonality!$C$6:$C$18)=0),"",IFERROR(INDEX(Targets!$K$6:$K$45,MATCH('Weekly data'!$C19,Targets!$A$6:$A$45,0)),0)*$C19/SUM(Seasonality!$C$6:$C$18)),IF(Metrics!$J$15="Quarter plan",IF(N(IFERROR(INDEX(Targets!$K$6:$K$45,MATCH('Weekly data'!$C19,Targets!$A$6:$A$45,0)),0))=0,"",IFERROR(INDEX(Targets!$K$6:$K$45,MATCH('Weekly data'!$C19,Targets!$A$6:$A$45,0)),0)),IF(AND(Metrics!$J$15="Weekly",ISNUMBER(Metrics!$K$15)),Metrics!$K$15,"")))))</f>
        <v/>
      </c>
      <c r="BY19">
        <f>IF(NOT(ISNUMBER('Weekly data'!N19)),"",IF(Metrics!$L$15="% of target",IF(ISNUMBER(BX19),IF(BX19=0,"",'Weekly data'!N19/BX19),""),'Weekly data'!N19))</f>
        <v/>
      </c>
      <c r="BZ19">
        <f>IF(AND(ISNUMBER(BY19),ISNUMBER(BY18)),ABS(BY19-BY18),"")</f>
        <v/>
      </c>
      <c r="CA19">
        <f>IF(COUNT(BY7:BY18)&lt;12,"",AVERAGE(BY7:BY18))</f>
        <v/>
      </c>
      <c r="CB19">
        <f>IF(COUNT(BZ8:BZ18)&lt;11,"",AVERAGE(BZ8:BZ18))</f>
        <v/>
      </c>
      <c r="CC19">
        <f>IF(OR(CA19="",CB19=""),"",CA19+2.66*CB19)</f>
        <v/>
      </c>
      <c r="CD19">
        <f>IF(OR(CA19="",CB19=""),"",CA19-2.66*CB19)</f>
        <v/>
      </c>
      <c r="CE19">
        <f>IF(OR(CA19="",COUNT(BY12:BY19)&lt;8),"",IF(COUNTIF(BY12:BY19,"&gt;"&amp;CA19)=8,"Above",IF(COUNTIF(BY12:BY19,"&lt;"&amp;CA19)=8,"Below","")))</f>
        <v/>
      </c>
      <c r="CF19">
        <f>IF('Weekly data'!$C19="","",IF(Metrics!$J$16="Seasonal bookings",IF(OR(N(IFERROR(INDEX(Targets!$L$6:$L$45,MATCH('Weekly data'!$C19,Targets!$A$6:$A$45,0)),0))=0,SUM(Seasonality!$B$6:$B$18)=0),"",IFERROR(INDEX(Targets!$L$6:$L$45,MATCH('Weekly data'!$C19,Targets!$A$6:$A$45,0)),0)*$B19/SUM(Seasonality!$B$6:$B$18)),IF(Metrics!$J$16="Seasonal pipeline",IF(OR(N(IFERROR(INDEX(Targets!$L$6:$L$45,MATCH('Weekly data'!$C19,Targets!$A$6:$A$45,0)),0))=0,SUM(Seasonality!$C$6:$C$18)=0),"",IFERROR(INDEX(Targets!$L$6:$L$45,MATCH('Weekly data'!$C19,Targets!$A$6:$A$45,0)),0)*$C19/SUM(Seasonality!$C$6:$C$18)),IF(Metrics!$J$16="Quarter plan",IF(N(IFERROR(INDEX(Targets!$L$6:$L$45,MATCH('Weekly data'!$C19,Targets!$A$6:$A$45,0)),0))=0,"",IFERROR(INDEX(Targets!$L$6:$L$45,MATCH('Weekly data'!$C19,Targets!$A$6:$A$45,0)),0)),IF(AND(Metrics!$J$16="Weekly",ISNUMBER(Metrics!$K$16)),Metrics!$K$16,"")))))</f>
        <v/>
      </c>
      <c r="CG19">
        <f>IF(NOT(ISNUMBER('Weekly data'!O19)),"",IF(Metrics!$L$16="% of target",IF(ISNUMBER(CF19),IF(CF19=0,"",'Weekly data'!O19/CF19),""),'Weekly data'!O19))</f>
        <v/>
      </c>
      <c r="CH19">
        <f>IF(AND(ISNUMBER(CG19),ISNUMBER(CG18)),ABS(CG19-CG18),"")</f>
        <v/>
      </c>
      <c r="CI19">
        <f>IF(COUNT(CG7:CG18)&lt;12,"",AVERAGE(CG7:CG18))</f>
        <v/>
      </c>
      <c r="CJ19">
        <f>IF(COUNT(CH8:CH18)&lt;11,"",AVERAGE(CH8:CH18))</f>
        <v/>
      </c>
      <c r="CK19">
        <f>IF(OR(CI19="",CJ19=""),"",CI19+2.66*CJ19)</f>
        <v/>
      </c>
      <c r="CL19">
        <f>IF(OR(CI19="",CJ19=""),"",CI19-2.66*CJ19)</f>
        <v/>
      </c>
      <c r="CM19">
        <f>IF(OR(CI19="",COUNT(CG12:CG19)&lt;8),"",IF(COUNTIF(CG12:CG19,"&gt;"&amp;CI19)=8,"Above",IF(COUNTIF(CG12:CG19,"&lt;"&amp;CI19)=8,"Below","")))</f>
        <v/>
      </c>
      <c r="CN19">
        <f>IF('Weekly data'!$C19="","",IF(Metrics!$J$17="Seasonal bookings",IF(OR(N(IFERROR(INDEX(Targets!$M$6:$M$45,MATCH('Weekly data'!$C19,Targets!$A$6:$A$45,0)),0))=0,SUM(Seasonality!$B$6:$B$18)=0),"",IFERROR(INDEX(Targets!$M$6:$M$45,MATCH('Weekly data'!$C19,Targets!$A$6:$A$45,0)),0)*$B19/SUM(Seasonality!$B$6:$B$18)),IF(Metrics!$J$17="Seasonal pipeline",IF(OR(N(IFERROR(INDEX(Targets!$M$6:$M$45,MATCH('Weekly data'!$C19,Targets!$A$6:$A$45,0)),0))=0,SUM(Seasonality!$C$6:$C$18)=0),"",IFERROR(INDEX(Targets!$M$6:$M$45,MATCH('Weekly data'!$C19,Targets!$A$6:$A$45,0)),0)*$C19/SUM(Seasonality!$C$6:$C$18)),IF(Metrics!$J$17="Quarter plan",IF(N(IFERROR(INDEX(Targets!$M$6:$M$45,MATCH('Weekly data'!$C19,Targets!$A$6:$A$45,0)),0))=0,"",IFERROR(INDEX(Targets!$M$6:$M$45,MATCH('Weekly data'!$C19,Targets!$A$6:$A$45,0)),0)),IF(AND(Metrics!$J$17="Weekly",ISNUMBER(Metrics!$K$17)),Metrics!$K$17,"")))))</f>
        <v/>
      </c>
      <c r="CO19">
        <f>IF(NOT(ISNUMBER('Weekly data'!P19)),"",IF(Metrics!$L$17="% of target",IF(ISNUMBER(CN19),IF(CN19=0,"",'Weekly data'!P19/CN19),""),'Weekly data'!P19))</f>
        <v/>
      </c>
      <c r="CP19">
        <f>IF(AND(ISNUMBER(CO19),ISNUMBER(CO18)),ABS(CO19-CO18),"")</f>
        <v/>
      </c>
      <c r="CQ19">
        <f>IF(COUNT(CO7:CO18)&lt;12,"",AVERAGE(CO7:CO18))</f>
        <v/>
      </c>
      <c r="CR19">
        <f>IF(COUNT(CP8:CP18)&lt;11,"",AVERAGE(CP8:CP18))</f>
        <v/>
      </c>
      <c r="CS19">
        <f>IF(OR(CQ19="",CR19=""),"",CQ19+2.66*CR19)</f>
        <v/>
      </c>
      <c r="CT19">
        <f>IF(OR(CQ19="",CR19=""),"",CQ19-2.66*CR19)</f>
        <v/>
      </c>
      <c r="CU19">
        <f>IF(OR(CQ19="",COUNT(CO12:CO19)&lt;8),"",IF(COUNTIF(CO12:CO19,"&gt;"&amp;CQ19)=8,"Above",IF(COUNTIF(CO12:CO19,"&lt;"&amp;CQ19)=8,"Below","")))</f>
        <v/>
      </c>
    </row>
    <row r="20">
      <c r="A20" s="8">
        <f>'Weekly data'!A20</f>
        <v/>
      </c>
      <c r="B20">
        <f>IF('Weekly data'!D20="","",INDEX(Seasonality!$B$6:$B$18,'Weekly data'!D20))</f>
        <v/>
      </c>
      <c r="C20">
        <f>IF('Weekly data'!D20="","",INDEX(Seasonality!$C$6:$C$18,'Weekly data'!D20))</f>
        <v/>
      </c>
      <c r="D20">
        <f>IF('Weekly data'!$C20="","",IF(Metrics!$J$6="Seasonal bookings",IF(OR(N(IFERROR(INDEX(Targets!$B$6:$B$45,MATCH('Weekly data'!$C20,Targets!$A$6:$A$45,0)),0))=0,SUM(Seasonality!$B$6:$B$18)=0),"",IFERROR(INDEX(Targets!$B$6:$B$45,MATCH('Weekly data'!$C20,Targets!$A$6:$A$45,0)),0)*$B20/SUM(Seasonality!$B$6:$B$18)),IF(Metrics!$J$6="Seasonal pipeline",IF(OR(N(IFERROR(INDEX(Targets!$B$6:$B$45,MATCH('Weekly data'!$C20,Targets!$A$6:$A$45,0)),0))=0,SUM(Seasonality!$C$6:$C$18)=0),"",IFERROR(INDEX(Targets!$B$6:$B$45,MATCH('Weekly data'!$C20,Targets!$A$6:$A$45,0)),0)*$C20/SUM(Seasonality!$C$6:$C$18)),IF(Metrics!$J$6="Quarter plan",IF(N(IFERROR(INDEX(Targets!$B$6:$B$45,MATCH('Weekly data'!$C20,Targets!$A$6:$A$45,0)),0))=0,"",IFERROR(INDEX(Targets!$B$6:$B$45,MATCH('Weekly data'!$C20,Targets!$A$6:$A$45,0)),0)),IF(AND(Metrics!$J$6="Weekly",ISNUMBER(Metrics!$K$6)),Metrics!$K$6,"")))))</f>
        <v/>
      </c>
      <c r="E20">
        <f>IF(NOT(ISNUMBER('Weekly data'!E20)),"",IF(Metrics!$L$6="% of target",IF(ISNUMBER(D20),IF(D20=0,"",'Weekly data'!E20/D20),""),'Weekly data'!E20))</f>
        <v/>
      </c>
      <c r="F20">
        <f>IF(AND(ISNUMBER(E20),ISNUMBER(E19)),ABS(E20-E19),"")</f>
        <v/>
      </c>
      <c r="G20">
        <f>IF(COUNT(E8:E19)&lt;12,"",AVERAGE(E8:E19))</f>
        <v/>
      </c>
      <c r="H20">
        <f>IF(COUNT(F9:F19)&lt;11,"",AVERAGE(F9:F19))</f>
        <v/>
      </c>
      <c r="I20">
        <f>IF(OR(G20="",H20=""),"",G20+2.66*H20)</f>
        <v/>
      </c>
      <c r="J20">
        <f>IF(OR(G20="",H20=""),"",G20-2.66*H20)</f>
        <v/>
      </c>
      <c r="K20">
        <f>IF(OR(G20="",COUNT(E13:E20)&lt;8),"",IF(COUNTIF(E13:E20,"&gt;"&amp;G20)=8,"Above",IF(COUNTIF(E13:E20,"&lt;"&amp;G20)=8,"Below","")))</f>
        <v/>
      </c>
      <c r="L20">
        <f>IF('Weekly data'!$C20="","",IF(Metrics!$J$7="Seasonal bookings",IF(OR(N(IFERROR(INDEX(Targets!$C$6:$C$45,MATCH('Weekly data'!$C20,Targets!$A$6:$A$45,0)),0))=0,SUM(Seasonality!$B$6:$B$18)=0),"",IFERROR(INDEX(Targets!$C$6:$C$45,MATCH('Weekly data'!$C20,Targets!$A$6:$A$45,0)),0)*$B20/SUM(Seasonality!$B$6:$B$18)),IF(Metrics!$J$7="Seasonal pipeline",IF(OR(N(IFERROR(INDEX(Targets!$C$6:$C$45,MATCH('Weekly data'!$C20,Targets!$A$6:$A$45,0)),0))=0,SUM(Seasonality!$C$6:$C$18)=0),"",IFERROR(INDEX(Targets!$C$6:$C$45,MATCH('Weekly data'!$C20,Targets!$A$6:$A$45,0)),0)*$C20/SUM(Seasonality!$C$6:$C$18)),IF(Metrics!$J$7="Quarter plan",IF(N(IFERROR(INDEX(Targets!$C$6:$C$45,MATCH('Weekly data'!$C20,Targets!$A$6:$A$45,0)),0))=0,"",IFERROR(INDEX(Targets!$C$6:$C$45,MATCH('Weekly data'!$C20,Targets!$A$6:$A$45,0)),0)),IF(AND(Metrics!$J$7="Weekly",ISNUMBER(Metrics!$K$7)),Metrics!$K$7,"")))))</f>
        <v/>
      </c>
      <c r="M20">
        <f>IF(NOT(ISNUMBER('Weekly data'!F20)),"",IF(Metrics!$L$7="% of target",IF(ISNUMBER(L20),IF(L20=0,"",'Weekly data'!F20/L20),""),'Weekly data'!F20))</f>
        <v/>
      </c>
      <c r="N20">
        <f>IF(AND(ISNUMBER(M20),ISNUMBER(M19)),ABS(M20-M19),"")</f>
        <v/>
      </c>
      <c r="O20">
        <f>IF(COUNT(M8:M19)&lt;12,"",AVERAGE(M8:M19))</f>
        <v/>
      </c>
      <c r="P20">
        <f>IF(COUNT(N9:N19)&lt;11,"",AVERAGE(N9:N19))</f>
        <v/>
      </c>
      <c r="Q20">
        <f>IF(OR(O20="",P20=""),"",O20+2.66*P20)</f>
        <v/>
      </c>
      <c r="R20">
        <f>IF(OR(O20="",P20=""),"",O20-2.66*P20)</f>
        <v/>
      </c>
      <c r="S20">
        <f>IF(OR(O20="",COUNT(M13:M20)&lt;8),"",IF(COUNTIF(M13:M20,"&gt;"&amp;O20)=8,"Above",IF(COUNTIF(M13:M20,"&lt;"&amp;O20)=8,"Below","")))</f>
        <v/>
      </c>
      <c r="T20">
        <f>IF('Weekly data'!$C20="","",IF(Metrics!$J$8="Seasonal bookings",IF(OR(N(IFERROR(INDEX(Targets!$D$6:$D$45,MATCH('Weekly data'!$C20,Targets!$A$6:$A$45,0)),0))=0,SUM(Seasonality!$B$6:$B$18)=0),"",IFERROR(INDEX(Targets!$D$6:$D$45,MATCH('Weekly data'!$C20,Targets!$A$6:$A$45,0)),0)*$B20/SUM(Seasonality!$B$6:$B$18)),IF(Metrics!$J$8="Seasonal pipeline",IF(OR(N(IFERROR(INDEX(Targets!$D$6:$D$45,MATCH('Weekly data'!$C20,Targets!$A$6:$A$45,0)),0))=0,SUM(Seasonality!$C$6:$C$18)=0),"",IFERROR(INDEX(Targets!$D$6:$D$45,MATCH('Weekly data'!$C20,Targets!$A$6:$A$45,0)),0)*$C20/SUM(Seasonality!$C$6:$C$18)),IF(Metrics!$J$8="Quarter plan",IF(N(IFERROR(INDEX(Targets!$D$6:$D$45,MATCH('Weekly data'!$C20,Targets!$A$6:$A$45,0)),0))=0,"",IFERROR(INDEX(Targets!$D$6:$D$45,MATCH('Weekly data'!$C20,Targets!$A$6:$A$45,0)),0)),IF(AND(Metrics!$J$8="Weekly",ISNUMBER(Metrics!$K$8)),Metrics!$K$8,"")))))</f>
        <v/>
      </c>
      <c r="U20">
        <f>IF(NOT(ISNUMBER('Weekly data'!G20)),"",IF(Metrics!$L$8="% of target",IF(ISNUMBER(T20),IF(T20=0,"",'Weekly data'!G20/T20),""),'Weekly data'!G20))</f>
        <v/>
      </c>
      <c r="V20">
        <f>IF(AND(ISNUMBER(U20),ISNUMBER(U19)),ABS(U20-U19),"")</f>
        <v/>
      </c>
      <c r="W20">
        <f>IF(COUNT(U8:U19)&lt;12,"",AVERAGE(U8:U19))</f>
        <v/>
      </c>
      <c r="X20">
        <f>IF(COUNT(V9:V19)&lt;11,"",AVERAGE(V9:V19))</f>
        <v/>
      </c>
      <c r="Y20">
        <f>IF(OR(W20="",X20=""),"",W20+2.66*X20)</f>
        <v/>
      </c>
      <c r="Z20">
        <f>IF(OR(W20="",X20=""),"",W20-2.66*X20)</f>
        <v/>
      </c>
      <c r="AA20">
        <f>IF(OR(W20="",COUNT(U13:U20)&lt;8),"",IF(COUNTIF(U13:U20,"&gt;"&amp;W20)=8,"Above",IF(COUNTIF(U13:U20,"&lt;"&amp;W20)=8,"Below","")))</f>
        <v/>
      </c>
      <c r="AB20">
        <f>IF('Weekly data'!$C20="","",IF(Metrics!$J$9="Seasonal bookings",IF(OR(N(IFERROR(INDEX(Targets!$E$6:$E$45,MATCH('Weekly data'!$C20,Targets!$A$6:$A$45,0)),0))=0,SUM(Seasonality!$B$6:$B$18)=0),"",IFERROR(INDEX(Targets!$E$6:$E$45,MATCH('Weekly data'!$C20,Targets!$A$6:$A$45,0)),0)*$B20/SUM(Seasonality!$B$6:$B$18)),IF(Metrics!$J$9="Seasonal pipeline",IF(OR(N(IFERROR(INDEX(Targets!$E$6:$E$45,MATCH('Weekly data'!$C20,Targets!$A$6:$A$45,0)),0))=0,SUM(Seasonality!$C$6:$C$18)=0),"",IFERROR(INDEX(Targets!$E$6:$E$45,MATCH('Weekly data'!$C20,Targets!$A$6:$A$45,0)),0)*$C20/SUM(Seasonality!$C$6:$C$18)),IF(Metrics!$J$9="Quarter plan",IF(N(IFERROR(INDEX(Targets!$E$6:$E$45,MATCH('Weekly data'!$C20,Targets!$A$6:$A$45,0)),0))=0,"",IFERROR(INDEX(Targets!$E$6:$E$45,MATCH('Weekly data'!$C20,Targets!$A$6:$A$45,0)),0)),IF(AND(Metrics!$J$9="Weekly",ISNUMBER(Metrics!$K$9)),Metrics!$K$9,"")))))</f>
        <v/>
      </c>
      <c r="AC20">
        <f>IF(NOT(ISNUMBER('Weekly data'!H20)),"",IF(Metrics!$L$9="% of target",IF(ISNUMBER(AB20),IF(AB20=0,"",'Weekly data'!H20/AB20),""),'Weekly data'!H20))</f>
        <v/>
      </c>
      <c r="AD20">
        <f>IF(AND(ISNUMBER(AC20),ISNUMBER(AC19)),ABS(AC20-AC19),"")</f>
        <v/>
      </c>
      <c r="AE20">
        <f>IF(COUNT(AC8:AC19)&lt;12,"",AVERAGE(AC8:AC19))</f>
        <v/>
      </c>
      <c r="AF20">
        <f>IF(COUNT(AD9:AD19)&lt;11,"",AVERAGE(AD9:AD19))</f>
        <v/>
      </c>
      <c r="AG20">
        <f>IF(OR(AE20="",AF20=""),"",AE20+2.66*AF20)</f>
        <v/>
      </c>
      <c r="AH20">
        <f>IF(OR(AE20="",AF20=""),"",AE20-2.66*AF20)</f>
        <v/>
      </c>
      <c r="AI20">
        <f>IF(OR(AE20="",COUNT(AC13:AC20)&lt;8),"",IF(COUNTIF(AC13:AC20,"&gt;"&amp;AE20)=8,"Above",IF(COUNTIF(AC13:AC20,"&lt;"&amp;AE20)=8,"Below","")))</f>
        <v/>
      </c>
      <c r="AJ20">
        <f>IF('Weekly data'!$C20="","",IF(Metrics!$J$10="Seasonal bookings",IF(OR(N(IFERROR(INDEX(Targets!$F$6:$F$45,MATCH('Weekly data'!$C20,Targets!$A$6:$A$45,0)),0))=0,SUM(Seasonality!$B$6:$B$18)=0),"",IFERROR(INDEX(Targets!$F$6:$F$45,MATCH('Weekly data'!$C20,Targets!$A$6:$A$45,0)),0)*$B20/SUM(Seasonality!$B$6:$B$18)),IF(Metrics!$J$10="Seasonal pipeline",IF(OR(N(IFERROR(INDEX(Targets!$F$6:$F$45,MATCH('Weekly data'!$C20,Targets!$A$6:$A$45,0)),0))=0,SUM(Seasonality!$C$6:$C$18)=0),"",IFERROR(INDEX(Targets!$F$6:$F$45,MATCH('Weekly data'!$C20,Targets!$A$6:$A$45,0)),0)*$C20/SUM(Seasonality!$C$6:$C$18)),IF(Metrics!$J$10="Quarter plan",IF(N(IFERROR(INDEX(Targets!$F$6:$F$45,MATCH('Weekly data'!$C20,Targets!$A$6:$A$45,0)),0))=0,"",IFERROR(INDEX(Targets!$F$6:$F$45,MATCH('Weekly data'!$C20,Targets!$A$6:$A$45,0)),0)),IF(AND(Metrics!$J$10="Weekly",ISNUMBER(Metrics!$K$10)),Metrics!$K$10,"")))))</f>
        <v/>
      </c>
      <c r="AK20">
        <f>IF(NOT(ISNUMBER('Weekly data'!I20)),"",IF(Metrics!$L$10="% of target",IF(ISNUMBER(AJ20),IF(AJ20=0,"",'Weekly data'!I20/AJ20),""),'Weekly data'!I20))</f>
        <v/>
      </c>
      <c r="AL20">
        <f>IF(AND(ISNUMBER(AK20),ISNUMBER(AK19)),ABS(AK20-AK19),"")</f>
        <v/>
      </c>
      <c r="AM20">
        <f>IF(COUNT(AK8:AK19)&lt;12,"",AVERAGE(AK8:AK19))</f>
        <v/>
      </c>
      <c r="AN20">
        <f>IF(COUNT(AL9:AL19)&lt;11,"",AVERAGE(AL9:AL19))</f>
        <v/>
      </c>
      <c r="AO20">
        <f>IF(OR(AM20="",AN20=""),"",AM20+2.66*AN20)</f>
        <v/>
      </c>
      <c r="AP20">
        <f>IF(OR(AM20="",AN20=""),"",AM20-2.66*AN20)</f>
        <v/>
      </c>
      <c r="AQ20">
        <f>IF(OR(AM20="",COUNT(AK13:AK20)&lt;8),"",IF(COUNTIF(AK13:AK20,"&gt;"&amp;AM20)=8,"Above",IF(COUNTIF(AK13:AK20,"&lt;"&amp;AM20)=8,"Below","")))</f>
        <v/>
      </c>
      <c r="AR20">
        <f>IF('Weekly data'!$C20="","",IF(Metrics!$J$11="Seasonal bookings",IF(OR(N(IFERROR(INDEX(Targets!$G$6:$G$45,MATCH('Weekly data'!$C20,Targets!$A$6:$A$45,0)),0))=0,SUM(Seasonality!$B$6:$B$18)=0),"",IFERROR(INDEX(Targets!$G$6:$G$45,MATCH('Weekly data'!$C20,Targets!$A$6:$A$45,0)),0)*$B20/SUM(Seasonality!$B$6:$B$18)),IF(Metrics!$J$11="Seasonal pipeline",IF(OR(N(IFERROR(INDEX(Targets!$G$6:$G$45,MATCH('Weekly data'!$C20,Targets!$A$6:$A$45,0)),0))=0,SUM(Seasonality!$C$6:$C$18)=0),"",IFERROR(INDEX(Targets!$G$6:$G$45,MATCH('Weekly data'!$C20,Targets!$A$6:$A$45,0)),0)*$C20/SUM(Seasonality!$C$6:$C$18)),IF(Metrics!$J$11="Quarter plan",IF(N(IFERROR(INDEX(Targets!$G$6:$G$45,MATCH('Weekly data'!$C20,Targets!$A$6:$A$45,0)),0))=0,"",IFERROR(INDEX(Targets!$G$6:$G$45,MATCH('Weekly data'!$C20,Targets!$A$6:$A$45,0)),0)),IF(AND(Metrics!$J$11="Weekly",ISNUMBER(Metrics!$K$11)),Metrics!$K$11,"")))))</f>
        <v/>
      </c>
      <c r="AS20">
        <f>IF(NOT(ISNUMBER('Weekly data'!J20)),"",IF(Metrics!$L$11="% of target",IF(ISNUMBER(AR20),IF(AR20=0,"",'Weekly data'!J20/AR20),""),'Weekly data'!J20))</f>
        <v/>
      </c>
      <c r="AT20">
        <f>IF(AND(ISNUMBER(AS20),ISNUMBER(AS19)),ABS(AS20-AS19),"")</f>
        <v/>
      </c>
      <c r="AU20">
        <f>IF(COUNT(AS8:AS19)&lt;12,"",AVERAGE(AS8:AS19))</f>
        <v/>
      </c>
      <c r="AV20">
        <f>IF(COUNT(AT9:AT19)&lt;11,"",AVERAGE(AT9:AT19))</f>
        <v/>
      </c>
      <c r="AW20">
        <f>IF(OR(AU20="",AV20=""),"",AU20+2.66*AV20)</f>
        <v/>
      </c>
      <c r="AX20">
        <f>IF(OR(AU20="",AV20=""),"",AU20-2.66*AV20)</f>
        <v/>
      </c>
      <c r="AY20">
        <f>IF(OR(AU20="",COUNT(AS13:AS20)&lt;8),"",IF(COUNTIF(AS13:AS20,"&gt;"&amp;AU20)=8,"Above",IF(COUNTIF(AS13:AS20,"&lt;"&amp;AU20)=8,"Below","")))</f>
        <v/>
      </c>
      <c r="AZ20">
        <f>IF('Weekly data'!$C20="","",IF(Metrics!$J$12="Seasonal bookings",IF(OR(N(IFERROR(INDEX(Targets!$H$6:$H$45,MATCH('Weekly data'!$C20,Targets!$A$6:$A$45,0)),0))=0,SUM(Seasonality!$B$6:$B$18)=0),"",IFERROR(INDEX(Targets!$H$6:$H$45,MATCH('Weekly data'!$C20,Targets!$A$6:$A$45,0)),0)*$B20/SUM(Seasonality!$B$6:$B$18)),IF(Metrics!$J$12="Seasonal pipeline",IF(OR(N(IFERROR(INDEX(Targets!$H$6:$H$45,MATCH('Weekly data'!$C20,Targets!$A$6:$A$45,0)),0))=0,SUM(Seasonality!$C$6:$C$18)=0),"",IFERROR(INDEX(Targets!$H$6:$H$45,MATCH('Weekly data'!$C20,Targets!$A$6:$A$45,0)),0)*$C20/SUM(Seasonality!$C$6:$C$18)),IF(Metrics!$J$12="Quarter plan",IF(N(IFERROR(INDEX(Targets!$H$6:$H$45,MATCH('Weekly data'!$C20,Targets!$A$6:$A$45,0)),0))=0,"",IFERROR(INDEX(Targets!$H$6:$H$45,MATCH('Weekly data'!$C20,Targets!$A$6:$A$45,0)),0)),IF(AND(Metrics!$J$12="Weekly",ISNUMBER(Metrics!$K$12)),Metrics!$K$12,"")))))</f>
        <v/>
      </c>
      <c r="BA20">
        <f>IF(NOT(ISNUMBER('Weekly data'!K20)),"",IF(Metrics!$L$12="% of target",IF(ISNUMBER(AZ20),IF(AZ20=0,"",'Weekly data'!K20/AZ20),""),'Weekly data'!K20))</f>
        <v/>
      </c>
      <c r="BB20">
        <f>IF(AND(ISNUMBER(BA20),ISNUMBER(BA19)),ABS(BA20-BA19),"")</f>
        <v/>
      </c>
      <c r="BC20">
        <f>IF(COUNT(BA8:BA19)&lt;12,"",AVERAGE(BA8:BA19))</f>
        <v/>
      </c>
      <c r="BD20">
        <f>IF(COUNT(BB9:BB19)&lt;11,"",AVERAGE(BB9:BB19))</f>
        <v/>
      </c>
      <c r="BE20">
        <f>IF(OR(BC20="",BD20=""),"",BC20+2.66*BD20)</f>
        <v/>
      </c>
      <c r="BF20">
        <f>IF(OR(BC20="",BD20=""),"",BC20-2.66*BD20)</f>
        <v/>
      </c>
      <c r="BG20">
        <f>IF(OR(BC20="",COUNT(BA13:BA20)&lt;8),"",IF(COUNTIF(BA13:BA20,"&gt;"&amp;BC20)=8,"Above",IF(COUNTIF(BA13:BA20,"&lt;"&amp;BC20)=8,"Below","")))</f>
        <v/>
      </c>
      <c r="BH20">
        <f>IF('Weekly data'!$C20="","",IF(Metrics!$J$13="Seasonal bookings",IF(OR(N(IFERROR(INDEX(Targets!$I$6:$I$45,MATCH('Weekly data'!$C20,Targets!$A$6:$A$45,0)),0))=0,SUM(Seasonality!$B$6:$B$18)=0),"",IFERROR(INDEX(Targets!$I$6:$I$45,MATCH('Weekly data'!$C20,Targets!$A$6:$A$45,0)),0)*$B20/SUM(Seasonality!$B$6:$B$18)),IF(Metrics!$J$13="Seasonal pipeline",IF(OR(N(IFERROR(INDEX(Targets!$I$6:$I$45,MATCH('Weekly data'!$C20,Targets!$A$6:$A$45,0)),0))=0,SUM(Seasonality!$C$6:$C$18)=0),"",IFERROR(INDEX(Targets!$I$6:$I$45,MATCH('Weekly data'!$C20,Targets!$A$6:$A$45,0)),0)*$C20/SUM(Seasonality!$C$6:$C$18)),IF(Metrics!$J$13="Quarter plan",IF(N(IFERROR(INDEX(Targets!$I$6:$I$45,MATCH('Weekly data'!$C20,Targets!$A$6:$A$45,0)),0))=0,"",IFERROR(INDEX(Targets!$I$6:$I$45,MATCH('Weekly data'!$C20,Targets!$A$6:$A$45,0)),0)),IF(AND(Metrics!$J$13="Weekly",ISNUMBER(Metrics!$K$13)),Metrics!$K$13,"")))))</f>
        <v/>
      </c>
      <c r="BI20">
        <f>IF(NOT(ISNUMBER('Weekly data'!L20)),"",IF(Metrics!$L$13="% of target",IF(ISNUMBER(BH20),IF(BH20=0,"",'Weekly data'!L20/BH20),""),'Weekly data'!L20))</f>
        <v/>
      </c>
      <c r="BJ20">
        <f>IF(AND(ISNUMBER(BI20),ISNUMBER(BI19)),ABS(BI20-BI19),"")</f>
        <v/>
      </c>
      <c r="BK20">
        <f>IF(COUNT(BI8:BI19)&lt;12,"",AVERAGE(BI8:BI19))</f>
        <v/>
      </c>
      <c r="BL20">
        <f>IF(COUNT(BJ9:BJ19)&lt;11,"",AVERAGE(BJ9:BJ19))</f>
        <v/>
      </c>
      <c r="BM20">
        <f>IF(OR(BK20="",BL20=""),"",BK20+2.66*BL20)</f>
        <v/>
      </c>
      <c r="BN20">
        <f>IF(OR(BK20="",BL20=""),"",BK20-2.66*BL20)</f>
        <v/>
      </c>
      <c r="BO20">
        <f>IF(OR(BK20="",COUNT(BI13:BI20)&lt;8),"",IF(COUNTIF(BI13:BI20,"&gt;"&amp;BK20)=8,"Above",IF(COUNTIF(BI13:BI20,"&lt;"&amp;BK20)=8,"Below","")))</f>
        <v/>
      </c>
      <c r="BP20">
        <f>IF('Weekly data'!$C20="","",IF(Metrics!$J$14="Seasonal bookings",IF(OR(N(IFERROR(INDEX(Targets!$J$6:$J$45,MATCH('Weekly data'!$C20,Targets!$A$6:$A$45,0)),0))=0,SUM(Seasonality!$B$6:$B$18)=0),"",IFERROR(INDEX(Targets!$J$6:$J$45,MATCH('Weekly data'!$C20,Targets!$A$6:$A$45,0)),0)*$B20/SUM(Seasonality!$B$6:$B$18)),IF(Metrics!$J$14="Seasonal pipeline",IF(OR(N(IFERROR(INDEX(Targets!$J$6:$J$45,MATCH('Weekly data'!$C20,Targets!$A$6:$A$45,0)),0))=0,SUM(Seasonality!$C$6:$C$18)=0),"",IFERROR(INDEX(Targets!$J$6:$J$45,MATCH('Weekly data'!$C20,Targets!$A$6:$A$45,0)),0)*$C20/SUM(Seasonality!$C$6:$C$18)),IF(Metrics!$J$14="Quarter plan",IF(N(IFERROR(INDEX(Targets!$J$6:$J$45,MATCH('Weekly data'!$C20,Targets!$A$6:$A$45,0)),0))=0,"",IFERROR(INDEX(Targets!$J$6:$J$45,MATCH('Weekly data'!$C20,Targets!$A$6:$A$45,0)),0)),IF(AND(Metrics!$J$14="Weekly",ISNUMBER(Metrics!$K$14)),Metrics!$K$14,"")))))</f>
        <v/>
      </c>
      <c r="BQ20">
        <f>IF(NOT(ISNUMBER('Weekly data'!M20)),"",IF(Metrics!$L$14="% of target",IF(ISNUMBER(BP20),IF(BP20=0,"",'Weekly data'!M20/BP20),""),'Weekly data'!M20))</f>
        <v/>
      </c>
      <c r="BR20">
        <f>IF(AND(ISNUMBER(BQ20),ISNUMBER(BQ19)),ABS(BQ20-BQ19),"")</f>
        <v/>
      </c>
      <c r="BS20">
        <f>IF(COUNT(BQ8:BQ19)&lt;12,"",AVERAGE(BQ8:BQ19))</f>
        <v/>
      </c>
      <c r="BT20">
        <f>IF(COUNT(BR9:BR19)&lt;11,"",AVERAGE(BR9:BR19))</f>
        <v/>
      </c>
      <c r="BU20">
        <f>IF(OR(BS20="",BT20=""),"",BS20+2.66*BT20)</f>
        <v/>
      </c>
      <c r="BV20">
        <f>IF(OR(BS20="",BT20=""),"",BS20-2.66*BT20)</f>
        <v/>
      </c>
      <c r="BW20">
        <f>IF(OR(BS20="",COUNT(BQ13:BQ20)&lt;8),"",IF(COUNTIF(BQ13:BQ20,"&gt;"&amp;BS20)=8,"Above",IF(COUNTIF(BQ13:BQ20,"&lt;"&amp;BS20)=8,"Below","")))</f>
        <v/>
      </c>
      <c r="BX20">
        <f>IF('Weekly data'!$C20="","",IF(Metrics!$J$15="Seasonal bookings",IF(OR(N(IFERROR(INDEX(Targets!$K$6:$K$45,MATCH('Weekly data'!$C20,Targets!$A$6:$A$45,0)),0))=0,SUM(Seasonality!$B$6:$B$18)=0),"",IFERROR(INDEX(Targets!$K$6:$K$45,MATCH('Weekly data'!$C20,Targets!$A$6:$A$45,0)),0)*$B20/SUM(Seasonality!$B$6:$B$18)),IF(Metrics!$J$15="Seasonal pipeline",IF(OR(N(IFERROR(INDEX(Targets!$K$6:$K$45,MATCH('Weekly data'!$C20,Targets!$A$6:$A$45,0)),0))=0,SUM(Seasonality!$C$6:$C$18)=0),"",IFERROR(INDEX(Targets!$K$6:$K$45,MATCH('Weekly data'!$C20,Targets!$A$6:$A$45,0)),0)*$C20/SUM(Seasonality!$C$6:$C$18)),IF(Metrics!$J$15="Quarter plan",IF(N(IFERROR(INDEX(Targets!$K$6:$K$45,MATCH('Weekly data'!$C20,Targets!$A$6:$A$45,0)),0))=0,"",IFERROR(INDEX(Targets!$K$6:$K$45,MATCH('Weekly data'!$C20,Targets!$A$6:$A$45,0)),0)),IF(AND(Metrics!$J$15="Weekly",ISNUMBER(Metrics!$K$15)),Metrics!$K$15,"")))))</f>
        <v/>
      </c>
      <c r="BY20">
        <f>IF(NOT(ISNUMBER('Weekly data'!N20)),"",IF(Metrics!$L$15="% of target",IF(ISNUMBER(BX20),IF(BX20=0,"",'Weekly data'!N20/BX20),""),'Weekly data'!N20))</f>
        <v/>
      </c>
      <c r="BZ20">
        <f>IF(AND(ISNUMBER(BY20),ISNUMBER(BY19)),ABS(BY20-BY19),"")</f>
        <v/>
      </c>
      <c r="CA20">
        <f>IF(COUNT(BY8:BY19)&lt;12,"",AVERAGE(BY8:BY19))</f>
        <v/>
      </c>
      <c r="CB20">
        <f>IF(COUNT(BZ9:BZ19)&lt;11,"",AVERAGE(BZ9:BZ19))</f>
        <v/>
      </c>
      <c r="CC20">
        <f>IF(OR(CA20="",CB20=""),"",CA20+2.66*CB20)</f>
        <v/>
      </c>
      <c r="CD20">
        <f>IF(OR(CA20="",CB20=""),"",CA20-2.66*CB20)</f>
        <v/>
      </c>
      <c r="CE20">
        <f>IF(OR(CA20="",COUNT(BY13:BY20)&lt;8),"",IF(COUNTIF(BY13:BY20,"&gt;"&amp;CA20)=8,"Above",IF(COUNTIF(BY13:BY20,"&lt;"&amp;CA20)=8,"Below","")))</f>
        <v/>
      </c>
      <c r="CF20">
        <f>IF('Weekly data'!$C20="","",IF(Metrics!$J$16="Seasonal bookings",IF(OR(N(IFERROR(INDEX(Targets!$L$6:$L$45,MATCH('Weekly data'!$C20,Targets!$A$6:$A$45,0)),0))=0,SUM(Seasonality!$B$6:$B$18)=0),"",IFERROR(INDEX(Targets!$L$6:$L$45,MATCH('Weekly data'!$C20,Targets!$A$6:$A$45,0)),0)*$B20/SUM(Seasonality!$B$6:$B$18)),IF(Metrics!$J$16="Seasonal pipeline",IF(OR(N(IFERROR(INDEX(Targets!$L$6:$L$45,MATCH('Weekly data'!$C20,Targets!$A$6:$A$45,0)),0))=0,SUM(Seasonality!$C$6:$C$18)=0),"",IFERROR(INDEX(Targets!$L$6:$L$45,MATCH('Weekly data'!$C20,Targets!$A$6:$A$45,0)),0)*$C20/SUM(Seasonality!$C$6:$C$18)),IF(Metrics!$J$16="Quarter plan",IF(N(IFERROR(INDEX(Targets!$L$6:$L$45,MATCH('Weekly data'!$C20,Targets!$A$6:$A$45,0)),0))=0,"",IFERROR(INDEX(Targets!$L$6:$L$45,MATCH('Weekly data'!$C20,Targets!$A$6:$A$45,0)),0)),IF(AND(Metrics!$J$16="Weekly",ISNUMBER(Metrics!$K$16)),Metrics!$K$16,"")))))</f>
        <v/>
      </c>
      <c r="CG20">
        <f>IF(NOT(ISNUMBER('Weekly data'!O20)),"",IF(Metrics!$L$16="% of target",IF(ISNUMBER(CF20),IF(CF20=0,"",'Weekly data'!O20/CF20),""),'Weekly data'!O20))</f>
        <v/>
      </c>
      <c r="CH20">
        <f>IF(AND(ISNUMBER(CG20),ISNUMBER(CG19)),ABS(CG20-CG19),"")</f>
        <v/>
      </c>
      <c r="CI20">
        <f>IF(COUNT(CG8:CG19)&lt;12,"",AVERAGE(CG8:CG19))</f>
        <v/>
      </c>
      <c r="CJ20">
        <f>IF(COUNT(CH9:CH19)&lt;11,"",AVERAGE(CH9:CH19))</f>
        <v/>
      </c>
      <c r="CK20">
        <f>IF(OR(CI20="",CJ20=""),"",CI20+2.66*CJ20)</f>
        <v/>
      </c>
      <c r="CL20">
        <f>IF(OR(CI20="",CJ20=""),"",CI20-2.66*CJ20)</f>
        <v/>
      </c>
      <c r="CM20">
        <f>IF(OR(CI20="",COUNT(CG13:CG20)&lt;8),"",IF(COUNTIF(CG13:CG20,"&gt;"&amp;CI20)=8,"Above",IF(COUNTIF(CG13:CG20,"&lt;"&amp;CI20)=8,"Below","")))</f>
        <v/>
      </c>
      <c r="CN20">
        <f>IF('Weekly data'!$C20="","",IF(Metrics!$J$17="Seasonal bookings",IF(OR(N(IFERROR(INDEX(Targets!$M$6:$M$45,MATCH('Weekly data'!$C20,Targets!$A$6:$A$45,0)),0))=0,SUM(Seasonality!$B$6:$B$18)=0),"",IFERROR(INDEX(Targets!$M$6:$M$45,MATCH('Weekly data'!$C20,Targets!$A$6:$A$45,0)),0)*$B20/SUM(Seasonality!$B$6:$B$18)),IF(Metrics!$J$17="Seasonal pipeline",IF(OR(N(IFERROR(INDEX(Targets!$M$6:$M$45,MATCH('Weekly data'!$C20,Targets!$A$6:$A$45,0)),0))=0,SUM(Seasonality!$C$6:$C$18)=0),"",IFERROR(INDEX(Targets!$M$6:$M$45,MATCH('Weekly data'!$C20,Targets!$A$6:$A$45,0)),0)*$C20/SUM(Seasonality!$C$6:$C$18)),IF(Metrics!$J$17="Quarter plan",IF(N(IFERROR(INDEX(Targets!$M$6:$M$45,MATCH('Weekly data'!$C20,Targets!$A$6:$A$45,0)),0))=0,"",IFERROR(INDEX(Targets!$M$6:$M$45,MATCH('Weekly data'!$C20,Targets!$A$6:$A$45,0)),0)),IF(AND(Metrics!$J$17="Weekly",ISNUMBER(Metrics!$K$17)),Metrics!$K$17,"")))))</f>
        <v/>
      </c>
      <c r="CO20">
        <f>IF(NOT(ISNUMBER('Weekly data'!P20)),"",IF(Metrics!$L$17="% of target",IF(ISNUMBER(CN20),IF(CN20=0,"",'Weekly data'!P20/CN20),""),'Weekly data'!P20))</f>
        <v/>
      </c>
      <c r="CP20">
        <f>IF(AND(ISNUMBER(CO20),ISNUMBER(CO19)),ABS(CO20-CO19),"")</f>
        <v/>
      </c>
      <c r="CQ20">
        <f>IF(COUNT(CO8:CO19)&lt;12,"",AVERAGE(CO8:CO19))</f>
        <v/>
      </c>
      <c r="CR20">
        <f>IF(COUNT(CP9:CP19)&lt;11,"",AVERAGE(CP9:CP19))</f>
        <v/>
      </c>
      <c r="CS20">
        <f>IF(OR(CQ20="",CR20=""),"",CQ20+2.66*CR20)</f>
        <v/>
      </c>
      <c r="CT20">
        <f>IF(OR(CQ20="",CR20=""),"",CQ20-2.66*CR20)</f>
        <v/>
      </c>
      <c r="CU20">
        <f>IF(OR(CQ20="",COUNT(CO13:CO20)&lt;8),"",IF(COUNTIF(CO13:CO20,"&gt;"&amp;CQ20)=8,"Above",IF(COUNTIF(CO13:CO20,"&lt;"&amp;CQ20)=8,"Below","")))</f>
        <v/>
      </c>
    </row>
    <row r="21">
      <c r="A21" s="8">
        <f>'Weekly data'!A21</f>
        <v/>
      </c>
      <c r="B21">
        <f>IF('Weekly data'!D21="","",INDEX(Seasonality!$B$6:$B$18,'Weekly data'!D21))</f>
        <v/>
      </c>
      <c r="C21">
        <f>IF('Weekly data'!D21="","",INDEX(Seasonality!$C$6:$C$18,'Weekly data'!D21))</f>
        <v/>
      </c>
      <c r="D21">
        <f>IF('Weekly data'!$C21="","",IF(Metrics!$J$6="Seasonal bookings",IF(OR(N(IFERROR(INDEX(Targets!$B$6:$B$45,MATCH('Weekly data'!$C21,Targets!$A$6:$A$45,0)),0))=0,SUM(Seasonality!$B$6:$B$18)=0),"",IFERROR(INDEX(Targets!$B$6:$B$45,MATCH('Weekly data'!$C21,Targets!$A$6:$A$45,0)),0)*$B21/SUM(Seasonality!$B$6:$B$18)),IF(Metrics!$J$6="Seasonal pipeline",IF(OR(N(IFERROR(INDEX(Targets!$B$6:$B$45,MATCH('Weekly data'!$C21,Targets!$A$6:$A$45,0)),0))=0,SUM(Seasonality!$C$6:$C$18)=0),"",IFERROR(INDEX(Targets!$B$6:$B$45,MATCH('Weekly data'!$C21,Targets!$A$6:$A$45,0)),0)*$C21/SUM(Seasonality!$C$6:$C$18)),IF(Metrics!$J$6="Quarter plan",IF(N(IFERROR(INDEX(Targets!$B$6:$B$45,MATCH('Weekly data'!$C21,Targets!$A$6:$A$45,0)),0))=0,"",IFERROR(INDEX(Targets!$B$6:$B$45,MATCH('Weekly data'!$C21,Targets!$A$6:$A$45,0)),0)),IF(AND(Metrics!$J$6="Weekly",ISNUMBER(Metrics!$K$6)),Metrics!$K$6,"")))))</f>
        <v/>
      </c>
      <c r="E21">
        <f>IF(NOT(ISNUMBER('Weekly data'!E21)),"",IF(Metrics!$L$6="% of target",IF(ISNUMBER(D21),IF(D21=0,"",'Weekly data'!E21/D21),""),'Weekly data'!E21))</f>
        <v/>
      </c>
      <c r="F21">
        <f>IF(AND(ISNUMBER(E21),ISNUMBER(E20)),ABS(E21-E20),"")</f>
        <v/>
      </c>
      <c r="G21">
        <f>IF(COUNT(E9:E20)&lt;12,"",AVERAGE(E9:E20))</f>
        <v/>
      </c>
      <c r="H21">
        <f>IF(COUNT(F10:F20)&lt;11,"",AVERAGE(F10:F20))</f>
        <v/>
      </c>
      <c r="I21">
        <f>IF(OR(G21="",H21=""),"",G21+2.66*H21)</f>
        <v/>
      </c>
      <c r="J21">
        <f>IF(OR(G21="",H21=""),"",G21-2.66*H21)</f>
        <v/>
      </c>
      <c r="K21">
        <f>IF(OR(G21="",COUNT(E14:E21)&lt;8),"",IF(COUNTIF(E14:E21,"&gt;"&amp;G21)=8,"Above",IF(COUNTIF(E14:E21,"&lt;"&amp;G21)=8,"Below","")))</f>
        <v/>
      </c>
      <c r="L21">
        <f>IF('Weekly data'!$C21="","",IF(Metrics!$J$7="Seasonal bookings",IF(OR(N(IFERROR(INDEX(Targets!$C$6:$C$45,MATCH('Weekly data'!$C21,Targets!$A$6:$A$45,0)),0))=0,SUM(Seasonality!$B$6:$B$18)=0),"",IFERROR(INDEX(Targets!$C$6:$C$45,MATCH('Weekly data'!$C21,Targets!$A$6:$A$45,0)),0)*$B21/SUM(Seasonality!$B$6:$B$18)),IF(Metrics!$J$7="Seasonal pipeline",IF(OR(N(IFERROR(INDEX(Targets!$C$6:$C$45,MATCH('Weekly data'!$C21,Targets!$A$6:$A$45,0)),0))=0,SUM(Seasonality!$C$6:$C$18)=0),"",IFERROR(INDEX(Targets!$C$6:$C$45,MATCH('Weekly data'!$C21,Targets!$A$6:$A$45,0)),0)*$C21/SUM(Seasonality!$C$6:$C$18)),IF(Metrics!$J$7="Quarter plan",IF(N(IFERROR(INDEX(Targets!$C$6:$C$45,MATCH('Weekly data'!$C21,Targets!$A$6:$A$45,0)),0))=0,"",IFERROR(INDEX(Targets!$C$6:$C$45,MATCH('Weekly data'!$C21,Targets!$A$6:$A$45,0)),0)),IF(AND(Metrics!$J$7="Weekly",ISNUMBER(Metrics!$K$7)),Metrics!$K$7,"")))))</f>
        <v/>
      </c>
      <c r="M21">
        <f>IF(NOT(ISNUMBER('Weekly data'!F21)),"",IF(Metrics!$L$7="% of target",IF(ISNUMBER(L21),IF(L21=0,"",'Weekly data'!F21/L21),""),'Weekly data'!F21))</f>
        <v/>
      </c>
      <c r="N21">
        <f>IF(AND(ISNUMBER(M21),ISNUMBER(M20)),ABS(M21-M20),"")</f>
        <v/>
      </c>
      <c r="O21">
        <f>IF(COUNT(M9:M20)&lt;12,"",AVERAGE(M9:M20))</f>
        <v/>
      </c>
      <c r="P21">
        <f>IF(COUNT(N10:N20)&lt;11,"",AVERAGE(N10:N20))</f>
        <v/>
      </c>
      <c r="Q21">
        <f>IF(OR(O21="",P21=""),"",O21+2.66*P21)</f>
        <v/>
      </c>
      <c r="R21">
        <f>IF(OR(O21="",P21=""),"",O21-2.66*P21)</f>
        <v/>
      </c>
      <c r="S21">
        <f>IF(OR(O21="",COUNT(M14:M21)&lt;8),"",IF(COUNTIF(M14:M21,"&gt;"&amp;O21)=8,"Above",IF(COUNTIF(M14:M21,"&lt;"&amp;O21)=8,"Below","")))</f>
        <v/>
      </c>
      <c r="T21">
        <f>IF('Weekly data'!$C21="","",IF(Metrics!$J$8="Seasonal bookings",IF(OR(N(IFERROR(INDEX(Targets!$D$6:$D$45,MATCH('Weekly data'!$C21,Targets!$A$6:$A$45,0)),0))=0,SUM(Seasonality!$B$6:$B$18)=0),"",IFERROR(INDEX(Targets!$D$6:$D$45,MATCH('Weekly data'!$C21,Targets!$A$6:$A$45,0)),0)*$B21/SUM(Seasonality!$B$6:$B$18)),IF(Metrics!$J$8="Seasonal pipeline",IF(OR(N(IFERROR(INDEX(Targets!$D$6:$D$45,MATCH('Weekly data'!$C21,Targets!$A$6:$A$45,0)),0))=0,SUM(Seasonality!$C$6:$C$18)=0),"",IFERROR(INDEX(Targets!$D$6:$D$45,MATCH('Weekly data'!$C21,Targets!$A$6:$A$45,0)),0)*$C21/SUM(Seasonality!$C$6:$C$18)),IF(Metrics!$J$8="Quarter plan",IF(N(IFERROR(INDEX(Targets!$D$6:$D$45,MATCH('Weekly data'!$C21,Targets!$A$6:$A$45,0)),0))=0,"",IFERROR(INDEX(Targets!$D$6:$D$45,MATCH('Weekly data'!$C21,Targets!$A$6:$A$45,0)),0)),IF(AND(Metrics!$J$8="Weekly",ISNUMBER(Metrics!$K$8)),Metrics!$K$8,"")))))</f>
        <v/>
      </c>
      <c r="U21">
        <f>IF(NOT(ISNUMBER('Weekly data'!G21)),"",IF(Metrics!$L$8="% of target",IF(ISNUMBER(T21),IF(T21=0,"",'Weekly data'!G21/T21),""),'Weekly data'!G21))</f>
        <v/>
      </c>
      <c r="V21">
        <f>IF(AND(ISNUMBER(U21),ISNUMBER(U20)),ABS(U21-U20),"")</f>
        <v/>
      </c>
      <c r="W21">
        <f>IF(COUNT(U9:U20)&lt;12,"",AVERAGE(U9:U20))</f>
        <v/>
      </c>
      <c r="X21">
        <f>IF(COUNT(V10:V20)&lt;11,"",AVERAGE(V10:V20))</f>
        <v/>
      </c>
      <c r="Y21">
        <f>IF(OR(W21="",X21=""),"",W21+2.66*X21)</f>
        <v/>
      </c>
      <c r="Z21">
        <f>IF(OR(W21="",X21=""),"",W21-2.66*X21)</f>
        <v/>
      </c>
      <c r="AA21">
        <f>IF(OR(W21="",COUNT(U14:U21)&lt;8),"",IF(COUNTIF(U14:U21,"&gt;"&amp;W21)=8,"Above",IF(COUNTIF(U14:U21,"&lt;"&amp;W21)=8,"Below","")))</f>
        <v/>
      </c>
      <c r="AB21">
        <f>IF('Weekly data'!$C21="","",IF(Metrics!$J$9="Seasonal bookings",IF(OR(N(IFERROR(INDEX(Targets!$E$6:$E$45,MATCH('Weekly data'!$C21,Targets!$A$6:$A$45,0)),0))=0,SUM(Seasonality!$B$6:$B$18)=0),"",IFERROR(INDEX(Targets!$E$6:$E$45,MATCH('Weekly data'!$C21,Targets!$A$6:$A$45,0)),0)*$B21/SUM(Seasonality!$B$6:$B$18)),IF(Metrics!$J$9="Seasonal pipeline",IF(OR(N(IFERROR(INDEX(Targets!$E$6:$E$45,MATCH('Weekly data'!$C21,Targets!$A$6:$A$45,0)),0))=0,SUM(Seasonality!$C$6:$C$18)=0),"",IFERROR(INDEX(Targets!$E$6:$E$45,MATCH('Weekly data'!$C21,Targets!$A$6:$A$45,0)),0)*$C21/SUM(Seasonality!$C$6:$C$18)),IF(Metrics!$J$9="Quarter plan",IF(N(IFERROR(INDEX(Targets!$E$6:$E$45,MATCH('Weekly data'!$C21,Targets!$A$6:$A$45,0)),0))=0,"",IFERROR(INDEX(Targets!$E$6:$E$45,MATCH('Weekly data'!$C21,Targets!$A$6:$A$45,0)),0)),IF(AND(Metrics!$J$9="Weekly",ISNUMBER(Metrics!$K$9)),Metrics!$K$9,"")))))</f>
        <v/>
      </c>
      <c r="AC21">
        <f>IF(NOT(ISNUMBER('Weekly data'!H21)),"",IF(Metrics!$L$9="% of target",IF(ISNUMBER(AB21),IF(AB21=0,"",'Weekly data'!H21/AB21),""),'Weekly data'!H21))</f>
        <v/>
      </c>
      <c r="AD21">
        <f>IF(AND(ISNUMBER(AC21),ISNUMBER(AC20)),ABS(AC21-AC20),"")</f>
        <v/>
      </c>
      <c r="AE21">
        <f>IF(COUNT(AC9:AC20)&lt;12,"",AVERAGE(AC9:AC20))</f>
        <v/>
      </c>
      <c r="AF21">
        <f>IF(COUNT(AD10:AD20)&lt;11,"",AVERAGE(AD10:AD20))</f>
        <v/>
      </c>
      <c r="AG21">
        <f>IF(OR(AE21="",AF21=""),"",AE21+2.66*AF21)</f>
        <v/>
      </c>
      <c r="AH21">
        <f>IF(OR(AE21="",AF21=""),"",AE21-2.66*AF21)</f>
        <v/>
      </c>
      <c r="AI21">
        <f>IF(OR(AE21="",COUNT(AC14:AC21)&lt;8),"",IF(COUNTIF(AC14:AC21,"&gt;"&amp;AE21)=8,"Above",IF(COUNTIF(AC14:AC21,"&lt;"&amp;AE21)=8,"Below","")))</f>
        <v/>
      </c>
      <c r="AJ21">
        <f>IF('Weekly data'!$C21="","",IF(Metrics!$J$10="Seasonal bookings",IF(OR(N(IFERROR(INDEX(Targets!$F$6:$F$45,MATCH('Weekly data'!$C21,Targets!$A$6:$A$45,0)),0))=0,SUM(Seasonality!$B$6:$B$18)=0),"",IFERROR(INDEX(Targets!$F$6:$F$45,MATCH('Weekly data'!$C21,Targets!$A$6:$A$45,0)),0)*$B21/SUM(Seasonality!$B$6:$B$18)),IF(Metrics!$J$10="Seasonal pipeline",IF(OR(N(IFERROR(INDEX(Targets!$F$6:$F$45,MATCH('Weekly data'!$C21,Targets!$A$6:$A$45,0)),0))=0,SUM(Seasonality!$C$6:$C$18)=0),"",IFERROR(INDEX(Targets!$F$6:$F$45,MATCH('Weekly data'!$C21,Targets!$A$6:$A$45,0)),0)*$C21/SUM(Seasonality!$C$6:$C$18)),IF(Metrics!$J$10="Quarter plan",IF(N(IFERROR(INDEX(Targets!$F$6:$F$45,MATCH('Weekly data'!$C21,Targets!$A$6:$A$45,0)),0))=0,"",IFERROR(INDEX(Targets!$F$6:$F$45,MATCH('Weekly data'!$C21,Targets!$A$6:$A$45,0)),0)),IF(AND(Metrics!$J$10="Weekly",ISNUMBER(Metrics!$K$10)),Metrics!$K$10,"")))))</f>
        <v/>
      </c>
      <c r="AK21">
        <f>IF(NOT(ISNUMBER('Weekly data'!I21)),"",IF(Metrics!$L$10="% of target",IF(ISNUMBER(AJ21),IF(AJ21=0,"",'Weekly data'!I21/AJ21),""),'Weekly data'!I21))</f>
        <v/>
      </c>
      <c r="AL21">
        <f>IF(AND(ISNUMBER(AK21),ISNUMBER(AK20)),ABS(AK21-AK20),"")</f>
        <v/>
      </c>
      <c r="AM21">
        <f>IF(COUNT(AK9:AK20)&lt;12,"",AVERAGE(AK9:AK20))</f>
        <v/>
      </c>
      <c r="AN21">
        <f>IF(COUNT(AL10:AL20)&lt;11,"",AVERAGE(AL10:AL20))</f>
        <v/>
      </c>
      <c r="AO21">
        <f>IF(OR(AM21="",AN21=""),"",AM21+2.66*AN21)</f>
        <v/>
      </c>
      <c r="AP21">
        <f>IF(OR(AM21="",AN21=""),"",AM21-2.66*AN21)</f>
        <v/>
      </c>
      <c r="AQ21">
        <f>IF(OR(AM21="",COUNT(AK14:AK21)&lt;8),"",IF(COUNTIF(AK14:AK21,"&gt;"&amp;AM21)=8,"Above",IF(COUNTIF(AK14:AK21,"&lt;"&amp;AM21)=8,"Below","")))</f>
        <v/>
      </c>
      <c r="AR21">
        <f>IF('Weekly data'!$C21="","",IF(Metrics!$J$11="Seasonal bookings",IF(OR(N(IFERROR(INDEX(Targets!$G$6:$G$45,MATCH('Weekly data'!$C21,Targets!$A$6:$A$45,0)),0))=0,SUM(Seasonality!$B$6:$B$18)=0),"",IFERROR(INDEX(Targets!$G$6:$G$45,MATCH('Weekly data'!$C21,Targets!$A$6:$A$45,0)),0)*$B21/SUM(Seasonality!$B$6:$B$18)),IF(Metrics!$J$11="Seasonal pipeline",IF(OR(N(IFERROR(INDEX(Targets!$G$6:$G$45,MATCH('Weekly data'!$C21,Targets!$A$6:$A$45,0)),0))=0,SUM(Seasonality!$C$6:$C$18)=0),"",IFERROR(INDEX(Targets!$G$6:$G$45,MATCH('Weekly data'!$C21,Targets!$A$6:$A$45,0)),0)*$C21/SUM(Seasonality!$C$6:$C$18)),IF(Metrics!$J$11="Quarter plan",IF(N(IFERROR(INDEX(Targets!$G$6:$G$45,MATCH('Weekly data'!$C21,Targets!$A$6:$A$45,0)),0))=0,"",IFERROR(INDEX(Targets!$G$6:$G$45,MATCH('Weekly data'!$C21,Targets!$A$6:$A$45,0)),0)),IF(AND(Metrics!$J$11="Weekly",ISNUMBER(Metrics!$K$11)),Metrics!$K$11,"")))))</f>
        <v/>
      </c>
      <c r="AS21">
        <f>IF(NOT(ISNUMBER('Weekly data'!J21)),"",IF(Metrics!$L$11="% of target",IF(ISNUMBER(AR21),IF(AR21=0,"",'Weekly data'!J21/AR21),""),'Weekly data'!J21))</f>
        <v/>
      </c>
      <c r="AT21">
        <f>IF(AND(ISNUMBER(AS21),ISNUMBER(AS20)),ABS(AS21-AS20),"")</f>
        <v/>
      </c>
      <c r="AU21">
        <f>IF(COUNT(AS9:AS20)&lt;12,"",AVERAGE(AS9:AS20))</f>
        <v/>
      </c>
      <c r="AV21">
        <f>IF(COUNT(AT10:AT20)&lt;11,"",AVERAGE(AT10:AT20))</f>
        <v/>
      </c>
      <c r="AW21">
        <f>IF(OR(AU21="",AV21=""),"",AU21+2.66*AV21)</f>
        <v/>
      </c>
      <c r="AX21">
        <f>IF(OR(AU21="",AV21=""),"",AU21-2.66*AV21)</f>
        <v/>
      </c>
      <c r="AY21">
        <f>IF(OR(AU21="",COUNT(AS14:AS21)&lt;8),"",IF(COUNTIF(AS14:AS21,"&gt;"&amp;AU21)=8,"Above",IF(COUNTIF(AS14:AS21,"&lt;"&amp;AU21)=8,"Below","")))</f>
        <v/>
      </c>
      <c r="AZ21">
        <f>IF('Weekly data'!$C21="","",IF(Metrics!$J$12="Seasonal bookings",IF(OR(N(IFERROR(INDEX(Targets!$H$6:$H$45,MATCH('Weekly data'!$C21,Targets!$A$6:$A$45,0)),0))=0,SUM(Seasonality!$B$6:$B$18)=0),"",IFERROR(INDEX(Targets!$H$6:$H$45,MATCH('Weekly data'!$C21,Targets!$A$6:$A$45,0)),0)*$B21/SUM(Seasonality!$B$6:$B$18)),IF(Metrics!$J$12="Seasonal pipeline",IF(OR(N(IFERROR(INDEX(Targets!$H$6:$H$45,MATCH('Weekly data'!$C21,Targets!$A$6:$A$45,0)),0))=0,SUM(Seasonality!$C$6:$C$18)=0),"",IFERROR(INDEX(Targets!$H$6:$H$45,MATCH('Weekly data'!$C21,Targets!$A$6:$A$45,0)),0)*$C21/SUM(Seasonality!$C$6:$C$18)),IF(Metrics!$J$12="Quarter plan",IF(N(IFERROR(INDEX(Targets!$H$6:$H$45,MATCH('Weekly data'!$C21,Targets!$A$6:$A$45,0)),0))=0,"",IFERROR(INDEX(Targets!$H$6:$H$45,MATCH('Weekly data'!$C21,Targets!$A$6:$A$45,0)),0)),IF(AND(Metrics!$J$12="Weekly",ISNUMBER(Metrics!$K$12)),Metrics!$K$12,"")))))</f>
        <v/>
      </c>
      <c r="BA21">
        <f>IF(NOT(ISNUMBER('Weekly data'!K21)),"",IF(Metrics!$L$12="% of target",IF(ISNUMBER(AZ21),IF(AZ21=0,"",'Weekly data'!K21/AZ21),""),'Weekly data'!K21))</f>
        <v/>
      </c>
      <c r="BB21">
        <f>IF(AND(ISNUMBER(BA21),ISNUMBER(BA20)),ABS(BA21-BA20),"")</f>
        <v/>
      </c>
      <c r="BC21">
        <f>IF(COUNT(BA9:BA20)&lt;12,"",AVERAGE(BA9:BA20))</f>
        <v/>
      </c>
      <c r="BD21">
        <f>IF(COUNT(BB10:BB20)&lt;11,"",AVERAGE(BB10:BB20))</f>
        <v/>
      </c>
      <c r="BE21">
        <f>IF(OR(BC21="",BD21=""),"",BC21+2.66*BD21)</f>
        <v/>
      </c>
      <c r="BF21">
        <f>IF(OR(BC21="",BD21=""),"",BC21-2.66*BD21)</f>
        <v/>
      </c>
      <c r="BG21">
        <f>IF(OR(BC21="",COUNT(BA14:BA21)&lt;8),"",IF(COUNTIF(BA14:BA21,"&gt;"&amp;BC21)=8,"Above",IF(COUNTIF(BA14:BA21,"&lt;"&amp;BC21)=8,"Below","")))</f>
        <v/>
      </c>
      <c r="BH21">
        <f>IF('Weekly data'!$C21="","",IF(Metrics!$J$13="Seasonal bookings",IF(OR(N(IFERROR(INDEX(Targets!$I$6:$I$45,MATCH('Weekly data'!$C21,Targets!$A$6:$A$45,0)),0))=0,SUM(Seasonality!$B$6:$B$18)=0),"",IFERROR(INDEX(Targets!$I$6:$I$45,MATCH('Weekly data'!$C21,Targets!$A$6:$A$45,0)),0)*$B21/SUM(Seasonality!$B$6:$B$18)),IF(Metrics!$J$13="Seasonal pipeline",IF(OR(N(IFERROR(INDEX(Targets!$I$6:$I$45,MATCH('Weekly data'!$C21,Targets!$A$6:$A$45,0)),0))=0,SUM(Seasonality!$C$6:$C$18)=0),"",IFERROR(INDEX(Targets!$I$6:$I$45,MATCH('Weekly data'!$C21,Targets!$A$6:$A$45,0)),0)*$C21/SUM(Seasonality!$C$6:$C$18)),IF(Metrics!$J$13="Quarter plan",IF(N(IFERROR(INDEX(Targets!$I$6:$I$45,MATCH('Weekly data'!$C21,Targets!$A$6:$A$45,0)),0))=0,"",IFERROR(INDEX(Targets!$I$6:$I$45,MATCH('Weekly data'!$C21,Targets!$A$6:$A$45,0)),0)),IF(AND(Metrics!$J$13="Weekly",ISNUMBER(Metrics!$K$13)),Metrics!$K$13,"")))))</f>
        <v/>
      </c>
      <c r="BI21">
        <f>IF(NOT(ISNUMBER('Weekly data'!L21)),"",IF(Metrics!$L$13="% of target",IF(ISNUMBER(BH21),IF(BH21=0,"",'Weekly data'!L21/BH21),""),'Weekly data'!L21))</f>
        <v/>
      </c>
      <c r="BJ21">
        <f>IF(AND(ISNUMBER(BI21),ISNUMBER(BI20)),ABS(BI21-BI20),"")</f>
        <v/>
      </c>
      <c r="BK21">
        <f>IF(COUNT(BI9:BI20)&lt;12,"",AVERAGE(BI9:BI20))</f>
        <v/>
      </c>
      <c r="BL21">
        <f>IF(COUNT(BJ10:BJ20)&lt;11,"",AVERAGE(BJ10:BJ20))</f>
        <v/>
      </c>
      <c r="BM21">
        <f>IF(OR(BK21="",BL21=""),"",BK21+2.66*BL21)</f>
        <v/>
      </c>
      <c r="BN21">
        <f>IF(OR(BK21="",BL21=""),"",BK21-2.66*BL21)</f>
        <v/>
      </c>
      <c r="BO21">
        <f>IF(OR(BK21="",COUNT(BI14:BI21)&lt;8),"",IF(COUNTIF(BI14:BI21,"&gt;"&amp;BK21)=8,"Above",IF(COUNTIF(BI14:BI21,"&lt;"&amp;BK21)=8,"Below","")))</f>
        <v/>
      </c>
      <c r="BP21">
        <f>IF('Weekly data'!$C21="","",IF(Metrics!$J$14="Seasonal bookings",IF(OR(N(IFERROR(INDEX(Targets!$J$6:$J$45,MATCH('Weekly data'!$C21,Targets!$A$6:$A$45,0)),0))=0,SUM(Seasonality!$B$6:$B$18)=0),"",IFERROR(INDEX(Targets!$J$6:$J$45,MATCH('Weekly data'!$C21,Targets!$A$6:$A$45,0)),0)*$B21/SUM(Seasonality!$B$6:$B$18)),IF(Metrics!$J$14="Seasonal pipeline",IF(OR(N(IFERROR(INDEX(Targets!$J$6:$J$45,MATCH('Weekly data'!$C21,Targets!$A$6:$A$45,0)),0))=0,SUM(Seasonality!$C$6:$C$18)=0),"",IFERROR(INDEX(Targets!$J$6:$J$45,MATCH('Weekly data'!$C21,Targets!$A$6:$A$45,0)),0)*$C21/SUM(Seasonality!$C$6:$C$18)),IF(Metrics!$J$14="Quarter plan",IF(N(IFERROR(INDEX(Targets!$J$6:$J$45,MATCH('Weekly data'!$C21,Targets!$A$6:$A$45,0)),0))=0,"",IFERROR(INDEX(Targets!$J$6:$J$45,MATCH('Weekly data'!$C21,Targets!$A$6:$A$45,0)),0)),IF(AND(Metrics!$J$14="Weekly",ISNUMBER(Metrics!$K$14)),Metrics!$K$14,"")))))</f>
        <v/>
      </c>
      <c r="BQ21">
        <f>IF(NOT(ISNUMBER('Weekly data'!M21)),"",IF(Metrics!$L$14="% of target",IF(ISNUMBER(BP21),IF(BP21=0,"",'Weekly data'!M21/BP21),""),'Weekly data'!M21))</f>
        <v/>
      </c>
      <c r="BR21">
        <f>IF(AND(ISNUMBER(BQ21),ISNUMBER(BQ20)),ABS(BQ21-BQ20),"")</f>
        <v/>
      </c>
      <c r="BS21">
        <f>IF(COUNT(BQ9:BQ20)&lt;12,"",AVERAGE(BQ9:BQ20))</f>
        <v/>
      </c>
      <c r="BT21">
        <f>IF(COUNT(BR10:BR20)&lt;11,"",AVERAGE(BR10:BR20))</f>
        <v/>
      </c>
      <c r="BU21">
        <f>IF(OR(BS21="",BT21=""),"",BS21+2.66*BT21)</f>
        <v/>
      </c>
      <c r="BV21">
        <f>IF(OR(BS21="",BT21=""),"",BS21-2.66*BT21)</f>
        <v/>
      </c>
      <c r="BW21">
        <f>IF(OR(BS21="",COUNT(BQ14:BQ21)&lt;8),"",IF(COUNTIF(BQ14:BQ21,"&gt;"&amp;BS21)=8,"Above",IF(COUNTIF(BQ14:BQ21,"&lt;"&amp;BS21)=8,"Below","")))</f>
        <v/>
      </c>
      <c r="BX21">
        <f>IF('Weekly data'!$C21="","",IF(Metrics!$J$15="Seasonal bookings",IF(OR(N(IFERROR(INDEX(Targets!$K$6:$K$45,MATCH('Weekly data'!$C21,Targets!$A$6:$A$45,0)),0))=0,SUM(Seasonality!$B$6:$B$18)=0),"",IFERROR(INDEX(Targets!$K$6:$K$45,MATCH('Weekly data'!$C21,Targets!$A$6:$A$45,0)),0)*$B21/SUM(Seasonality!$B$6:$B$18)),IF(Metrics!$J$15="Seasonal pipeline",IF(OR(N(IFERROR(INDEX(Targets!$K$6:$K$45,MATCH('Weekly data'!$C21,Targets!$A$6:$A$45,0)),0))=0,SUM(Seasonality!$C$6:$C$18)=0),"",IFERROR(INDEX(Targets!$K$6:$K$45,MATCH('Weekly data'!$C21,Targets!$A$6:$A$45,0)),0)*$C21/SUM(Seasonality!$C$6:$C$18)),IF(Metrics!$J$15="Quarter plan",IF(N(IFERROR(INDEX(Targets!$K$6:$K$45,MATCH('Weekly data'!$C21,Targets!$A$6:$A$45,0)),0))=0,"",IFERROR(INDEX(Targets!$K$6:$K$45,MATCH('Weekly data'!$C21,Targets!$A$6:$A$45,0)),0)),IF(AND(Metrics!$J$15="Weekly",ISNUMBER(Metrics!$K$15)),Metrics!$K$15,"")))))</f>
        <v/>
      </c>
      <c r="BY21">
        <f>IF(NOT(ISNUMBER('Weekly data'!N21)),"",IF(Metrics!$L$15="% of target",IF(ISNUMBER(BX21),IF(BX21=0,"",'Weekly data'!N21/BX21),""),'Weekly data'!N21))</f>
        <v/>
      </c>
      <c r="BZ21">
        <f>IF(AND(ISNUMBER(BY21),ISNUMBER(BY20)),ABS(BY21-BY20),"")</f>
        <v/>
      </c>
      <c r="CA21">
        <f>IF(COUNT(BY9:BY20)&lt;12,"",AVERAGE(BY9:BY20))</f>
        <v/>
      </c>
      <c r="CB21">
        <f>IF(COUNT(BZ10:BZ20)&lt;11,"",AVERAGE(BZ10:BZ20))</f>
        <v/>
      </c>
      <c r="CC21">
        <f>IF(OR(CA21="",CB21=""),"",CA21+2.66*CB21)</f>
        <v/>
      </c>
      <c r="CD21">
        <f>IF(OR(CA21="",CB21=""),"",CA21-2.66*CB21)</f>
        <v/>
      </c>
      <c r="CE21">
        <f>IF(OR(CA21="",COUNT(BY14:BY21)&lt;8),"",IF(COUNTIF(BY14:BY21,"&gt;"&amp;CA21)=8,"Above",IF(COUNTIF(BY14:BY21,"&lt;"&amp;CA21)=8,"Below","")))</f>
        <v/>
      </c>
      <c r="CF21">
        <f>IF('Weekly data'!$C21="","",IF(Metrics!$J$16="Seasonal bookings",IF(OR(N(IFERROR(INDEX(Targets!$L$6:$L$45,MATCH('Weekly data'!$C21,Targets!$A$6:$A$45,0)),0))=0,SUM(Seasonality!$B$6:$B$18)=0),"",IFERROR(INDEX(Targets!$L$6:$L$45,MATCH('Weekly data'!$C21,Targets!$A$6:$A$45,0)),0)*$B21/SUM(Seasonality!$B$6:$B$18)),IF(Metrics!$J$16="Seasonal pipeline",IF(OR(N(IFERROR(INDEX(Targets!$L$6:$L$45,MATCH('Weekly data'!$C21,Targets!$A$6:$A$45,0)),0))=0,SUM(Seasonality!$C$6:$C$18)=0),"",IFERROR(INDEX(Targets!$L$6:$L$45,MATCH('Weekly data'!$C21,Targets!$A$6:$A$45,0)),0)*$C21/SUM(Seasonality!$C$6:$C$18)),IF(Metrics!$J$16="Quarter plan",IF(N(IFERROR(INDEX(Targets!$L$6:$L$45,MATCH('Weekly data'!$C21,Targets!$A$6:$A$45,0)),0))=0,"",IFERROR(INDEX(Targets!$L$6:$L$45,MATCH('Weekly data'!$C21,Targets!$A$6:$A$45,0)),0)),IF(AND(Metrics!$J$16="Weekly",ISNUMBER(Metrics!$K$16)),Metrics!$K$16,"")))))</f>
        <v/>
      </c>
      <c r="CG21">
        <f>IF(NOT(ISNUMBER('Weekly data'!O21)),"",IF(Metrics!$L$16="% of target",IF(ISNUMBER(CF21),IF(CF21=0,"",'Weekly data'!O21/CF21),""),'Weekly data'!O21))</f>
        <v/>
      </c>
      <c r="CH21">
        <f>IF(AND(ISNUMBER(CG21),ISNUMBER(CG20)),ABS(CG21-CG20),"")</f>
        <v/>
      </c>
      <c r="CI21">
        <f>IF(COUNT(CG9:CG20)&lt;12,"",AVERAGE(CG9:CG20))</f>
        <v/>
      </c>
      <c r="CJ21">
        <f>IF(COUNT(CH10:CH20)&lt;11,"",AVERAGE(CH10:CH20))</f>
        <v/>
      </c>
      <c r="CK21">
        <f>IF(OR(CI21="",CJ21=""),"",CI21+2.66*CJ21)</f>
        <v/>
      </c>
      <c r="CL21">
        <f>IF(OR(CI21="",CJ21=""),"",CI21-2.66*CJ21)</f>
        <v/>
      </c>
      <c r="CM21">
        <f>IF(OR(CI21="",COUNT(CG14:CG21)&lt;8),"",IF(COUNTIF(CG14:CG21,"&gt;"&amp;CI21)=8,"Above",IF(COUNTIF(CG14:CG21,"&lt;"&amp;CI21)=8,"Below","")))</f>
        <v/>
      </c>
      <c r="CN21">
        <f>IF('Weekly data'!$C21="","",IF(Metrics!$J$17="Seasonal bookings",IF(OR(N(IFERROR(INDEX(Targets!$M$6:$M$45,MATCH('Weekly data'!$C21,Targets!$A$6:$A$45,0)),0))=0,SUM(Seasonality!$B$6:$B$18)=0),"",IFERROR(INDEX(Targets!$M$6:$M$45,MATCH('Weekly data'!$C21,Targets!$A$6:$A$45,0)),0)*$B21/SUM(Seasonality!$B$6:$B$18)),IF(Metrics!$J$17="Seasonal pipeline",IF(OR(N(IFERROR(INDEX(Targets!$M$6:$M$45,MATCH('Weekly data'!$C21,Targets!$A$6:$A$45,0)),0))=0,SUM(Seasonality!$C$6:$C$18)=0),"",IFERROR(INDEX(Targets!$M$6:$M$45,MATCH('Weekly data'!$C21,Targets!$A$6:$A$45,0)),0)*$C21/SUM(Seasonality!$C$6:$C$18)),IF(Metrics!$J$17="Quarter plan",IF(N(IFERROR(INDEX(Targets!$M$6:$M$45,MATCH('Weekly data'!$C21,Targets!$A$6:$A$45,0)),0))=0,"",IFERROR(INDEX(Targets!$M$6:$M$45,MATCH('Weekly data'!$C21,Targets!$A$6:$A$45,0)),0)),IF(AND(Metrics!$J$17="Weekly",ISNUMBER(Metrics!$K$17)),Metrics!$K$17,"")))))</f>
        <v/>
      </c>
      <c r="CO21">
        <f>IF(NOT(ISNUMBER('Weekly data'!P21)),"",IF(Metrics!$L$17="% of target",IF(ISNUMBER(CN21),IF(CN21=0,"",'Weekly data'!P21/CN21),""),'Weekly data'!P21))</f>
        <v/>
      </c>
      <c r="CP21">
        <f>IF(AND(ISNUMBER(CO21),ISNUMBER(CO20)),ABS(CO21-CO20),"")</f>
        <v/>
      </c>
      <c r="CQ21">
        <f>IF(COUNT(CO9:CO20)&lt;12,"",AVERAGE(CO9:CO20))</f>
        <v/>
      </c>
      <c r="CR21">
        <f>IF(COUNT(CP10:CP20)&lt;11,"",AVERAGE(CP10:CP20))</f>
        <v/>
      </c>
      <c r="CS21">
        <f>IF(OR(CQ21="",CR21=""),"",CQ21+2.66*CR21)</f>
        <v/>
      </c>
      <c r="CT21">
        <f>IF(OR(CQ21="",CR21=""),"",CQ21-2.66*CR21)</f>
        <v/>
      </c>
      <c r="CU21">
        <f>IF(OR(CQ21="",COUNT(CO14:CO21)&lt;8),"",IF(COUNTIF(CO14:CO21,"&gt;"&amp;CQ21)=8,"Above",IF(COUNTIF(CO14:CO21,"&lt;"&amp;CQ21)=8,"Below","")))</f>
        <v/>
      </c>
    </row>
    <row r="22">
      <c r="A22" s="8">
        <f>'Weekly data'!A22</f>
        <v/>
      </c>
      <c r="B22">
        <f>IF('Weekly data'!D22="","",INDEX(Seasonality!$B$6:$B$18,'Weekly data'!D22))</f>
        <v/>
      </c>
      <c r="C22">
        <f>IF('Weekly data'!D22="","",INDEX(Seasonality!$C$6:$C$18,'Weekly data'!D22))</f>
        <v/>
      </c>
      <c r="D22">
        <f>IF('Weekly data'!$C22="","",IF(Metrics!$J$6="Seasonal bookings",IF(OR(N(IFERROR(INDEX(Targets!$B$6:$B$45,MATCH('Weekly data'!$C22,Targets!$A$6:$A$45,0)),0))=0,SUM(Seasonality!$B$6:$B$18)=0),"",IFERROR(INDEX(Targets!$B$6:$B$45,MATCH('Weekly data'!$C22,Targets!$A$6:$A$45,0)),0)*$B22/SUM(Seasonality!$B$6:$B$18)),IF(Metrics!$J$6="Seasonal pipeline",IF(OR(N(IFERROR(INDEX(Targets!$B$6:$B$45,MATCH('Weekly data'!$C22,Targets!$A$6:$A$45,0)),0))=0,SUM(Seasonality!$C$6:$C$18)=0),"",IFERROR(INDEX(Targets!$B$6:$B$45,MATCH('Weekly data'!$C22,Targets!$A$6:$A$45,0)),0)*$C22/SUM(Seasonality!$C$6:$C$18)),IF(Metrics!$J$6="Quarter plan",IF(N(IFERROR(INDEX(Targets!$B$6:$B$45,MATCH('Weekly data'!$C22,Targets!$A$6:$A$45,0)),0))=0,"",IFERROR(INDEX(Targets!$B$6:$B$45,MATCH('Weekly data'!$C22,Targets!$A$6:$A$45,0)),0)),IF(AND(Metrics!$J$6="Weekly",ISNUMBER(Metrics!$K$6)),Metrics!$K$6,"")))))</f>
        <v/>
      </c>
      <c r="E22">
        <f>IF(NOT(ISNUMBER('Weekly data'!E22)),"",IF(Metrics!$L$6="% of target",IF(ISNUMBER(D22),IF(D22=0,"",'Weekly data'!E22/D22),""),'Weekly data'!E22))</f>
        <v/>
      </c>
      <c r="F22">
        <f>IF(AND(ISNUMBER(E22),ISNUMBER(E21)),ABS(E22-E21),"")</f>
        <v/>
      </c>
      <c r="G22">
        <f>IF(COUNT(E10:E21)&lt;12,"",AVERAGE(E10:E21))</f>
        <v/>
      </c>
      <c r="H22">
        <f>IF(COUNT(F11:F21)&lt;11,"",AVERAGE(F11:F21))</f>
        <v/>
      </c>
      <c r="I22">
        <f>IF(OR(G22="",H22=""),"",G22+2.66*H22)</f>
        <v/>
      </c>
      <c r="J22">
        <f>IF(OR(G22="",H22=""),"",G22-2.66*H22)</f>
        <v/>
      </c>
      <c r="K22">
        <f>IF(OR(G22="",COUNT(E15:E22)&lt;8),"",IF(COUNTIF(E15:E22,"&gt;"&amp;G22)=8,"Above",IF(COUNTIF(E15:E22,"&lt;"&amp;G22)=8,"Below","")))</f>
        <v/>
      </c>
      <c r="L22">
        <f>IF('Weekly data'!$C22="","",IF(Metrics!$J$7="Seasonal bookings",IF(OR(N(IFERROR(INDEX(Targets!$C$6:$C$45,MATCH('Weekly data'!$C22,Targets!$A$6:$A$45,0)),0))=0,SUM(Seasonality!$B$6:$B$18)=0),"",IFERROR(INDEX(Targets!$C$6:$C$45,MATCH('Weekly data'!$C22,Targets!$A$6:$A$45,0)),0)*$B22/SUM(Seasonality!$B$6:$B$18)),IF(Metrics!$J$7="Seasonal pipeline",IF(OR(N(IFERROR(INDEX(Targets!$C$6:$C$45,MATCH('Weekly data'!$C22,Targets!$A$6:$A$45,0)),0))=0,SUM(Seasonality!$C$6:$C$18)=0),"",IFERROR(INDEX(Targets!$C$6:$C$45,MATCH('Weekly data'!$C22,Targets!$A$6:$A$45,0)),0)*$C22/SUM(Seasonality!$C$6:$C$18)),IF(Metrics!$J$7="Quarter plan",IF(N(IFERROR(INDEX(Targets!$C$6:$C$45,MATCH('Weekly data'!$C22,Targets!$A$6:$A$45,0)),0))=0,"",IFERROR(INDEX(Targets!$C$6:$C$45,MATCH('Weekly data'!$C22,Targets!$A$6:$A$45,0)),0)),IF(AND(Metrics!$J$7="Weekly",ISNUMBER(Metrics!$K$7)),Metrics!$K$7,"")))))</f>
        <v/>
      </c>
      <c r="M22">
        <f>IF(NOT(ISNUMBER('Weekly data'!F22)),"",IF(Metrics!$L$7="% of target",IF(ISNUMBER(L22),IF(L22=0,"",'Weekly data'!F22/L22),""),'Weekly data'!F22))</f>
        <v/>
      </c>
      <c r="N22">
        <f>IF(AND(ISNUMBER(M22),ISNUMBER(M21)),ABS(M22-M21),"")</f>
        <v/>
      </c>
      <c r="O22">
        <f>IF(COUNT(M10:M21)&lt;12,"",AVERAGE(M10:M21))</f>
        <v/>
      </c>
      <c r="P22">
        <f>IF(COUNT(N11:N21)&lt;11,"",AVERAGE(N11:N21))</f>
        <v/>
      </c>
      <c r="Q22">
        <f>IF(OR(O22="",P22=""),"",O22+2.66*P22)</f>
        <v/>
      </c>
      <c r="R22">
        <f>IF(OR(O22="",P22=""),"",O22-2.66*P22)</f>
        <v/>
      </c>
      <c r="S22">
        <f>IF(OR(O22="",COUNT(M15:M22)&lt;8),"",IF(COUNTIF(M15:M22,"&gt;"&amp;O22)=8,"Above",IF(COUNTIF(M15:M22,"&lt;"&amp;O22)=8,"Below","")))</f>
        <v/>
      </c>
      <c r="T22">
        <f>IF('Weekly data'!$C22="","",IF(Metrics!$J$8="Seasonal bookings",IF(OR(N(IFERROR(INDEX(Targets!$D$6:$D$45,MATCH('Weekly data'!$C22,Targets!$A$6:$A$45,0)),0))=0,SUM(Seasonality!$B$6:$B$18)=0),"",IFERROR(INDEX(Targets!$D$6:$D$45,MATCH('Weekly data'!$C22,Targets!$A$6:$A$45,0)),0)*$B22/SUM(Seasonality!$B$6:$B$18)),IF(Metrics!$J$8="Seasonal pipeline",IF(OR(N(IFERROR(INDEX(Targets!$D$6:$D$45,MATCH('Weekly data'!$C22,Targets!$A$6:$A$45,0)),0))=0,SUM(Seasonality!$C$6:$C$18)=0),"",IFERROR(INDEX(Targets!$D$6:$D$45,MATCH('Weekly data'!$C22,Targets!$A$6:$A$45,0)),0)*$C22/SUM(Seasonality!$C$6:$C$18)),IF(Metrics!$J$8="Quarter plan",IF(N(IFERROR(INDEX(Targets!$D$6:$D$45,MATCH('Weekly data'!$C22,Targets!$A$6:$A$45,0)),0))=0,"",IFERROR(INDEX(Targets!$D$6:$D$45,MATCH('Weekly data'!$C22,Targets!$A$6:$A$45,0)),0)),IF(AND(Metrics!$J$8="Weekly",ISNUMBER(Metrics!$K$8)),Metrics!$K$8,"")))))</f>
        <v/>
      </c>
      <c r="U22">
        <f>IF(NOT(ISNUMBER('Weekly data'!G22)),"",IF(Metrics!$L$8="% of target",IF(ISNUMBER(T22),IF(T22=0,"",'Weekly data'!G22/T22),""),'Weekly data'!G22))</f>
        <v/>
      </c>
      <c r="V22">
        <f>IF(AND(ISNUMBER(U22),ISNUMBER(U21)),ABS(U22-U21),"")</f>
        <v/>
      </c>
      <c r="W22">
        <f>IF(COUNT(U10:U21)&lt;12,"",AVERAGE(U10:U21))</f>
        <v/>
      </c>
      <c r="X22">
        <f>IF(COUNT(V11:V21)&lt;11,"",AVERAGE(V11:V21))</f>
        <v/>
      </c>
      <c r="Y22">
        <f>IF(OR(W22="",X22=""),"",W22+2.66*X22)</f>
        <v/>
      </c>
      <c r="Z22">
        <f>IF(OR(W22="",X22=""),"",W22-2.66*X22)</f>
        <v/>
      </c>
      <c r="AA22">
        <f>IF(OR(W22="",COUNT(U15:U22)&lt;8),"",IF(COUNTIF(U15:U22,"&gt;"&amp;W22)=8,"Above",IF(COUNTIF(U15:U22,"&lt;"&amp;W22)=8,"Below","")))</f>
        <v/>
      </c>
      <c r="AB22">
        <f>IF('Weekly data'!$C22="","",IF(Metrics!$J$9="Seasonal bookings",IF(OR(N(IFERROR(INDEX(Targets!$E$6:$E$45,MATCH('Weekly data'!$C22,Targets!$A$6:$A$45,0)),0))=0,SUM(Seasonality!$B$6:$B$18)=0),"",IFERROR(INDEX(Targets!$E$6:$E$45,MATCH('Weekly data'!$C22,Targets!$A$6:$A$45,0)),0)*$B22/SUM(Seasonality!$B$6:$B$18)),IF(Metrics!$J$9="Seasonal pipeline",IF(OR(N(IFERROR(INDEX(Targets!$E$6:$E$45,MATCH('Weekly data'!$C22,Targets!$A$6:$A$45,0)),0))=0,SUM(Seasonality!$C$6:$C$18)=0),"",IFERROR(INDEX(Targets!$E$6:$E$45,MATCH('Weekly data'!$C22,Targets!$A$6:$A$45,0)),0)*$C22/SUM(Seasonality!$C$6:$C$18)),IF(Metrics!$J$9="Quarter plan",IF(N(IFERROR(INDEX(Targets!$E$6:$E$45,MATCH('Weekly data'!$C22,Targets!$A$6:$A$45,0)),0))=0,"",IFERROR(INDEX(Targets!$E$6:$E$45,MATCH('Weekly data'!$C22,Targets!$A$6:$A$45,0)),0)),IF(AND(Metrics!$J$9="Weekly",ISNUMBER(Metrics!$K$9)),Metrics!$K$9,"")))))</f>
        <v/>
      </c>
      <c r="AC22">
        <f>IF(NOT(ISNUMBER('Weekly data'!H22)),"",IF(Metrics!$L$9="% of target",IF(ISNUMBER(AB22),IF(AB22=0,"",'Weekly data'!H22/AB22),""),'Weekly data'!H22))</f>
        <v/>
      </c>
      <c r="AD22">
        <f>IF(AND(ISNUMBER(AC22),ISNUMBER(AC21)),ABS(AC22-AC21),"")</f>
        <v/>
      </c>
      <c r="AE22">
        <f>IF(COUNT(AC10:AC21)&lt;12,"",AVERAGE(AC10:AC21))</f>
        <v/>
      </c>
      <c r="AF22">
        <f>IF(COUNT(AD11:AD21)&lt;11,"",AVERAGE(AD11:AD21))</f>
        <v/>
      </c>
      <c r="AG22">
        <f>IF(OR(AE22="",AF22=""),"",AE22+2.66*AF22)</f>
        <v/>
      </c>
      <c r="AH22">
        <f>IF(OR(AE22="",AF22=""),"",AE22-2.66*AF22)</f>
        <v/>
      </c>
      <c r="AI22">
        <f>IF(OR(AE22="",COUNT(AC15:AC22)&lt;8),"",IF(COUNTIF(AC15:AC22,"&gt;"&amp;AE22)=8,"Above",IF(COUNTIF(AC15:AC22,"&lt;"&amp;AE22)=8,"Below","")))</f>
        <v/>
      </c>
      <c r="AJ22">
        <f>IF('Weekly data'!$C22="","",IF(Metrics!$J$10="Seasonal bookings",IF(OR(N(IFERROR(INDEX(Targets!$F$6:$F$45,MATCH('Weekly data'!$C22,Targets!$A$6:$A$45,0)),0))=0,SUM(Seasonality!$B$6:$B$18)=0),"",IFERROR(INDEX(Targets!$F$6:$F$45,MATCH('Weekly data'!$C22,Targets!$A$6:$A$45,0)),0)*$B22/SUM(Seasonality!$B$6:$B$18)),IF(Metrics!$J$10="Seasonal pipeline",IF(OR(N(IFERROR(INDEX(Targets!$F$6:$F$45,MATCH('Weekly data'!$C22,Targets!$A$6:$A$45,0)),0))=0,SUM(Seasonality!$C$6:$C$18)=0),"",IFERROR(INDEX(Targets!$F$6:$F$45,MATCH('Weekly data'!$C22,Targets!$A$6:$A$45,0)),0)*$C22/SUM(Seasonality!$C$6:$C$18)),IF(Metrics!$J$10="Quarter plan",IF(N(IFERROR(INDEX(Targets!$F$6:$F$45,MATCH('Weekly data'!$C22,Targets!$A$6:$A$45,0)),0))=0,"",IFERROR(INDEX(Targets!$F$6:$F$45,MATCH('Weekly data'!$C22,Targets!$A$6:$A$45,0)),0)),IF(AND(Metrics!$J$10="Weekly",ISNUMBER(Metrics!$K$10)),Metrics!$K$10,"")))))</f>
        <v/>
      </c>
      <c r="AK22">
        <f>IF(NOT(ISNUMBER('Weekly data'!I22)),"",IF(Metrics!$L$10="% of target",IF(ISNUMBER(AJ22),IF(AJ22=0,"",'Weekly data'!I22/AJ22),""),'Weekly data'!I22))</f>
        <v/>
      </c>
      <c r="AL22">
        <f>IF(AND(ISNUMBER(AK22),ISNUMBER(AK21)),ABS(AK22-AK21),"")</f>
        <v/>
      </c>
      <c r="AM22">
        <f>IF(COUNT(AK10:AK21)&lt;12,"",AVERAGE(AK10:AK21))</f>
        <v/>
      </c>
      <c r="AN22">
        <f>IF(COUNT(AL11:AL21)&lt;11,"",AVERAGE(AL11:AL21))</f>
        <v/>
      </c>
      <c r="AO22">
        <f>IF(OR(AM22="",AN22=""),"",AM22+2.66*AN22)</f>
        <v/>
      </c>
      <c r="AP22">
        <f>IF(OR(AM22="",AN22=""),"",AM22-2.66*AN22)</f>
        <v/>
      </c>
      <c r="AQ22">
        <f>IF(OR(AM22="",COUNT(AK15:AK22)&lt;8),"",IF(COUNTIF(AK15:AK22,"&gt;"&amp;AM22)=8,"Above",IF(COUNTIF(AK15:AK22,"&lt;"&amp;AM22)=8,"Below","")))</f>
        <v/>
      </c>
      <c r="AR22">
        <f>IF('Weekly data'!$C22="","",IF(Metrics!$J$11="Seasonal bookings",IF(OR(N(IFERROR(INDEX(Targets!$G$6:$G$45,MATCH('Weekly data'!$C22,Targets!$A$6:$A$45,0)),0))=0,SUM(Seasonality!$B$6:$B$18)=0),"",IFERROR(INDEX(Targets!$G$6:$G$45,MATCH('Weekly data'!$C22,Targets!$A$6:$A$45,0)),0)*$B22/SUM(Seasonality!$B$6:$B$18)),IF(Metrics!$J$11="Seasonal pipeline",IF(OR(N(IFERROR(INDEX(Targets!$G$6:$G$45,MATCH('Weekly data'!$C22,Targets!$A$6:$A$45,0)),0))=0,SUM(Seasonality!$C$6:$C$18)=0),"",IFERROR(INDEX(Targets!$G$6:$G$45,MATCH('Weekly data'!$C22,Targets!$A$6:$A$45,0)),0)*$C22/SUM(Seasonality!$C$6:$C$18)),IF(Metrics!$J$11="Quarter plan",IF(N(IFERROR(INDEX(Targets!$G$6:$G$45,MATCH('Weekly data'!$C22,Targets!$A$6:$A$45,0)),0))=0,"",IFERROR(INDEX(Targets!$G$6:$G$45,MATCH('Weekly data'!$C22,Targets!$A$6:$A$45,0)),0)),IF(AND(Metrics!$J$11="Weekly",ISNUMBER(Metrics!$K$11)),Metrics!$K$11,"")))))</f>
        <v/>
      </c>
      <c r="AS22">
        <f>IF(NOT(ISNUMBER('Weekly data'!J22)),"",IF(Metrics!$L$11="% of target",IF(ISNUMBER(AR22),IF(AR22=0,"",'Weekly data'!J22/AR22),""),'Weekly data'!J22))</f>
        <v/>
      </c>
      <c r="AT22">
        <f>IF(AND(ISNUMBER(AS22),ISNUMBER(AS21)),ABS(AS22-AS21),"")</f>
        <v/>
      </c>
      <c r="AU22">
        <f>IF(COUNT(AS10:AS21)&lt;12,"",AVERAGE(AS10:AS21))</f>
        <v/>
      </c>
      <c r="AV22">
        <f>IF(COUNT(AT11:AT21)&lt;11,"",AVERAGE(AT11:AT21))</f>
        <v/>
      </c>
      <c r="AW22">
        <f>IF(OR(AU22="",AV22=""),"",AU22+2.66*AV22)</f>
        <v/>
      </c>
      <c r="AX22">
        <f>IF(OR(AU22="",AV22=""),"",AU22-2.66*AV22)</f>
        <v/>
      </c>
      <c r="AY22">
        <f>IF(OR(AU22="",COUNT(AS15:AS22)&lt;8),"",IF(COUNTIF(AS15:AS22,"&gt;"&amp;AU22)=8,"Above",IF(COUNTIF(AS15:AS22,"&lt;"&amp;AU22)=8,"Below","")))</f>
        <v/>
      </c>
      <c r="AZ22">
        <f>IF('Weekly data'!$C22="","",IF(Metrics!$J$12="Seasonal bookings",IF(OR(N(IFERROR(INDEX(Targets!$H$6:$H$45,MATCH('Weekly data'!$C22,Targets!$A$6:$A$45,0)),0))=0,SUM(Seasonality!$B$6:$B$18)=0),"",IFERROR(INDEX(Targets!$H$6:$H$45,MATCH('Weekly data'!$C22,Targets!$A$6:$A$45,0)),0)*$B22/SUM(Seasonality!$B$6:$B$18)),IF(Metrics!$J$12="Seasonal pipeline",IF(OR(N(IFERROR(INDEX(Targets!$H$6:$H$45,MATCH('Weekly data'!$C22,Targets!$A$6:$A$45,0)),0))=0,SUM(Seasonality!$C$6:$C$18)=0),"",IFERROR(INDEX(Targets!$H$6:$H$45,MATCH('Weekly data'!$C22,Targets!$A$6:$A$45,0)),0)*$C22/SUM(Seasonality!$C$6:$C$18)),IF(Metrics!$J$12="Quarter plan",IF(N(IFERROR(INDEX(Targets!$H$6:$H$45,MATCH('Weekly data'!$C22,Targets!$A$6:$A$45,0)),0))=0,"",IFERROR(INDEX(Targets!$H$6:$H$45,MATCH('Weekly data'!$C22,Targets!$A$6:$A$45,0)),0)),IF(AND(Metrics!$J$12="Weekly",ISNUMBER(Metrics!$K$12)),Metrics!$K$12,"")))))</f>
        <v/>
      </c>
      <c r="BA22">
        <f>IF(NOT(ISNUMBER('Weekly data'!K22)),"",IF(Metrics!$L$12="% of target",IF(ISNUMBER(AZ22),IF(AZ22=0,"",'Weekly data'!K22/AZ22),""),'Weekly data'!K22))</f>
        <v/>
      </c>
      <c r="BB22">
        <f>IF(AND(ISNUMBER(BA22),ISNUMBER(BA21)),ABS(BA22-BA21),"")</f>
        <v/>
      </c>
      <c r="BC22">
        <f>IF(COUNT(BA10:BA21)&lt;12,"",AVERAGE(BA10:BA21))</f>
        <v/>
      </c>
      <c r="BD22">
        <f>IF(COUNT(BB11:BB21)&lt;11,"",AVERAGE(BB11:BB21))</f>
        <v/>
      </c>
      <c r="BE22">
        <f>IF(OR(BC22="",BD22=""),"",BC22+2.66*BD22)</f>
        <v/>
      </c>
      <c r="BF22">
        <f>IF(OR(BC22="",BD22=""),"",BC22-2.66*BD22)</f>
        <v/>
      </c>
      <c r="BG22">
        <f>IF(OR(BC22="",COUNT(BA15:BA22)&lt;8),"",IF(COUNTIF(BA15:BA22,"&gt;"&amp;BC22)=8,"Above",IF(COUNTIF(BA15:BA22,"&lt;"&amp;BC22)=8,"Below","")))</f>
        <v/>
      </c>
      <c r="BH22">
        <f>IF('Weekly data'!$C22="","",IF(Metrics!$J$13="Seasonal bookings",IF(OR(N(IFERROR(INDEX(Targets!$I$6:$I$45,MATCH('Weekly data'!$C22,Targets!$A$6:$A$45,0)),0))=0,SUM(Seasonality!$B$6:$B$18)=0),"",IFERROR(INDEX(Targets!$I$6:$I$45,MATCH('Weekly data'!$C22,Targets!$A$6:$A$45,0)),0)*$B22/SUM(Seasonality!$B$6:$B$18)),IF(Metrics!$J$13="Seasonal pipeline",IF(OR(N(IFERROR(INDEX(Targets!$I$6:$I$45,MATCH('Weekly data'!$C22,Targets!$A$6:$A$45,0)),0))=0,SUM(Seasonality!$C$6:$C$18)=0),"",IFERROR(INDEX(Targets!$I$6:$I$45,MATCH('Weekly data'!$C22,Targets!$A$6:$A$45,0)),0)*$C22/SUM(Seasonality!$C$6:$C$18)),IF(Metrics!$J$13="Quarter plan",IF(N(IFERROR(INDEX(Targets!$I$6:$I$45,MATCH('Weekly data'!$C22,Targets!$A$6:$A$45,0)),0))=0,"",IFERROR(INDEX(Targets!$I$6:$I$45,MATCH('Weekly data'!$C22,Targets!$A$6:$A$45,0)),0)),IF(AND(Metrics!$J$13="Weekly",ISNUMBER(Metrics!$K$13)),Metrics!$K$13,"")))))</f>
        <v/>
      </c>
      <c r="BI22">
        <f>IF(NOT(ISNUMBER('Weekly data'!L22)),"",IF(Metrics!$L$13="% of target",IF(ISNUMBER(BH22),IF(BH22=0,"",'Weekly data'!L22/BH22),""),'Weekly data'!L22))</f>
        <v/>
      </c>
      <c r="BJ22">
        <f>IF(AND(ISNUMBER(BI22),ISNUMBER(BI21)),ABS(BI22-BI21),"")</f>
        <v/>
      </c>
      <c r="BK22">
        <f>IF(COUNT(BI10:BI21)&lt;12,"",AVERAGE(BI10:BI21))</f>
        <v/>
      </c>
      <c r="BL22">
        <f>IF(COUNT(BJ11:BJ21)&lt;11,"",AVERAGE(BJ11:BJ21))</f>
        <v/>
      </c>
      <c r="BM22">
        <f>IF(OR(BK22="",BL22=""),"",BK22+2.66*BL22)</f>
        <v/>
      </c>
      <c r="BN22">
        <f>IF(OR(BK22="",BL22=""),"",BK22-2.66*BL22)</f>
        <v/>
      </c>
      <c r="BO22">
        <f>IF(OR(BK22="",COUNT(BI15:BI22)&lt;8),"",IF(COUNTIF(BI15:BI22,"&gt;"&amp;BK22)=8,"Above",IF(COUNTIF(BI15:BI22,"&lt;"&amp;BK22)=8,"Below","")))</f>
        <v/>
      </c>
      <c r="BP22">
        <f>IF('Weekly data'!$C22="","",IF(Metrics!$J$14="Seasonal bookings",IF(OR(N(IFERROR(INDEX(Targets!$J$6:$J$45,MATCH('Weekly data'!$C22,Targets!$A$6:$A$45,0)),0))=0,SUM(Seasonality!$B$6:$B$18)=0),"",IFERROR(INDEX(Targets!$J$6:$J$45,MATCH('Weekly data'!$C22,Targets!$A$6:$A$45,0)),0)*$B22/SUM(Seasonality!$B$6:$B$18)),IF(Metrics!$J$14="Seasonal pipeline",IF(OR(N(IFERROR(INDEX(Targets!$J$6:$J$45,MATCH('Weekly data'!$C22,Targets!$A$6:$A$45,0)),0))=0,SUM(Seasonality!$C$6:$C$18)=0),"",IFERROR(INDEX(Targets!$J$6:$J$45,MATCH('Weekly data'!$C22,Targets!$A$6:$A$45,0)),0)*$C22/SUM(Seasonality!$C$6:$C$18)),IF(Metrics!$J$14="Quarter plan",IF(N(IFERROR(INDEX(Targets!$J$6:$J$45,MATCH('Weekly data'!$C22,Targets!$A$6:$A$45,0)),0))=0,"",IFERROR(INDEX(Targets!$J$6:$J$45,MATCH('Weekly data'!$C22,Targets!$A$6:$A$45,0)),0)),IF(AND(Metrics!$J$14="Weekly",ISNUMBER(Metrics!$K$14)),Metrics!$K$14,"")))))</f>
        <v/>
      </c>
      <c r="BQ22">
        <f>IF(NOT(ISNUMBER('Weekly data'!M22)),"",IF(Metrics!$L$14="% of target",IF(ISNUMBER(BP22),IF(BP22=0,"",'Weekly data'!M22/BP22),""),'Weekly data'!M22))</f>
        <v/>
      </c>
      <c r="BR22">
        <f>IF(AND(ISNUMBER(BQ22),ISNUMBER(BQ21)),ABS(BQ22-BQ21),"")</f>
        <v/>
      </c>
      <c r="BS22">
        <f>IF(COUNT(BQ10:BQ21)&lt;12,"",AVERAGE(BQ10:BQ21))</f>
        <v/>
      </c>
      <c r="BT22">
        <f>IF(COUNT(BR11:BR21)&lt;11,"",AVERAGE(BR11:BR21))</f>
        <v/>
      </c>
      <c r="BU22">
        <f>IF(OR(BS22="",BT22=""),"",BS22+2.66*BT22)</f>
        <v/>
      </c>
      <c r="BV22">
        <f>IF(OR(BS22="",BT22=""),"",BS22-2.66*BT22)</f>
        <v/>
      </c>
      <c r="BW22">
        <f>IF(OR(BS22="",COUNT(BQ15:BQ22)&lt;8),"",IF(COUNTIF(BQ15:BQ22,"&gt;"&amp;BS22)=8,"Above",IF(COUNTIF(BQ15:BQ22,"&lt;"&amp;BS22)=8,"Below","")))</f>
        <v/>
      </c>
      <c r="BX22">
        <f>IF('Weekly data'!$C22="","",IF(Metrics!$J$15="Seasonal bookings",IF(OR(N(IFERROR(INDEX(Targets!$K$6:$K$45,MATCH('Weekly data'!$C22,Targets!$A$6:$A$45,0)),0))=0,SUM(Seasonality!$B$6:$B$18)=0),"",IFERROR(INDEX(Targets!$K$6:$K$45,MATCH('Weekly data'!$C22,Targets!$A$6:$A$45,0)),0)*$B22/SUM(Seasonality!$B$6:$B$18)),IF(Metrics!$J$15="Seasonal pipeline",IF(OR(N(IFERROR(INDEX(Targets!$K$6:$K$45,MATCH('Weekly data'!$C22,Targets!$A$6:$A$45,0)),0))=0,SUM(Seasonality!$C$6:$C$18)=0),"",IFERROR(INDEX(Targets!$K$6:$K$45,MATCH('Weekly data'!$C22,Targets!$A$6:$A$45,0)),0)*$C22/SUM(Seasonality!$C$6:$C$18)),IF(Metrics!$J$15="Quarter plan",IF(N(IFERROR(INDEX(Targets!$K$6:$K$45,MATCH('Weekly data'!$C22,Targets!$A$6:$A$45,0)),0))=0,"",IFERROR(INDEX(Targets!$K$6:$K$45,MATCH('Weekly data'!$C22,Targets!$A$6:$A$45,0)),0)),IF(AND(Metrics!$J$15="Weekly",ISNUMBER(Metrics!$K$15)),Metrics!$K$15,"")))))</f>
        <v/>
      </c>
      <c r="BY22">
        <f>IF(NOT(ISNUMBER('Weekly data'!N22)),"",IF(Metrics!$L$15="% of target",IF(ISNUMBER(BX22),IF(BX22=0,"",'Weekly data'!N22/BX22),""),'Weekly data'!N22))</f>
        <v/>
      </c>
      <c r="BZ22">
        <f>IF(AND(ISNUMBER(BY22),ISNUMBER(BY21)),ABS(BY22-BY21),"")</f>
        <v/>
      </c>
      <c r="CA22">
        <f>IF(COUNT(BY10:BY21)&lt;12,"",AVERAGE(BY10:BY21))</f>
        <v/>
      </c>
      <c r="CB22">
        <f>IF(COUNT(BZ11:BZ21)&lt;11,"",AVERAGE(BZ11:BZ21))</f>
        <v/>
      </c>
      <c r="CC22">
        <f>IF(OR(CA22="",CB22=""),"",CA22+2.66*CB22)</f>
        <v/>
      </c>
      <c r="CD22">
        <f>IF(OR(CA22="",CB22=""),"",CA22-2.66*CB22)</f>
        <v/>
      </c>
      <c r="CE22">
        <f>IF(OR(CA22="",COUNT(BY15:BY22)&lt;8),"",IF(COUNTIF(BY15:BY22,"&gt;"&amp;CA22)=8,"Above",IF(COUNTIF(BY15:BY22,"&lt;"&amp;CA22)=8,"Below","")))</f>
        <v/>
      </c>
      <c r="CF22">
        <f>IF('Weekly data'!$C22="","",IF(Metrics!$J$16="Seasonal bookings",IF(OR(N(IFERROR(INDEX(Targets!$L$6:$L$45,MATCH('Weekly data'!$C22,Targets!$A$6:$A$45,0)),0))=0,SUM(Seasonality!$B$6:$B$18)=0),"",IFERROR(INDEX(Targets!$L$6:$L$45,MATCH('Weekly data'!$C22,Targets!$A$6:$A$45,0)),0)*$B22/SUM(Seasonality!$B$6:$B$18)),IF(Metrics!$J$16="Seasonal pipeline",IF(OR(N(IFERROR(INDEX(Targets!$L$6:$L$45,MATCH('Weekly data'!$C22,Targets!$A$6:$A$45,0)),0))=0,SUM(Seasonality!$C$6:$C$18)=0),"",IFERROR(INDEX(Targets!$L$6:$L$45,MATCH('Weekly data'!$C22,Targets!$A$6:$A$45,0)),0)*$C22/SUM(Seasonality!$C$6:$C$18)),IF(Metrics!$J$16="Quarter plan",IF(N(IFERROR(INDEX(Targets!$L$6:$L$45,MATCH('Weekly data'!$C22,Targets!$A$6:$A$45,0)),0))=0,"",IFERROR(INDEX(Targets!$L$6:$L$45,MATCH('Weekly data'!$C22,Targets!$A$6:$A$45,0)),0)),IF(AND(Metrics!$J$16="Weekly",ISNUMBER(Metrics!$K$16)),Metrics!$K$16,"")))))</f>
        <v/>
      </c>
      <c r="CG22">
        <f>IF(NOT(ISNUMBER('Weekly data'!O22)),"",IF(Metrics!$L$16="% of target",IF(ISNUMBER(CF22),IF(CF22=0,"",'Weekly data'!O22/CF22),""),'Weekly data'!O22))</f>
        <v/>
      </c>
      <c r="CH22">
        <f>IF(AND(ISNUMBER(CG22),ISNUMBER(CG21)),ABS(CG22-CG21),"")</f>
        <v/>
      </c>
      <c r="CI22">
        <f>IF(COUNT(CG10:CG21)&lt;12,"",AVERAGE(CG10:CG21))</f>
        <v/>
      </c>
      <c r="CJ22">
        <f>IF(COUNT(CH11:CH21)&lt;11,"",AVERAGE(CH11:CH21))</f>
        <v/>
      </c>
      <c r="CK22">
        <f>IF(OR(CI22="",CJ22=""),"",CI22+2.66*CJ22)</f>
        <v/>
      </c>
      <c r="CL22">
        <f>IF(OR(CI22="",CJ22=""),"",CI22-2.66*CJ22)</f>
        <v/>
      </c>
      <c r="CM22">
        <f>IF(OR(CI22="",COUNT(CG15:CG22)&lt;8),"",IF(COUNTIF(CG15:CG22,"&gt;"&amp;CI22)=8,"Above",IF(COUNTIF(CG15:CG22,"&lt;"&amp;CI22)=8,"Below","")))</f>
        <v/>
      </c>
      <c r="CN22">
        <f>IF('Weekly data'!$C22="","",IF(Metrics!$J$17="Seasonal bookings",IF(OR(N(IFERROR(INDEX(Targets!$M$6:$M$45,MATCH('Weekly data'!$C22,Targets!$A$6:$A$45,0)),0))=0,SUM(Seasonality!$B$6:$B$18)=0),"",IFERROR(INDEX(Targets!$M$6:$M$45,MATCH('Weekly data'!$C22,Targets!$A$6:$A$45,0)),0)*$B22/SUM(Seasonality!$B$6:$B$18)),IF(Metrics!$J$17="Seasonal pipeline",IF(OR(N(IFERROR(INDEX(Targets!$M$6:$M$45,MATCH('Weekly data'!$C22,Targets!$A$6:$A$45,0)),0))=0,SUM(Seasonality!$C$6:$C$18)=0),"",IFERROR(INDEX(Targets!$M$6:$M$45,MATCH('Weekly data'!$C22,Targets!$A$6:$A$45,0)),0)*$C22/SUM(Seasonality!$C$6:$C$18)),IF(Metrics!$J$17="Quarter plan",IF(N(IFERROR(INDEX(Targets!$M$6:$M$45,MATCH('Weekly data'!$C22,Targets!$A$6:$A$45,0)),0))=0,"",IFERROR(INDEX(Targets!$M$6:$M$45,MATCH('Weekly data'!$C22,Targets!$A$6:$A$45,0)),0)),IF(AND(Metrics!$J$17="Weekly",ISNUMBER(Metrics!$K$17)),Metrics!$K$17,"")))))</f>
        <v/>
      </c>
      <c r="CO22">
        <f>IF(NOT(ISNUMBER('Weekly data'!P22)),"",IF(Metrics!$L$17="% of target",IF(ISNUMBER(CN22),IF(CN22=0,"",'Weekly data'!P22/CN22),""),'Weekly data'!P22))</f>
        <v/>
      </c>
      <c r="CP22">
        <f>IF(AND(ISNUMBER(CO22),ISNUMBER(CO21)),ABS(CO22-CO21),"")</f>
        <v/>
      </c>
      <c r="CQ22">
        <f>IF(COUNT(CO10:CO21)&lt;12,"",AVERAGE(CO10:CO21))</f>
        <v/>
      </c>
      <c r="CR22">
        <f>IF(COUNT(CP11:CP21)&lt;11,"",AVERAGE(CP11:CP21))</f>
        <v/>
      </c>
      <c r="CS22">
        <f>IF(OR(CQ22="",CR22=""),"",CQ22+2.66*CR22)</f>
        <v/>
      </c>
      <c r="CT22">
        <f>IF(OR(CQ22="",CR22=""),"",CQ22-2.66*CR22)</f>
        <v/>
      </c>
      <c r="CU22">
        <f>IF(OR(CQ22="",COUNT(CO15:CO22)&lt;8),"",IF(COUNTIF(CO15:CO22,"&gt;"&amp;CQ22)=8,"Above",IF(COUNTIF(CO15:CO22,"&lt;"&amp;CQ22)=8,"Below","")))</f>
        <v/>
      </c>
    </row>
    <row r="23">
      <c r="A23" s="8">
        <f>'Weekly data'!A23</f>
        <v/>
      </c>
      <c r="B23">
        <f>IF('Weekly data'!D23="","",INDEX(Seasonality!$B$6:$B$18,'Weekly data'!D23))</f>
        <v/>
      </c>
      <c r="C23">
        <f>IF('Weekly data'!D23="","",INDEX(Seasonality!$C$6:$C$18,'Weekly data'!D23))</f>
        <v/>
      </c>
      <c r="D23">
        <f>IF('Weekly data'!$C23="","",IF(Metrics!$J$6="Seasonal bookings",IF(OR(N(IFERROR(INDEX(Targets!$B$6:$B$45,MATCH('Weekly data'!$C23,Targets!$A$6:$A$45,0)),0))=0,SUM(Seasonality!$B$6:$B$18)=0),"",IFERROR(INDEX(Targets!$B$6:$B$45,MATCH('Weekly data'!$C23,Targets!$A$6:$A$45,0)),0)*$B23/SUM(Seasonality!$B$6:$B$18)),IF(Metrics!$J$6="Seasonal pipeline",IF(OR(N(IFERROR(INDEX(Targets!$B$6:$B$45,MATCH('Weekly data'!$C23,Targets!$A$6:$A$45,0)),0))=0,SUM(Seasonality!$C$6:$C$18)=0),"",IFERROR(INDEX(Targets!$B$6:$B$45,MATCH('Weekly data'!$C23,Targets!$A$6:$A$45,0)),0)*$C23/SUM(Seasonality!$C$6:$C$18)),IF(Metrics!$J$6="Quarter plan",IF(N(IFERROR(INDEX(Targets!$B$6:$B$45,MATCH('Weekly data'!$C23,Targets!$A$6:$A$45,0)),0))=0,"",IFERROR(INDEX(Targets!$B$6:$B$45,MATCH('Weekly data'!$C23,Targets!$A$6:$A$45,0)),0)),IF(AND(Metrics!$J$6="Weekly",ISNUMBER(Metrics!$K$6)),Metrics!$K$6,"")))))</f>
        <v/>
      </c>
      <c r="E23">
        <f>IF(NOT(ISNUMBER('Weekly data'!E23)),"",IF(Metrics!$L$6="% of target",IF(ISNUMBER(D23),IF(D23=0,"",'Weekly data'!E23/D23),""),'Weekly data'!E23))</f>
        <v/>
      </c>
      <c r="F23">
        <f>IF(AND(ISNUMBER(E23),ISNUMBER(E22)),ABS(E23-E22),"")</f>
        <v/>
      </c>
      <c r="G23">
        <f>IF(COUNT(E11:E22)&lt;12,"",AVERAGE(E11:E22))</f>
        <v/>
      </c>
      <c r="H23">
        <f>IF(COUNT(F12:F22)&lt;11,"",AVERAGE(F12:F22))</f>
        <v/>
      </c>
      <c r="I23">
        <f>IF(OR(G23="",H23=""),"",G23+2.66*H23)</f>
        <v/>
      </c>
      <c r="J23">
        <f>IF(OR(G23="",H23=""),"",G23-2.66*H23)</f>
        <v/>
      </c>
      <c r="K23">
        <f>IF(OR(G23="",COUNT(E16:E23)&lt;8),"",IF(COUNTIF(E16:E23,"&gt;"&amp;G23)=8,"Above",IF(COUNTIF(E16:E23,"&lt;"&amp;G23)=8,"Below","")))</f>
        <v/>
      </c>
      <c r="L23">
        <f>IF('Weekly data'!$C23="","",IF(Metrics!$J$7="Seasonal bookings",IF(OR(N(IFERROR(INDEX(Targets!$C$6:$C$45,MATCH('Weekly data'!$C23,Targets!$A$6:$A$45,0)),0))=0,SUM(Seasonality!$B$6:$B$18)=0),"",IFERROR(INDEX(Targets!$C$6:$C$45,MATCH('Weekly data'!$C23,Targets!$A$6:$A$45,0)),0)*$B23/SUM(Seasonality!$B$6:$B$18)),IF(Metrics!$J$7="Seasonal pipeline",IF(OR(N(IFERROR(INDEX(Targets!$C$6:$C$45,MATCH('Weekly data'!$C23,Targets!$A$6:$A$45,0)),0))=0,SUM(Seasonality!$C$6:$C$18)=0),"",IFERROR(INDEX(Targets!$C$6:$C$45,MATCH('Weekly data'!$C23,Targets!$A$6:$A$45,0)),0)*$C23/SUM(Seasonality!$C$6:$C$18)),IF(Metrics!$J$7="Quarter plan",IF(N(IFERROR(INDEX(Targets!$C$6:$C$45,MATCH('Weekly data'!$C23,Targets!$A$6:$A$45,0)),0))=0,"",IFERROR(INDEX(Targets!$C$6:$C$45,MATCH('Weekly data'!$C23,Targets!$A$6:$A$45,0)),0)),IF(AND(Metrics!$J$7="Weekly",ISNUMBER(Metrics!$K$7)),Metrics!$K$7,"")))))</f>
        <v/>
      </c>
      <c r="M23">
        <f>IF(NOT(ISNUMBER('Weekly data'!F23)),"",IF(Metrics!$L$7="% of target",IF(ISNUMBER(L23),IF(L23=0,"",'Weekly data'!F23/L23),""),'Weekly data'!F23))</f>
        <v/>
      </c>
      <c r="N23">
        <f>IF(AND(ISNUMBER(M23),ISNUMBER(M22)),ABS(M23-M22),"")</f>
        <v/>
      </c>
      <c r="O23">
        <f>IF(COUNT(M11:M22)&lt;12,"",AVERAGE(M11:M22))</f>
        <v/>
      </c>
      <c r="P23">
        <f>IF(COUNT(N12:N22)&lt;11,"",AVERAGE(N12:N22))</f>
        <v/>
      </c>
      <c r="Q23">
        <f>IF(OR(O23="",P23=""),"",O23+2.66*P23)</f>
        <v/>
      </c>
      <c r="R23">
        <f>IF(OR(O23="",P23=""),"",O23-2.66*P23)</f>
        <v/>
      </c>
      <c r="S23">
        <f>IF(OR(O23="",COUNT(M16:M23)&lt;8),"",IF(COUNTIF(M16:M23,"&gt;"&amp;O23)=8,"Above",IF(COUNTIF(M16:M23,"&lt;"&amp;O23)=8,"Below","")))</f>
        <v/>
      </c>
      <c r="T23">
        <f>IF('Weekly data'!$C23="","",IF(Metrics!$J$8="Seasonal bookings",IF(OR(N(IFERROR(INDEX(Targets!$D$6:$D$45,MATCH('Weekly data'!$C23,Targets!$A$6:$A$45,0)),0))=0,SUM(Seasonality!$B$6:$B$18)=0),"",IFERROR(INDEX(Targets!$D$6:$D$45,MATCH('Weekly data'!$C23,Targets!$A$6:$A$45,0)),0)*$B23/SUM(Seasonality!$B$6:$B$18)),IF(Metrics!$J$8="Seasonal pipeline",IF(OR(N(IFERROR(INDEX(Targets!$D$6:$D$45,MATCH('Weekly data'!$C23,Targets!$A$6:$A$45,0)),0))=0,SUM(Seasonality!$C$6:$C$18)=0),"",IFERROR(INDEX(Targets!$D$6:$D$45,MATCH('Weekly data'!$C23,Targets!$A$6:$A$45,0)),0)*$C23/SUM(Seasonality!$C$6:$C$18)),IF(Metrics!$J$8="Quarter plan",IF(N(IFERROR(INDEX(Targets!$D$6:$D$45,MATCH('Weekly data'!$C23,Targets!$A$6:$A$45,0)),0))=0,"",IFERROR(INDEX(Targets!$D$6:$D$45,MATCH('Weekly data'!$C23,Targets!$A$6:$A$45,0)),0)),IF(AND(Metrics!$J$8="Weekly",ISNUMBER(Metrics!$K$8)),Metrics!$K$8,"")))))</f>
        <v/>
      </c>
      <c r="U23">
        <f>IF(NOT(ISNUMBER('Weekly data'!G23)),"",IF(Metrics!$L$8="% of target",IF(ISNUMBER(T23),IF(T23=0,"",'Weekly data'!G23/T23),""),'Weekly data'!G23))</f>
        <v/>
      </c>
      <c r="V23">
        <f>IF(AND(ISNUMBER(U23),ISNUMBER(U22)),ABS(U23-U22),"")</f>
        <v/>
      </c>
      <c r="W23">
        <f>IF(COUNT(U11:U22)&lt;12,"",AVERAGE(U11:U22))</f>
        <v/>
      </c>
      <c r="X23">
        <f>IF(COUNT(V12:V22)&lt;11,"",AVERAGE(V12:V22))</f>
        <v/>
      </c>
      <c r="Y23">
        <f>IF(OR(W23="",X23=""),"",W23+2.66*X23)</f>
        <v/>
      </c>
      <c r="Z23">
        <f>IF(OR(W23="",X23=""),"",W23-2.66*X23)</f>
        <v/>
      </c>
      <c r="AA23">
        <f>IF(OR(W23="",COUNT(U16:U23)&lt;8),"",IF(COUNTIF(U16:U23,"&gt;"&amp;W23)=8,"Above",IF(COUNTIF(U16:U23,"&lt;"&amp;W23)=8,"Below","")))</f>
        <v/>
      </c>
      <c r="AB23">
        <f>IF('Weekly data'!$C23="","",IF(Metrics!$J$9="Seasonal bookings",IF(OR(N(IFERROR(INDEX(Targets!$E$6:$E$45,MATCH('Weekly data'!$C23,Targets!$A$6:$A$45,0)),0))=0,SUM(Seasonality!$B$6:$B$18)=0),"",IFERROR(INDEX(Targets!$E$6:$E$45,MATCH('Weekly data'!$C23,Targets!$A$6:$A$45,0)),0)*$B23/SUM(Seasonality!$B$6:$B$18)),IF(Metrics!$J$9="Seasonal pipeline",IF(OR(N(IFERROR(INDEX(Targets!$E$6:$E$45,MATCH('Weekly data'!$C23,Targets!$A$6:$A$45,0)),0))=0,SUM(Seasonality!$C$6:$C$18)=0),"",IFERROR(INDEX(Targets!$E$6:$E$45,MATCH('Weekly data'!$C23,Targets!$A$6:$A$45,0)),0)*$C23/SUM(Seasonality!$C$6:$C$18)),IF(Metrics!$J$9="Quarter plan",IF(N(IFERROR(INDEX(Targets!$E$6:$E$45,MATCH('Weekly data'!$C23,Targets!$A$6:$A$45,0)),0))=0,"",IFERROR(INDEX(Targets!$E$6:$E$45,MATCH('Weekly data'!$C23,Targets!$A$6:$A$45,0)),0)),IF(AND(Metrics!$J$9="Weekly",ISNUMBER(Metrics!$K$9)),Metrics!$K$9,"")))))</f>
        <v/>
      </c>
      <c r="AC23">
        <f>IF(NOT(ISNUMBER('Weekly data'!H23)),"",IF(Metrics!$L$9="% of target",IF(ISNUMBER(AB23),IF(AB23=0,"",'Weekly data'!H23/AB23),""),'Weekly data'!H23))</f>
        <v/>
      </c>
      <c r="AD23">
        <f>IF(AND(ISNUMBER(AC23),ISNUMBER(AC22)),ABS(AC23-AC22),"")</f>
        <v/>
      </c>
      <c r="AE23">
        <f>IF(COUNT(AC11:AC22)&lt;12,"",AVERAGE(AC11:AC22))</f>
        <v/>
      </c>
      <c r="AF23">
        <f>IF(COUNT(AD12:AD22)&lt;11,"",AVERAGE(AD12:AD22))</f>
        <v/>
      </c>
      <c r="AG23">
        <f>IF(OR(AE23="",AF23=""),"",AE23+2.66*AF23)</f>
        <v/>
      </c>
      <c r="AH23">
        <f>IF(OR(AE23="",AF23=""),"",AE23-2.66*AF23)</f>
        <v/>
      </c>
      <c r="AI23">
        <f>IF(OR(AE23="",COUNT(AC16:AC23)&lt;8),"",IF(COUNTIF(AC16:AC23,"&gt;"&amp;AE23)=8,"Above",IF(COUNTIF(AC16:AC23,"&lt;"&amp;AE23)=8,"Below","")))</f>
        <v/>
      </c>
      <c r="AJ23">
        <f>IF('Weekly data'!$C23="","",IF(Metrics!$J$10="Seasonal bookings",IF(OR(N(IFERROR(INDEX(Targets!$F$6:$F$45,MATCH('Weekly data'!$C23,Targets!$A$6:$A$45,0)),0))=0,SUM(Seasonality!$B$6:$B$18)=0),"",IFERROR(INDEX(Targets!$F$6:$F$45,MATCH('Weekly data'!$C23,Targets!$A$6:$A$45,0)),0)*$B23/SUM(Seasonality!$B$6:$B$18)),IF(Metrics!$J$10="Seasonal pipeline",IF(OR(N(IFERROR(INDEX(Targets!$F$6:$F$45,MATCH('Weekly data'!$C23,Targets!$A$6:$A$45,0)),0))=0,SUM(Seasonality!$C$6:$C$18)=0),"",IFERROR(INDEX(Targets!$F$6:$F$45,MATCH('Weekly data'!$C23,Targets!$A$6:$A$45,0)),0)*$C23/SUM(Seasonality!$C$6:$C$18)),IF(Metrics!$J$10="Quarter plan",IF(N(IFERROR(INDEX(Targets!$F$6:$F$45,MATCH('Weekly data'!$C23,Targets!$A$6:$A$45,0)),0))=0,"",IFERROR(INDEX(Targets!$F$6:$F$45,MATCH('Weekly data'!$C23,Targets!$A$6:$A$45,0)),0)),IF(AND(Metrics!$J$10="Weekly",ISNUMBER(Metrics!$K$10)),Metrics!$K$10,"")))))</f>
        <v/>
      </c>
      <c r="AK23">
        <f>IF(NOT(ISNUMBER('Weekly data'!I23)),"",IF(Metrics!$L$10="% of target",IF(ISNUMBER(AJ23),IF(AJ23=0,"",'Weekly data'!I23/AJ23),""),'Weekly data'!I23))</f>
        <v/>
      </c>
      <c r="AL23">
        <f>IF(AND(ISNUMBER(AK23),ISNUMBER(AK22)),ABS(AK23-AK22),"")</f>
        <v/>
      </c>
      <c r="AM23">
        <f>IF(COUNT(AK11:AK22)&lt;12,"",AVERAGE(AK11:AK22))</f>
        <v/>
      </c>
      <c r="AN23">
        <f>IF(COUNT(AL12:AL22)&lt;11,"",AVERAGE(AL12:AL22))</f>
        <v/>
      </c>
      <c r="AO23">
        <f>IF(OR(AM23="",AN23=""),"",AM23+2.66*AN23)</f>
        <v/>
      </c>
      <c r="AP23">
        <f>IF(OR(AM23="",AN23=""),"",AM23-2.66*AN23)</f>
        <v/>
      </c>
      <c r="AQ23">
        <f>IF(OR(AM23="",COUNT(AK16:AK23)&lt;8),"",IF(COUNTIF(AK16:AK23,"&gt;"&amp;AM23)=8,"Above",IF(COUNTIF(AK16:AK23,"&lt;"&amp;AM23)=8,"Below","")))</f>
        <v/>
      </c>
      <c r="AR23">
        <f>IF('Weekly data'!$C23="","",IF(Metrics!$J$11="Seasonal bookings",IF(OR(N(IFERROR(INDEX(Targets!$G$6:$G$45,MATCH('Weekly data'!$C23,Targets!$A$6:$A$45,0)),0))=0,SUM(Seasonality!$B$6:$B$18)=0),"",IFERROR(INDEX(Targets!$G$6:$G$45,MATCH('Weekly data'!$C23,Targets!$A$6:$A$45,0)),0)*$B23/SUM(Seasonality!$B$6:$B$18)),IF(Metrics!$J$11="Seasonal pipeline",IF(OR(N(IFERROR(INDEX(Targets!$G$6:$G$45,MATCH('Weekly data'!$C23,Targets!$A$6:$A$45,0)),0))=0,SUM(Seasonality!$C$6:$C$18)=0),"",IFERROR(INDEX(Targets!$G$6:$G$45,MATCH('Weekly data'!$C23,Targets!$A$6:$A$45,0)),0)*$C23/SUM(Seasonality!$C$6:$C$18)),IF(Metrics!$J$11="Quarter plan",IF(N(IFERROR(INDEX(Targets!$G$6:$G$45,MATCH('Weekly data'!$C23,Targets!$A$6:$A$45,0)),0))=0,"",IFERROR(INDEX(Targets!$G$6:$G$45,MATCH('Weekly data'!$C23,Targets!$A$6:$A$45,0)),0)),IF(AND(Metrics!$J$11="Weekly",ISNUMBER(Metrics!$K$11)),Metrics!$K$11,"")))))</f>
        <v/>
      </c>
      <c r="AS23">
        <f>IF(NOT(ISNUMBER('Weekly data'!J23)),"",IF(Metrics!$L$11="% of target",IF(ISNUMBER(AR23),IF(AR23=0,"",'Weekly data'!J23/AR23),""),'Weekly data'!J23))</f>
        <v/>
      </c>
      <c r="AT23">
        <f>IF(AND(ISNUMBER(AS23),ISNUMBER(AS22)),ABS(AS23-AS22),"")</f>
        <v/>
      </c>
      <c r="AU23">
        <f>IF(COUNT(AS11:AS22)&lt;12,"",AVERAGE(AS11:AS22))</f>
        <v/>
      </c>
      <c r="AV23">
        <f>IF(COUNT(AT12:AT22)&lt;11,"",AVERAGE(AT12:AT22))</f>
        <v/>
      </c>
      <c r="AW23">
        <f>IF(OR(AU23="",AV23=""),"",AU23+2.66*AV23)</f>
        <v/>
      </c>
      <c r="AX23">
        <f>IF(OR(AU23="",AV23=""),"",AU23-2.66*AV23)</f>
        <v/>
      </c>
      <c r="AY23">
        <f>IF(OR(AU23="",COUNT(AS16:AS23)&lt;8),"",IF(COUNTIF(AS16:AS23,"&gt;"&amp;AU23)=8,"Above",IF(COUNTIF(AS16:AS23,"&lt;"&amp;AU23)=8,"Below","")))</f>
        <v/>
      </c>
      <c r="AZ23">
        <f>IF('Weekly data'!$C23="","",IF(Metrics!$J$12="Seasonal bookings",IF(OR(N(IFERROR(INDEX(Targets!$H$6:$H$45,MATCH('Weekly data'!$C23,Targets!$A$6:$A$45,0)),0))=0,SUM(Seasonality!$B$6:$B$18)=0),"",IFERROR(INDEX(Targets!$H$6:$H$45,MATCH('Weekly data'!$C23,Targets!$A$6:$A$45,0)),0)*$B23/SUM(Seasonality!$B$6:$B$18)),IF(Metrics!$J$12="Seasonal pipeline",IF(OR(N(IFERROR(INDEX(Targets!$H$6:$H$45,MATCH('Weekly data'!$C23,Targets!$A$6:$A$45,0)),0))=0,SUM(Seasonality!$C$6:$C$18)=0),"",IFERROR(INDEX(Targets!$H$6:$H$45,MATCH('Weekly data'!$C23,Targets!$A$6:$A$45,0)),0)*$C23/SUM(Seasonality!$C$6:$C$18)),IF(Metrics!$J$12="Quarter plan",IF(N(IFERROR(INDEX(Targets!$H$6:$H$45,MATCH('Weekly data'!$C23,Targets!$A$6:$A$45,0)),0))=0,"",IFERROR(INDEX(Targets!$H$6:$H$45,MATCH('Weekly data'!$C23,Targets!$A$6:$A$45,0)),0)),IF(AND(Metrics!$J$12="Weekly",ISNUMBER(Metrics!$K$12)),Metrics!$K$12,"")))))</f>
        <v/>
      </c>
      <c r="BA23">
        <f>IF(NOT(ISNUMBER('Weekly data'!K23)),"",IF(Metrics!$L$12="% of target",IF(ISNUMBER(AZ23),IF(AZ23=0,"",'Weekly data'!K23/AZ23),""),'Weekly data'!K23))</f>
        <v/>
      </c>
      <c r="BB23">
        <f>IF(AND(ISNUMBER(BA23),ISNUMBER(BA22)),ABS(BA23-BA22),"")</f>
        <v/>
      </c>
      <c r="BC23">
        <f>IF(COUNT(BA11:BA22)&lt;12,"",AVERAGE(BA11:BA22))</f>
        <v/>
      </c>
      <c r="BD23">
        <f>IF(COUNT(BB12:BB22)&lt;11,"",AVERAGE(BB12:BB22))</f>
        <v/>
      </c>
      <c r="BE23">
        <f>IF(OR(BC23="",BD23=""),"",BC23+2.66*BD23)</f>
        <v/>
      </c>
      <c r="BF23">
        <f>IF(OR(BC23="",BD23=""),"",BC23-2.66*BD23)</f>
        <v/>
      </c>
      <c r="BG23">
        <f>IF(OR(BC23="",COUNT(BA16:BA23)&lt;8),"",IF(COUNTIF(BA16:BA23,"&gt;"&amp;BC23)=8,"Above",IF(COUNTIF(BA16:BA23,"&lt;"&amp;BC23)=8,"Below","")))</f>
        <v/>
      </c>
      <c r="BH23">
        <f>IF('Weekly data'!$C23="","",IF(Metrics!$J$13="Seasonal bookings",IF(OR(N(IFERROR(INDEX(Targets!$I$6:$I$45,MATCH('Weekly data'!$C23,Targets!$A$6:$A$45,0)),0))=0,SUM(Seasonality!$B$6:$B$18)=0),"",IFERROR(INDEX(Targets!$I$6:$I$45,MATCH('Weekly data'!$C23,Targets!$A$6:$A$45,0)),0)*$B23/SUM(Seasonality!$B$6:$B$18)),IF(Metrics!$J$13="Seasonal pipeline",IF(OR(N(IFERROR(INDEX(Targets!$I$6:$I$45,MATCH('Weekly data'!$C23,Targets!$A$6:$A$45,0)),0))=0,SUM(Seasonality!$C$6:$C$18)=0),"",IFERROR(INDEX(Targets!$I$6:$I$45,MATCH('Weekly data'!$C23,Targets!$A$6:$A$45,0)),0)*$C23/SUM(Seasonality!$C$6:$C$18)),IF(Metrics!$J$13="Quarter plan",IF(N(IFERROR(INDEX(Targets!$I$6:$I$45,MATCH('Weekly data'!$C23,Targets!$A$6:$A$45,0)),0))=0,"",IFERROR(INDEX(Targets!$I$6:$I$45,MATCH('Weekly data'!$C23,Targets!$A$6:$A$45,0)),0)),IF(AND(Metrics!$J$13="Weekly",ISNUMBER(Metrics!$K$13)),Metrics!$K$13,"")))))</f>
        <v/>
      </c>
      <c r="BI23">
        <f>IF(NOT(ISNUMBER('Weekly data'!L23)),"",IF(Metrics!$L$13="% of target",IF(ISNUMBER(BH23),IF(BH23=0,"",'Weekly data'!L23/BH23),""),'Weekly data'!L23))</f>
        <v/>
      </c>
      <c r="BJ23">
        <f>IF(AND(ISNUMBER(BI23),ISNUMBER(BI22)),ABS(BI23-BI22),"")</f>
        <v/>
      </c>
      <c r="BK23">
        <f>IF(COUNT(BI11:BI22)&lt;12,"",AVERAGE(BI11:BI22))</f>
        <v/>
      </c>
      <c r="BL23">
        <f>IF(COUNT(BJ12:BJ22)&lt;11,"",AVERAGE(BJ12:BJ22))</f>
        <v/>
      </c>
      <c r="BM23">
        <f>IF(OR(BK23="",BL23=""),"",BK23+2.66*BL23)</f>
        <v/>
      </c>
      <c r="BN23">
        <f>IF(OR(BK23="",BL23=""),"",BK23-2.66*BL23)</f>
        <v/>
      </c>
      <c r="BO23">
        <f>IF(OR(BK23="",COUNT(BI16:BI23)&lt;8),"",IF(COUNTIF(BI16:BI23,"&gt;"&amp;BK23)=8,"Above",IF(COUNTIF(BI16:BI23,"&lt;"&amp;BK23)=8,"Below","")))</f>
        <v/>
      </c>
      <c r="BP23">
        <f>IF('Weekly data'!$C23="","",IF(Metrics!$J$14="Seasonal bookings",IF(OR(N(IFERROR(INDEX(Targets!$J$6:$J$45,MATCH('Weekly data'!$C23,Targets!$A$6:$A$45,0)),0))=0,SUM(Seasonality!$B$6:$B$18)=0),"",IFERROR(INDEX(Targets!$J$6:$J$45,MATCH('Weekly data'!$C23,Targets!$A$6:$A$45,0)),0)*$B23/SUM(Seasonality!$B$6:$B$18)),IF(Metrics!$J$14="Seasonal pipeline",IF(OR(N(IFERROR(INDEX(Targets!$J$6:$J$45,MATCH('Weekly data'!$C23,Targets!$A$6:$A$45,0)),0))=0,SUM(Seasonality!$C$6:$C$18)=0),"",IFERROR(INDEX(Targets!$J$6:$J$45,MATCH('Weekly data'!$C23,Targets!$A$6:$A$45,0)),0)*$C23/SUM(Seasonality!$C$6:$C$18)),IF(Metrics!$J$14="Quarter plan",IF(N(IFERROR(INDEX(Targets!$J$6:$J$45,MATCH('Weekly data'!$C23,Targets!$A$6:$A$45,0)),0))=0,"",IFERROR(INDEX(Targets!$J$6:$J$45,MATCH('Weekly data'!$C23,Targets!$A$6:$A$45,0)),0)),IF(AND(Metrics!$J$14="Weekly",ISNUMBER(Metrics!$K$14)),Metrics!$K$14,"")))))</f>
        <v/>
      </c>
      <c r="BQ23">
        <f>IF(NOT(ISNUMBER('Weekly data'!M23)),"",IF(Metrics!$L$14="% of target",IF(ISNUMBER(BP23),IF(BP23=0,"",'Weekly data'!M23/BP23),""),'Weekly data'!M23))</f>
        <v/>
      </c>
      <c r="BR23">
        <f>IF(AND(ISNUMBER(BQ23),ISNUMBER(BQ22)),ABS(BQ23-BQ22),"")</f>
        <v/>
      </c>
      <c r="BS23">
        <f>IF(COUNT(BQ11:BQ22)&lt;12,"",AVERAGE(BQ11:BQ22))</f>
        <v/>
      </c>
      <c r="BT23">
        <f>IF(COUNT(BR12:BR22)&lt;11,"",AVERAGE(BR12:BR22))</f>
        <v/>
      </c>
      <c r="BU23">
        <f>IF(OR(BS23="",BT23=""),"",BS23+2.66*BT23)</f>
        <v/>
      </c>
      <c r="BV23">
        <f>IF(OR(BS23="",BT23=""),"",BS23-2.66*BT23)</f>
        <v/>
      </c>
      <c r="BW23">
        <f>IF(OR(BS23="",COUNT(BQ16:BQ23)&lt;8),"",IF(COUNTIF(BQ16:BQ23,"&gt;"&amp;BS23)=8,"Above",IF(COUNTIF(BQ16:BQ23,"&lt;"&amp;BS23)=8,"Below","")))</f>
        <v/>
      </c>
      <c r="BX23">
        <f>IF('Weekly data'!$C23="","",IF(Metrics!$J$15="Seasonal bookings",IF(OR(N(IFERROR(INDEX(Targets!$K$6:$K$45,MATCH('Weekly data'!$C23,Targets!$A$6:$A$45,0)),0))=0,SUM(Seasonality!$B$6:$B$18)=0),"",IFERROR(INDEX(Targets!$K$6:$K$45,MATCH('Weekly data'!$C23,Targets!$A$6:$A$45,0)),0)*$B23/SUM(Seasonality!$B$6:$B$18)),IF(Metrics!$J$15="Seasonal pipeline",IF(OR(N(IFERROR(INDEX(Targets!$K$6:$K$45,MATCH('Weekly data'!$C23,Targets!$A$6:$A$45,0)),0))=0,SUM(Seasonality!$C$6:$C$18)=0),"",IFERROR(INDEX(Targets!$K$6:$K$45,MATCH('Weekly data'!$C23,Targets!$A$6:$A$45,0)),0)*$C23/SUM(Seasonality!$C$6:$C$18)),IF(Metrics!$J$15="Quarter plan",IF(N(IFERROR(INDEX(Targets!$K$6:$K$45,MATCH('Weekly data'!$C23,Targets!$A$6:$A$45,0)),0))=0,"",IFERROR(INDEX(Targets!$K$6:$K$45,MATCH('Weekly data'!$C23,Targets!$A$6:$A$45,0)),0)),IF(AND(Metrics!$J$15="Weekly",ISNUMBER(Metrics!$K$15)),Metrics!$K$15,"")))))</f>
        <v/>
      </c>
      <c r="BY23">
        <f>IF(NOT(ISNUMBER('Weekly data'!N23)),"",IF(Metrics!$L$15="% of target",IF(ISNUMBER(BX23),IF(BX23=0,"",'Weekly data'!N23/BX23),""),'Weekly data'!N23))</f>
        <v/>
      </c>
      <c r="BZ23">
        <f>IF(AND(ISNUMBER(BY23),ISNUMBER(BY22)),ABS(BY23-BY22),"")</f>
        <v/>
      </c>
      <c r="CA23">
        <f>IF(COUNT(BY11:BY22)&lt;12,"",AVERAGE(BY11:BY22))</f>
        <v/>
      </c>
      <c r="CB23">
        <f>IF(COUNT(BZ12:BZ22)&lt;11,"",AVERAGE(BZ12:BZ22))</f>
        <v/>
      </c>
      <c r="CC23">
        <f>IF(OR(CA23="",CB23=""),"",CA23+2.66*CB23)</f>
        <v/>
      </c>
      <c r="CD23">
        <f>IF(OR(CA23="",CB23=""),"",CA23-2.66*CB23)</f>
        <v/>
      </c>
      <c r="CE23">
        <f>IF(OR(CA23="",COUNT(BY16:BY23)&lt;8),"",IF(COUNTIF(BY16:BY23,"&gt;"&amp;CA23)=8,"Above",IF(COUNTIF(BY16:BY23,"&lt;"&amp;CA23)=8,"Below","")))</f>
        <v/>
      </c>
      <c r="CF23">
        <f>IF('Weekly data'!$C23="","",IF(Metrics!$J$16="Seasonal bookings",IF(OR(N(IFERROR(INDEX(Targets!$L$6:$L$45,MATCH('Weekly data'!$C23,Targets!$A$6:$A$45,0)),0))=0,SUM(Seasonality!$B$6:$B$18)=0),"",IFERROR(INDEX(Targets!$L$6:$L$45,MATCH('Weekly data'!$C23,Targets!$A$6:$A$45,0)),0)*$B23/SUM(Seasonality!$B$6:$B$18)),IF(Metrics!$J$16="Seasonal pipeline",IF(OR(N(IFERROR(INDEX(Targets!$L$6:$L$45,MATCH('Weekly data'!$C23,Targets!$A$6:$A$45,0)),0))=0,SUM(Seasonality!$C$6:$C$18)=0),"",IFERROR(INDEX(Targets!$L$6:$L$45,MATCH('Weekly data'!$C23,Targets!$A$6:$A$45,0)),0)*$C23/SUM(Seasonality!$C$6:$C$18)),IF(Metrics!$J$16="Quarter plan",IF(N(IFERROR(INDEX(Targets!$L$6:$L$45,MATCH('Weekly data'!$C23,Targets!$A$6:$A$45,0)),0))=0,"",IFERROR(INDEX(Targets!$L$6:$L$45,MATCH('Weekly data'!$C23,Targets!$A$6:$A$45,0)),0)),IF(AND(Metrics!$J$16="Weekly",ISNUMBER(Metrics!$K$16)),Metrics!$K$16,"")))))</f>
        <v/>
      </c>
      <c r="CG23">
        <f>IF(NOT(ISNUMBER('Weekly data'!O23)),"",IF(Metrics!$L$16="% of target",IF(ISNUMBER(CF23),IF(CF23=0,"",'Weekly data'!O23/CF23),""),'Weekly data'!O23))</f>
        <v/>
      </c>
      <c r="CH23">
        <f>IF(AND(ISNUMBER(CG23),ISNUMBER(CG22)),ABS(CG23-CG22),"")</f>
        <v/>
      </c>
      <c r="CI23">
        <f>IF(COUNT(CG11:CG22)&lt;12,"",AVERAGE(CG11:CG22))</f>
        <v/>
      </c>
      <c r="CJ23">
        <f>IF(COUNT(CH12:CH22)&lt;11,"",AVERAGE(CH12:CH22))</f>
        <v/>
      </c>
      <c r="CK23">
        <f>IF(OR(CI23="",CJ23=""),"",CI23+2.66*CJ23)</f>
        <v/>
      </c>
      <c r="CL23">
        <f>IF(OR(CI23="",CJ23=""),"",CI23-2.66*CJ23)</f>
        <v/>
      </c>
      <c r="CM23">
        <f>IF(OR(CI23="",COUNT(CG16:CG23)&lt;8),"",IF(COUNTIF(CG16:CG23,"&gt;"&amp;CI23)=8,"Above",IF(COUNTIF(CG16:CG23,"&lt;"&amp;CI23)=8,"Below","")))</f>
        <v/>
      </c>
      <c r="CN23">
        <f>IF('Weekly data'!$C23="","",IF(Metrics!$J$17="Seasonal bookings",IF(OR(N(IFERROR(INDEX(Targets!$M$6:$M$45,MATCH('Weekly data'!$C23,Targets!$A$6:$A$45,0)),0))=0,SUM(Seasonality!$B$6:$B$18)=0),"",IFERROR(INDEX(Targets!$M$6:$M$45,MATCH('Weekly data'!$C23,Targets!$A$6:$A$45,0)),0)*$B23/SUM(Seasonality!$B$6:$B$18)),IF(Metrics!$J$17="Seasonal pipeline",IF(OR(N(IFERROR(INDEX(Targets!$M$6:$M$45,MATCH('Weekly data'!$C23,Targets!$A$6:$A$45,0)),0))=0,SUM(Seasonality!$C$6:$C$18)=0),"",IFERROR(INDEX(Targets!$M$6:$M$45,MATCH('Weekly data'!$C23,Targets!$A$6:$A$45,0)),0)*$C23/SUM(Seasonality!$C$6:$C$18)),IF(Metrics!$J$17="Quarter plan",IF(N(IFERROR(INDEX(Targets!$M$6:$M$45,MATCH('Weekly data'!$C23,Targets!$A$6:$A$45,0)),0))=0,"",IFERROR(INDEX(Targets!$M$6:$M$45,MATCH('Weekly data'!$C23,Targets!$A$6:$A$45,0)),0)),IF(AND(Metrics!$J$17="Weekly",ISNUMBER(Metrics!$K$17)),Metrics!$K$17,"")))))</f>
        <v/>
      </c>
      <c r="CO23">
        <f>IF(NOT(ISNUMBER('Weekly data'!P23)),"",IF(Metrics!$L$17="% of target",IF(ISNUMBER(CN23),IF(CN23=0,"",'Weekly data'!P23/CN23),""),'Weekly data'!P23))</f>
        <v/>
      </c>
      <c r="CP23">
        <f>IF(AND(ISNUMBER(CO23),ISNUMBER(CO22)),ABS(CO23-CO22),"")</f>
        <v/>
      </c>
      <c r="CQ23">
        <f>IF(COUNT(CO11:CO22)&lt;12,"",AVERAGE(CO11:CO22))</f>
        <v/>
      </c>
      <c r="CR23">
        <f>IF(COUNT(CP12:CP22)&lt;11,"",AVERAGE(CP12:CP22))</f>
        <v/>
      </c>
      <c r="CS23">
        <f>IF(OR(CQ23="",CR23=""),"",CQ23+2.66*CR23)</f>
        <v/>
      </c>
      <c r="CT23">
        <f>IF(OR(CQ23="",CR23=""),"",CQ23-2.66*CR23)</f>
        <v/>
      </c>
      <c r="CU23">
        <f>IF(OR(CQ23="",COUNT(CO16:CO23)&lt;8),"",IF(COUNTIF(CO16:CO23,"&gt;"&amp;CQ23)=8,"Above",IF(COUNTIF(CO16:CO23,"&lt;"&amp;CQ23)=8,"Below","")))</f>
        <v/>
      </c>
    </row>
    <row r="24">
      <c r="A24" s="8">
        <f>'Weekly data'!A24</f>
        <v/>
      </c>
      <c r="B24">
        <f>IF('Weekly data'!D24="","",INDEX(Seasonality!$B$6:$B$18,'Weekly data'!D24))</f>
        <v/>
      </c>
      <c r="C24">
        <f>IF('Weekly data'!D24="","",INDEX(Seasonality!$C$6:$C$18,'Weekly data'!D24))</f>
        <v/>
      </c>
      <c r="D24">
        <f>IF('Weekly data'!$C24="","",IF(Metrics!$J$6="Seasonal bookings",IF(OR(N(IFERROR(INDEX(Targets!$B$6:$B$45,MATCH('Weekly data'!$C24,Targets!$A$6:$A$45,0)),0))=0,SUM(Seasonality!$B$6:$B$18)=0),"",IFERROR(INDEX(Targets!$B$6:$B$45,MATCH('Weekly data'!$C24,Targets!$A$6:$A$45,0)),0)*$B24/SUM(Seasonality!$B$6:$B$18)),IF(Metrics!$J$6="Seasonal pipeline",IF(OR(N(IFERROR(INDEX(Targets!$B$6:$B$45,MATCH('Weekly data'!$C24,Targets!$A$6:$A$45,0)),0))=0,SUM(Seasonality!$C$6:$C$18)=0),"",IFERROR(INDEX(Targets!$B$6:$B$45,MATCH('Weekly data'!$C24,Targets!$A$6:$A$45,0)),0)*$C24/SUM(Seasonality!$C$6:$C$18)),IF(Metrics!$J$6="Quarter plan",IF(N(IFERROR(INDEX(Targets!$B$6:$B$45,MATCH('Weekly data'!$C24,Targets!$A$6:$A$45,0)),0))=0,"",IFERROR(INDEX(Targets!$B$6:$B$45,MATCH('Weekly data'!$C24,Targets!$A$6:$A$45,0)),0)),IF(AND(Metrics!$J$6="Weekly",ISNUMBER(Metrics!$K$6)),Metrics!$K$6,"")))))</f>
        <v/>
      </c>
      <c r="E24">
        <f>IF(NOT(ISNUMBER('Weekly data'!E24)),"",IF(Metrics!$L$6="% of target",IF(ISNUMBER(D24),IF(D24=0,"",'Weekly data'!E24/D24),""),'Weekly data'!E24))</f>
        <v/>
      </c>
      <c r="F24">
        <f>IF(AND(ISNUMBER(E24),ISNUMBER(E23)),ABS(E24-E23),"")</f>
        <v/>
      </c>
      <c r="G24">
        <f>IF(COUNT(E12:E23)&lt;12,"",AVERAGE(E12:E23))</f>
        <v/>
      </c>
      <c r="H24">
        <f>IF(COUNT(F13:F23)&lt;11,"",AVERAGE(F13:F23))</f>
        <v/>
      </c>
      <c r="I24">
        <f>IF(OR(G24="",H24=""),"",G24+2.66*H24)</f>
        <v/>
      </c>
      <c r="J24">
        <f>IF(OR(G24="",H24=""),"",G24-2.66*H24)</f>
        <v/>
      </c>
      <c r="K24">
        <f>IF(OR(G24="",COUNT(E17:E24)&lt;8),"",IF(COUNTIF(E17:E24,"&gt;"&amp;G24)=8,"Above",IF(COUNTIF(E17:E24,"&lt;"&amp;G24)=8,"Below","")))</f>
        <v/>
      </c>
      <c r="L24">
        <f>IF('Weekly data'!$C24="","",IF(Metrics!$J$7="Seasonal bookings",IF(OR(N(IFERROR(INDEX(Targets!$C$6:$C$45,MATCH('Weekly data'!$C24,Targets!$A$6:$A$45,0)),0))=0,SUM(Seasonality!$B$6:$B$18)=0),"",IFERROR(INDEX(Targets!$C$6:$C$45,MATCH('Weekly data'!$C24,Targets!$A$6:$A$45,0)),0)*$B24/SUM(Seasonality!$B$6:$B$18)),IF(Metrics!$J$7="Seasonal pipeline",IF(OR(N(IFERROR(INDEX(Targets!$C$6:$C$45,MATCH('Weekly data'!$C24,Targets!$A$6:$A$45,0)),0))=0,SUM(Seasonality!$C$6:$C$18)=0),"",IFERROR(INDEX(Targets!$C$6:$C$45,MATCH('Weekly data'!$C24,Targets!$A$6:$A$45,0)),0)*$C24/SUM(Seasonality!$C$6:$C$18)),IF(Metrics!$J$7="Quarter plan",IF(N(IFERROR(INDEX(Targets!$C$6:$C$45,MATCH('Weekly data'!$C24,Targets!$A$6:$A$45,0)),0))=0,"",IFERROR(INDEX(Targets!$C$6:$C$45,MATCH('Weekly data'!$C24,Targets!$A$6:$A$45,0)),0)),IF(AND(Metrics!$J$7="Weekly",ISNUMBER(Metrics!$K$7)),Metrics!$K$7,"")))))</f>
        <v/>
      </c>
      <c r="M24">
        <f>IF(NOT(ISNUMBER('Weekly data'!F24)),"",IF(Metrics!$L$7="% of target",IF(ISNUMBER(L24),IF(L24=0,"",'Weekly data'!F24/L24),""),'Weekly data'!F24))</f>
        <v/>
      </c>
      <c r="N24">
        <f>IF(AND(ISNUMBER(M24),ISNUMBER(M23)),ABS(M24-M23),"")</f>
        <v/>
      </c>
      <c r="O24">
        <f>IF(COUNT(M12:M23)&lt;12,"",AVERAGE(M12:M23))</f>
        <v/>
      </c>
      <c r="P24">
        <f>IF(COUNT(N13:N23)&lt;11,"",AVERAGE(N13:N23))</f>
        <v/>
      </c>
      <c r="Q24">
        <f>IF(OR(O24="",P24=""),"",O24+2.66*P24)</f>
        <v/>
      </c>
      <c r="R24">
        <f>IF(OR(O24="",P24=""),"",O24-2.66*P24)</f>
        <v/>
      </c>
      <c r="S24">
        <f>IF(OR(O24="",COUNT(M17:M24)&lt;8),"",IF(COUNTIF(M17:M24,"&gt;"&amp;O24)=8,"Above",IF(COUNTIF(M17:M24,"&lt;"&amp;O24)=8,"Below","")))</f>
        <v/>
      </c>
      <c r="T24">
        <f>IF('Weekly data'!$C24="","",IF(Metrics!$J$8="Seasonal bookings",IF(OR(N(IFERROR(INDEX(Targets!$D$6:$D$45,MATCH('Weekly data'!$C24,Targets!$A$6:$A$45,0)),0))=0,SUM(Seasonality!$B$6:$B$18)=0),"",IFERROR(INDEX(Targets!$D$6:$D$45,MATCH('Weekly data'!$C24,Targets!$A$6:$A$45,0)),0)*$B24/SUM(Seasonality!$B$6:$B$18)),IF(Metrics!$J$8="Seasonal pipeline",IF(OR(N(IFERROR(INDEX(Targets!$D$6:$D$45,MATCH('Weekly data'!$C24,Targets!$A$6:$A$45,0)),0))=0,SUM(Seasonality!$C$6:$C$18)=0),"",IFERROR(INDEX(Targets!$D$6:$D$45,MATCH('Weekly data'!$C24,Targets!$A$6:$A$45,0)),0)*$C24/SUM(Seasonality!$C$6:$C$18)),IF(Metrics!$J$8="Quarter plan",IF(N(IFERROR(INDEX(Targets!$D$6:$D$45,MATCH('Weekly data'!$C24,Targets!$A$6:$A$45,0)),0))=0,"",IFERROR(INDEX(Targets!$D$6:$D$45,MATCH('Weekly data'!$C24,Targets!$A$6:$A$45,0)),0)),IF(AND(Metrics!$J$8="Weekly",ISNUMBER(Metrics!$K$8)),Metrics!$K$8,"")))))</f>
        <v/>
      </c>
      <c r="U24">
        <f>IF(NOT(ISNUMBER('Weekly data'!G24)),"",IF(Metrics!$L$8="% of target",IF(ISNUMBER(T24),IF(T24=0,"",'Weekly data'!G24/T24),""),'Weekly data'!G24))</f>
        <v/>
      </c>
      <c r="V24">
        <f>IF(AND(ISNUMBER(U24),ISNUMBER(U23)),ABS(U24-U23),"")</f>
        <v/>
      </c>
      <c r="W24">
        <f>IF(COUNT(U12:U23)&lt;12,"",AVERAGE(U12:U23))</f>
        <v/>
      </c>
      <c r="X24">
        <f>IF(COUNT(V13:V23)&lt;11,"",AVERAGE(V13:V23))</f>
        <v/>
      </c>
      <c r="Y24">
        <f>IF(OR(W24="",X24=""),"",W24+2.66*X24)</f>
        <v/>
      </c>
      <c r="Z24">
        <f>IF(OR(W24="",X24=""),"",W24-2.66*X24)</f>
        <v/>
      </c>
      <c r="AA24">
        <f>IF(OR(W24="",COUNT(U17:U24)&lt;8),"",IF(COUNTIF(U17:U24,"&gt;"&amp;W24)=8,"Above",IF(COUNTIF(U17:U24,"&lt;"&amp;W24)=8,"Below","")))</f>
        <v/>
      </c>
      <c r="AB24">
        <f>IF('Weekly data'!$C24="","",IF(Metrics!$J$9="Seasonal bookings",IF(OR(N(IFERROR(INDEX(Targets!$E$6:$E$45,MATCH('Weekly data'!$C24,Targets!$A$6:$A$45,0)),0))=0,SUM(Seasonality!$B$6:$B$18)=0),"",IFERROR(INDEX(Targets!$E$6:$E$45,MATCH('Weekly data'!$C24,Targets!$A$6:$A$45,0)),0)*$B24/SUM(Seasonality!$B$6:$B$18)),IF(Metrics!$J$9="Seasonal pipeline",IF(OR(N(IFERROR(INDEX(Targets!$E$6:$E$45,MATCH('Weekly data'!$C24,Targets!$A$6:$A$45,0)),0))=0,SUM(Seasonality!$C$6:$C$18)=0),"",IFERROR(INDEX(Targets!$E$6:$E$45,MATCH('Weekly data'!$C24,Targets!$A$6:$A$45,0)),0)*$C24/SUM(Seasonality!$C$6:$C$18)),IF(Metrics!$J$9="Quarter plan",IF(N(IFERROR(INDEX(Targets!$E$6:$E$45,MATCH('Weekly data'!$C24,Targets!$A$6:$A$45,0)),0))=0,"",IFERROR(INDEX(Targets!$E$6:$E$45,MATCH('Weekly data'!$C24,Targets!$A$6:$A$45,0)),0)),IF(AND(Metrics!$J$9="Weekly",ISNUMBER(Metrics!$K$9)),Metrics!$K$9,"")))))</f>
        <v/>
      </c>
      <c r="AC24">
        <f>IF(NOT(ISNUMBER('Weekly data'!H24)),"",IF(Metrics!$L$9="% of target",IF(ISNUMBER(AB24),IF(AB24=0,"",'Weekly data'!H24/AB24),""),'Weekly data'!H24))</f>
        <v/>
      </c>
      <c r="AD24">
        <f>IF(AND(ISNUMBER(AC24),ISNUMBER(AC23)),ABS(AC24-AC23),"")</f>
        <v/>
      </c>
      <c r="AE24">
        <f>IF(COUNT(AC12:AC23)&lt;12,"",AVERAGE(AC12:AC23))</f>
        <v/>
      </c>
      <c r="AF24">
        <f>IF(COUNT(AD13:AD23)&lt;11,"",AVERAGE(AD13:AD23))</f>
        <v/>
      </c>
      <c r="AG24">
        <f>IF(OR(AE24="",AF24=""),"",AE24+2.66*AF24)</f>
        <v/>
      </c>
      <c r="AH24">
        <f>IF(OR(AE24="",AF24=""),"",AE24-2.66*AF24)</f>
        <v/>
      </c>
      <c r="AI24">
        <f>IF(OR(AE24="",COUNT(AC17:AC24)&lt;8),"",IF(COUNTIF(AC17:AC24,"&gt;"&amp;AE24)=8,"Above",IF(COUNTIF(AC17:AC24,"&lt;"&amp;AE24)=8,"Below","")))</f>
        <v/>
      </c>
      <c r="AJ24">
        <f>IF('Weekly data'!$C24="","",IF(Metrics!$J$10="Seasonal bookings",IF(OR(N(IFERROR(INDEX(Targets!$F$6:$F$45,MATCH('Weekly data'!$C24,Targets!$A$6:$A$45,0)),0))=0,SUM(Seasonality!$B$6:$B$18)=0),"",IFERROR(INDEX(Targets!$F$6:$F$45,MATCH('Weekly data'!$C24,Targets!$A$6:$A$45,0)),0)*$B24/SUM(Seasonality!$B$6:$B$18)),IF(Metrics!$J$10="Seasonal pipeline",IF(OR(N(IFERROR(INDEX(Targets!$F$6:$F$45,MATCH('Weekly data'!$C24,Targets!$A$6:$A$45,0)),0))=0,SUM(Seasonality!$C$6:$C$18)=0),"",IFERROR(INDEX(Targets!$F$6:$F$45,MATCH('Weekly data'!$C24,Targets!$A$6:$A$45,0)),0)*$C24/SUM(Seasonality!$C$6:$C$18)),IF(Metrics!$J$10="Quarter plan",IF(N(IFERROR(INDEX(Targets!$F$6:$F$45,MATCH('Weekly data'!$C24,Targets!$A$6:$A$45,0)),0))=0,"",IFERROR(INDEX(Targets!$F$6:$F$45,MATCH('Weekly data'!$C24,Targets!$A$6:$A$45,0)),0)),IF(AND(Metrics!$J$10="Weekly",ISNUMBER(Metrics!$K$10)),Metrics!$K$10,"")))))</f>
        <v/>
      </c>
      <c r="AK24">
        <f>IF(NOT(ISNUMBER('Weekly data'!I24)),"",IF(Metrics!$L$10="% of target",IF(ISNUMBER(AJ24),IF(AJ24=0,"",'Weekly data'!I24/AJ24),""),'Weekly data'!I24))</f>
        <v/>
      </c>
      <c r="AL24">
        <f>IF(AND(ISNUMBER(AK24),ISNUMBER(AK23)),ABS(AK24-AK23),"")</f>
        <v/>
      </c>
      <c r="AM24">
        <f>IF(COUNT(AK12:AK23)&lt;12,"",AVERAGE(AK12:AK23))</f>
        <v/>
      </c>
      <c r="AN24">
        <f>IF(COUNT(AL13:AL23)&lt;11,"",AVERAGE(AL13:AL23))</f>
        <v/>
      </c>
      <c r="AO24">
        <f>IF(OR(AM24="",AN24=""),"",AM24+2.66*AN24)</f>
        <v/>
      </c>
      <c r="AP24">
        <f>IF(OR(AM24="",AN24=""),"",AM24-2.66*AN24)</f>
        <v/>
      </c>
      <c r="AQ24">
        <f>IF(OR(AM24="",COUNT(AK17:AK24)&lt;8),"",IF(COUNTIF(AK17:AK24,"&gt;"&amp;AM24)=8,"Above",IF(COUNTIF(AK17:AK24,"&lt;"&amp;AM24)=8,"Below","")))</f>
        <v/>
      </c>
      <c r="AR24">
        <f>IF('Weekly data'!$C24="","",IF(Metrics!$J$11="Seasonal bookings",IF(OR(N(IFERROR(INDEX(Targets!$G$6:$G$45,MATCH('Weekly data'!$C24,Targets!$A$6:$A$45,0)),0))=0,SUM(Seasonality!$B$6:$B$18)=0),"",IFERROR(INDEX(Targets!$G$6:$G$45,MATCH('Weekly data'!$C24,Targets!$A$6:$A$45,0)),0)*$B24/SUM(Seasonality!$B$6:$B$18)),IF(Metrics!$J$11="Seasonal pipeline",IF(OR(N(IFERROR(INDEX(Targets!$G$6:$G$45,MATCH('Weekly data'!$C24,Targets!$A$6:$A$45,0)),0))=0,SUM(Seasonality!$C$6:$C$18)=0),"",IFERROR(INDEX(Targets!$G$6:$G$45,MATCH('Weekly data'!$C24,Targets!$A$6:$A$45,0)),0)*$C24/SUM(Seasonality!$C$6:$C$18)),IF(Metrics!$J$11="Quarter plan",IF(N(IFERROR(INDEX(Targets!$G$6:$G$45,MATCH('Weekly data'!$C24,Targets!$A$6:$A$45,0)),0))=0,"",IFERROR(INDEX(Targets!$G$6:$G$45,MATCH('Weekly data'!$C24,Targets!$A$6:$A$45,0)),0)),IF(AND(Metrics!$J$11="Weekly",ISNUMBER(Metrics!$K$11)),Metrics!$K$11,"")))))</f>
        <v/>
      </c>
      <c r="AS24">
        <f>IF(NOT(ISNUMBER('Weekly data'!J24)),"",IF(Metrics!$L$11="% of target",IF(ISNUMBER(AR24),IF(AR24=0,"",'Weekly data'!J24/AR24),""),'Weekly data'!J24))</f>
        <v/>
      </c>
      <c r="AT24">
        <f>IF(AND(ISNUMBER(AS24),ISNUMBER(AS23)),ABS(AS24-AS23),"")</f>
        <v/>
      </c>
      <c r="AU24">
        <f>IF(COUNT(AS12:AS23)&lt;12,"",AVERAGE(AS12:AS23))</f>
        <v/>
      </c>
      <c r="AV24">
        <f>IF(COUNT(AT13:AT23)&lt;11,"",AVERAGE(AT13:AT23))</f>
        <v/>
      </c>
      <c r="AW24">
        <f>IF(OR(AU24="",AV24=""),"",AU24+2.66*AV24)</f>
        <v/>
      </c>
      <c r="AX24">
        <f>IF(OR(AU24="",AV24=""),"",AU24-2.66*AV24)</f>
        <v/>
      </c>
      <c r="AY24">
        <f>IF(OR(AU24="",COUNT(AS17:AS24)&lt;8),"",IF(COUNTIF(AS17:AS24,"&gt;"&amp;AU24)=8,"Above",IF(COUNTIF(AS17:AS24,"&lt;"&amp;AU24)=8,"Below","")))</f>
        <v/>
      </c>
      <c r="AZ24">
        <f>IF('Weekly data'!$C24="","",IF(Metrics!$J$12="Seasonal bookings",IF(OR(N(IFERROR(INDEX(Targets!$H$6:$H$45,MATCH('Weekly data'!$C24,Targets!$A$6:$A$45,0)),0))=0,SUM(Seasonality!$B$6:$B$18)=0),"",IFERROR(INDEX(Targets!$H$6:$H$45,MATCH('Weekly data'!$C24,Targets!$A$6:$A$45,0)),0)*$B24/SUM(Seasonality!$B$6:$B$18)),IF(Metrics!$J$12="Seasonal pipeline",IF(OR(N(IFERROR(INDEX(Targets!$H$6:$H$45,MATCH('Weekly data'!$C24,Targets!$A$6:$A$45,0)),0))=0,SUM(Seasonality!$C$6:$C$18)=0),"",IFERROR(INDEX(Targets!$H$6:$H$45,MATCH('Weekly data'!$C24,Targets!$A$6:$A$45,0)),0)*$C24/SUM(Seasonality!$C$6:$C$18)),IF(Metrics!$J$12="Quarter plan",IF(N(IFERROR(INDEX(Targets!$H$6:$H$45,MATCH('Weekly data'!$C24,Targets!$A$6:$A$45,0)),0))=0,"",IFERROR(INDEX(Targets!$H$6:$H$45,MATCH('Weekly data'!$C24,Targets!$A$6:$A$45,0)),0)),IF(AND(Metrics!$J$12="Weekly",ISNUMBER(Metrics!$K$12)),Metrics!$K$12,"")))))</f>
        <v/>
      </c>
      <c r="BA24">
        <f>IF(NOT(ISNUMBER('Weekly data'!K24)),"",IF(Metrics!$L$12="% of target",IF(ISNUMBER(AZ24),IF(AZ24=0,"",'Weekly data'!K24/AZ24),""),'Weekly data'!K24))</f>
        <v/>
      </c>
      <c r="BB24">
        <f>IF(AND(ISNUMBER(BA24),ISNUMBER(BA23)),ABS(BA24-BA23),"")</f>
        <v/>
      </c>
      <c r="BC24">
        <f>IF(COUNT(BA12:BA23)&lt;12,"",AVERAGE(BA12:BA23))</f>
        <v/>
      </c>
      <c r="BD24">
        <f>IF(COUNT(BB13:BB23)&lt;11,"",AVERAGE(BB13:BB23))</f>
        <v/>
      </c>
      <c r="BE24">
        <f>IF(OR(BC24="",BD24=""),"",BC24+2.66*BD24)</f>
        <v/>
      </c>
      <c r="BF24">
        <f>IF(OR(BC24="",BD24=""),"",BC24-2.66*BD24)</f>
        <v/>
      </c>
      <c r="BG24">
        <f>IF(OR(BC24="",COUNT(BA17:BA24)&lt;8),"",IF(COUNTIF(BA17:BA24,"&gt;"&amp;BC24)=8,"Above",IF(COUNTIF(BA17:BA24,"&lt;"&amp;BC24)=8,"Below","")))</f>
        <v/>
      </c>
      <c r="BH24">
        <f>IF('Weekly data'!$C24="","",IF(Metrics!$J$13="Seasonal bookings",IF(OR(N(IFERROR(INDEX(Targets!$I$6:$I$45,MATCH('Weekly data'!$C24,Targets!$A$6:$A$45,0)),0))=0,SUM(Seasonality!$B$6:$B$18)=0),"",IFERROR(INDEX(Targets!$I$6:$I$45,MATCH('Weekly data'!$C24,Targets!$A$6:$A$45,0)),0)*$B24/SUM(Seasonality!$B$6:$B$18)),IF(Metrics!$J$13="Seasonal pipeline",IF(OR(N(IFERROR(INDEX(Targets!$I$6:$I$45,MATCH('Weekly data'!$C24,Targets!$A$6:$A$45,0)),0))=0,SUM(Seasonality!$C$6:$C$18)=0),"",IFERROR(INDEX(Targets!$I$6:$I$45,MATCH('Weekly data'!$C24,Targets!$A$6:$A$45,0)),0)*$C24/SUM(Seasonality!$C$6:$C$18)),IF(Metrics!$J$13="Quarter plan",IF(N(IFERROR(INDEX(Targets!$I$6:$I$45,MATCH('Weekly data'!$C24,Targets!$A$6:$A$45,0)),0))=0,"",IFERROR(INDEX(Targets!$I$6:$I$45,MATCH('Weekly data'!$C24,Targets!$A$6:$A$45,0)),0)),IF(AND(Metrics!$J$13="Weekly",ISNUMBER(Metrics!$K$13)),Metrics!$K$13,"")))))</f>
        <v/>
      </c>
      <c r="BI24">
        <f>IF(NOT(ISNUMBER('Weekly data'!L24)),"",IF(Metrics!$L$13="% of target",IF(ISNUMBER(BH24),IF(BH24=0,"",'Weekly data'!L24/BH24),""),'Weekly data'!L24))</f>
        <v/>
      </c>
      <c r="BJ24">
        <f>IF(AND(ISNUMBER(BI24),ISNUMBER(BI23)),ABS(BI24-BI23),"")</f>
        <v/>
      </c>
      <c r="BK24">
        <f>IF(COUNT(BI12:BI23)&lt;12,"",AVERAGE(BI12:BI23))</f>
        <v/>
      </c>
      <c r="BL24">
        <f>IF(COUNT(BJ13:BJ23)&lt;11,"",AVERAGE(BJ13:BJ23))</f>
        <v/>
      </c>
      <c r="BM24">
        <f>IF(OR(BK24="",BL24=""),"",BK24+2.66*BL24)</f>
        <v/>
      </c>
      <c r="BN24">
        <f>IF(OR(BK24="",BL24=""),"",BK24-2.66*BL24)</f>
        <v/>
      </c>
      <c r="BO24">
        <f>IF(OR(BK24="",COUNT(BI17:BI24)&lt;8),"",IF(COUNTIF(BI17:BI24,"&gt;"&amp;BK24)=8,"Above",IF(COUNTIF(BI17:BI24,"&lt;"&amp;BK24)=8,"Below","")))</f>
        <v/>
      </c>
      <c r="BP24">
        <f>IF('Weekly data'!$C24="","",IF(Metrics!$J$14="Seasonal bookings",IF(OR(N(IFERROR(INDEX(Targets!$J$6:$J$45,MATCH('Weekly data'!$C24,Targets!$A$6:$A$45,0)),0))=0,SUM(Seasonality!$B$6:$B$18)=0),"",IFERROR(INDEX(Targets!$J$6:$J$45,MATCH('Weekly data'!$C24,Targets!$A$6:$A$45,0)),0)*$B24/SUM(Seasonality!$B$6:$B$18)),IF(Metrics!$J$14="Seasonal pipeline",IF(OR(N(IFERROR(INDEX(Targets!$J$6:$J$45,MATCH('Weekly data'!$C24,Targets!$A$6:$A$45,0)),0))=0,SUM(Seasonality!$C$6:$C$18)=0),"",IFERROR(INDEX(Targets!$J$6:$J$45,MATCH('Weekly data'!$C24,Targets!$A$6:$A$45,0)),0)*$C24/SUM(Seasonality!$C$6:$C$18)),IF(Metrics!$J$14="Quarter plan",IF(N(IFERROR(INDEX(Targets!$J$6:$J$45,MATCH('Weekly data'!$C24,Targets!$A$6:$A$45,0)),0))=0,"",IFERROR(INDEX(Targets!$J$6:$J$45,MATCH('Weekly data'!$C24,Targets!$A$6:$A$45,0)),0)),IF(AND(Metrics!$J$14="Weekly",ISNUMBER(Metrics!$K$14)),Metrics!$K$14,"")))))</f>
        <v/>
      </c>
      <c r="BQ24">
        <f>IF(NOT(ISNUMBER('Weekly data'!M24)),"",IF(Metrics!$L$14="% of target",IF(ISNUMBER(BP24),IF(BP24=0,"",'Weekly data'!M24/BP24),""),'Weekly data'!M24))</f>
        <v/>
      </c>
      <c r="BR24">
        <f>IF(AND(ISNUMBER(BQ24),ISNUMBER(BQ23)),ABS(BQ24-BQ23),"")</f>
        <v/>
      </c>
      <c r="BS24">
        <f>IF(COUNT(BQ12:BQ23)&lt;12,"",AVERAGE(BQ12:BQ23))</f>
        <v/>
      </c>
      <c r="BT24">
        <f>IF(COUNT(BR13:BR23)&lt;11,"",AVERAGE(BR13:BR23))</f>
        <v/>
      </c>
      <c r="BU24">
        <f>IF(OR(BS24="",BT24=""),"",BS24+2.66*BT24)</f>
        <v/>
      </c>
      <c r="BV24">
        <f>IF(OR(BS24="",BT24=""),"",BS24-2.66*BT24)</f>
        <v/>
      </c>
      <c r="BW24">
        <f>IF(OR(BS24="",COUNT(BQ17:BQ24)&lt;8),"",IF(COUNTIF(BQ17:BQ24,"&gt;"&amp;BS24)=8,"Above",IF(COUNTIF(BQ17:BQ24,"&lt;"&amp;BS24)=8,"Below","")))</f>
        <v/>
      </c>
      <c r="BX24">
        <f>IF('Weekly data'!$C24="","",IF(Metrics!$J$15="Seasonal bookings",IF(OR(N(IFERROR(INDEX(Targets!$K$6:$K$45,MATCH('Weekly data'!$C24,Targets!$A$6:$A$45,0)),0))=0,SUM(Seasonality!$B$6:$B$18)=0),"",IFERROR(INDEX(Targets!$K$6:$K$45,MATCH('Weekly data'!$C24,Targets!$A$6:$A$45,0)),0)*$B24/SUM(Seasonality!$B$6:$B$18)),IF(Metrics!$J$15="Seasonal pipeline",IF(OR(N(IFERROR(INDEX(Targets!$K$6:$K$45,MATCH('Weekly data'!$C24,Targets!$A$6:$A$45,0)),0))=0,SUM(Seasonality!$C$6:$C$18)=0),"",IFERROR(INDEX(Targets!$K$6:$K$45,MATCH('Weekly data'!$C24,Targets!$A$6:$A$45,0)),0)*$C24/SUM(Seasonality!$C$6:$C$18)),IF(Metrics!$J$15="Quarter plan",IF(N(IFERROR(INDEX(Targets!$K$6:$K$45,MATCH('Weekly data'!$C24,Targets!$A$6:$A$45,0)),0))=0,"",IFERROR(INDEX(Targets!$K$6:$K$45,MATCH('Weekly data'!$C24,Targets!$A$6:$A$45,0)),0)),IF(AND(Metrics!$J$15="Weekly",ISNUMBER(Metrics!$K$15)),Metrics!$K$15,"")))))</f>
        <v/>
      </c>
      <c r="BY24">
        <f>IF(NOT(ISNUMBER('Weekly data'!N24)),"",IF(Metrics!$L$15="% of target",IF(ISNUMBER(BX24),IF(BX24=0,"",'Weekly data'!N24/BX24),""),'Weekly data'!N24))</f>
        <v/>
      </c>
      <c r="BZ24">
        <f>IF(AND(ISNUMBER(BY24),ISNUMBER(BY23)),ABS(BY24-BY23),"")</f>
        <v/>
      </c>
      <c r="CA24">
        <f>IF(COUNT(BY12:BY23)&lt;12,"",AVERAGE(BY12:BY23))</f>
        <v/>
      </c>
      <c r="CB24">
        <f>IF(COUNT(BZ13:BZ23)&lt;11,"",AVERAGE(BZ13:BZ23))</f>
        <v/>
      </c>
      <c r="CC24">
        <f>IF(OR(CA24="",CB24=""),"",CA24+2.66*CB24)</f>
        <v/>
      </c>
      <c r="CD24">
        <f>IF(OR(CA24="",CB24=""),"",CA24-2.66*CB24)</f>
        <v/>
      </c>
      <c r="CE24">
        <f>IF(OR(CA24="",COUNT(BY17:BY24)&lt;8),"",IF(COUNTIF(BY17:BY24,"&gt;"&amp;CA24)=8,"Above",IF(COUNTIF(BY17:BY24,"&lt;"&amp;CA24)=8,"Below","")))</f>
        <v/>
      </c>
      <c r="CF24">
        <f>IF('Weekly data'!$C24="","",IF(Metrics!$J$16="Seasonal bookings",IF(OR(N(IFERROR(INDEX(Targets!$L$6:$L$45,MATCH('Weekly data'!$C24,Targets!$A$6:$A$45,0)),0))=0,SUM(Seasonality!$B$6:$B$18)=0),"",IFERROR(INDEX(Targets!$L$6:$L$45,MATCH('Weekly data'!$C24,Targets!$A$6:$A$45,0)),0)*$B24/SUM(Seasonality!$B$6:$B$18)),IF(Metrics!$J$16="Seasonal pipeline",IF(OR(N(IFERROR(INDEX(Targets!$L$6:$L$45,MATCH('Weekly data'!$C24,Targets!$A$6:$A$45,0)),0))=0,SUM(Seasonality!$C$6:$C$18)=0),"",IFERROR(INDEX(Targets!$L$6:$L$45,MATCH('Weekly data'!$C24,Targets!$A$6:$A$45,0)),0)*$C24/SUM(Seasonality!$C$6:$C$18)),IF(Metrics!$J$16="Quarter plan",IF(N(IFERROR(INDEX(Targets!$L$6:$L$45,MATCH('Weekly data'!$C24,Targets!$A$6:$A$45,0)),0))=0,"",IFERROR(INDEX(Targets!$L$6:$L$45,MATCH('Weekly data'!$C24,Targets!$A$6:$A$45,0)),0)),IF(AND(Metrics!$J$16="Weekly",ISNUMBER(Metrics!$K$16)),Metrics!$K$16,"")))))</f>
        <v/>
      </c>
      <c r="CG24">
        <f>IF(NOT(ISNUMBER('Weekly data'!O24)),"",IF(Metrics!$L$16="% of target",IF(ISNUMBER(CF24),IF(CF24=0,"",'Weekly data'!O24/CF24),""),'Weekly data'!O24))</f>
        <v/>
      </c>
      <c r="CH24">
        <f>IF(AND(ISNUMBER(CG24),ISNUMBER(CG23)),ABS(CG24-CG23),"")</f>
        <v/>
      </c>
      <c r="CI24">
        <f>IF(COUNT(CG12:CG23)&lt;12,"",AVERAGE(CG12:CG23))</f>
        <v/>
      </c>
      <c r="CJ24">
        <f>IF(COUNT(CH13:CH23)&lt;11,"",AVERAGE(CH13:CH23))</f>
        <v/>
      </c>
      <c r="CK24">
        <f>IF(OR(CI24="",CJ24=""),"",CI24+2.66*CJ24)</f>
        <v/>
      </c>
      <c r="CL24">
        <f>IF(OR(CI24="",CJ24=""),"",CI24-2.66*CJ24)</f>
        <v/>
      </c>
      <c r="CM24">
        <f>IF(OR(CI24="",COUNT(CG17:CG24)&lt;8),"",IF(COUNTIF(CG17:CG24,"&gt;"&amp;CI24)=8,"Above",IF(COUNTIF(CG17:CG24,"&lt;"&amp;CI24)=8,"Below","")))</f>
        <v/>
      </c>
      <c r="CN24">
        <f>IF('Weekly data'!$C24="","",IF(Metrics!$J$17="Seasonal bookings",IF(OR(N(IFERROR(INDEX(Targets!$M$6:$M$45,MATCH('Weekly data'!$C24,Targets!$A$6:$A$45,0)),0))=0,SUM(Seasonality!$B$6:$B$18)=0),"",IFERROR(INDEX(Targets!$M$6:$M$45,MATCH('Weekly data'!$C24,Targets!$A$6:$A$45,0)),0)*$B24/SUM(Seasonality!$B$6:$B$18)),IF(Metrics!$J$17="Seasonal pipeline",IF(OR(N(IFERROR(INDEX(Targets!$M$6:$M$45,MATCH('Weekly data'!$C24,Targets!$A$6:$A$45,0)),0))=0,SUM(Seasonality!$C$6:$C$18)=0),"",IFERROR(INDEX(Targets!$M$6:$M$45,MATCH('Weekly data'!$C24,Targets!$A$6:$A$45,0)),0)*$C24/SUM(Seasonality!$C$6:$C$18)),IF(Metrics!$J$17="Quarter plan",IF(N(IFERROR(INDEX(Targets!$M$6:$M$45,MATCH('Weekly data'!$C24,Targets!$A$6:$A$45,0)),0))=0,"",IFERROR(INDEX(Targets!$M$6:$M$45,MATCH('Weekly data'!$C24,Targets!$A$6:$A$45,0)),0)),IF(AND(Metrics!$J$17="Weekly",ISNUMBER(Metrics!$K$17)),Metrics!$K$17,"")))))</f>
        <v/>
      </c>
      <c r="CO24">
        <f>IF(NOT(ISNUMBER('Weekly data'!P24)),"",IF(Metrics!$L$17="% of target",IF(ISNUMBER(CN24),IF(CN24=0,"",'Weekly data'!P24/CN24),""),'Weekly data'!P24))</f>
        <v/>
      </c>
      <c r="CP24">
        <f>IF(AND(ISNUMBER(CO24),ISNUMBER(CO23)),ABS(CO24-CO23),"")</f>
        <v/>
      </c>
      <c r="CQ24">
        <f>IF(COUNT(CO12:CO23)&lt;12,"",AVERAGE(CO12:CO23))</f>
        <v/>
      </c>
      <c r="CR24">
        <f>IF(COUNT(CP13:CP23)&lt;11,"",AVERAGE(CP13:CP23))</f>
        <v/>
      </c>
      <c r="CS24">
        <f>IF(OR(CQ24="",CR24=""),"",CQ24+2.66*CR24)</f>
        <v/>
      </c>
      <c r="CT24">
        <f>IF(OR(CQ24="",CR24=""),"",CQ24-2.66*CR24)</f>
        <v/>
      </c>
      <c r="CU24">
        <f>IF(OR(CQ24="",COUNT(CO17:CO24)&lt;8),"",IF(COUNTIF(CO17:CO24,"&gt;"&amp;CQ24)=8,"Above",IF(COUNTIF(CO17:CO24,"&lt;"&amp;CQ24)=8,"Below","")))</f>
        <v/>
      </c>
    </row>
    <row r="25">
      <c r="A25" s="8">
        <f>'Weekly data'!A25</f>
        <v/>
      </c>
      <c r="B25">
        <f>IF('Weekly data'!D25="","",INDEX(Seasonality!$B$6:$B$18,'Weekly data'!D25))</f>
        <v/>
      </c>
      <c r="C25">
        <f>IF('Weekly data'!D25="","",INDEX(Seasonality!$C$6:$C$18,'Weekly data'!D25))</f>
        <v/>
      </c>
      <c r="D25">
        <f>IF('Weekly data'!$C25="","",IF(Metrics!$J$6="Seasonal bookings",IF(OR(N(IFERROR(INDEX(Targets!$B$6:$B$45,MATCH('Weekly data'!$C25,Targets!$A$6:$A$45,0)),0))=0,SUM(Seasonality!$B$6:$B$18)=0),"",IFERROR(INDEX(Targets!$B$6:$B$45,MATCH('Weekly data'!$C25,Targets!$A$6:$A$45,0)),0)*$B25/SUM(Seasonality!$B$6:$B$18)),IF(Metrics!$J$6="Seasonal pipeline",IF(OR(N(IFERROR(INDEX(Targets!$B$6:$B$45,MATCH('Weekly data'!$C25,Targets!$A$6:$A$45,0)),0))=0,SUM(Seasonality!$C$6:$C$18)=0),"",IFERROR(INDEX(Targets!$B$6:$B$45,MATCH('Weekly data'!$C25,Targets!$A$6:$A$45,0)),0)*$C25/SUM(Seasonality!$C$6:$C$18)),IF(Metrics!$J$6="Quarter plan",IF(N(IFERROR(INDEX(Targets!$B$6:$B$45,MATCH('Weekly data'!$C25,Targets!$A$6:$A$45,0)),0))=0,"",IFERROR(INDEX(Targets!$B$6:$B$45,MATCH('Weekly data'!$C25,Targets!$A$6:$A$45,0)),0)),IF(AND(Metrics!$J$6="Weekly",ISNUMBER(Metrics!$K$6)),Metrics!$K$6,"")))))</f>
        <v/>
      </c>
      <c r="E25">
        <f>IF(NOT(ISNUMBER('Weekly data'!E25)),"",IF(Metrics!$L$6="% of target",IF(ISNUMBER(D25),IF(D25=0,"",'Weekly data'!E25/D25),""),'Weekly data'!E25))</f>
        <v/>
      </c>
      <c r="F25">
        <f>IF(AND(ISNUMBER(E25),ISNUMBER(E24)),ABS(E25-E24),"")</f>
        <v/>
      </c>
      <c r="G25">
        <f>IF(COUNT(E13:E24)&lt;12,"",AVERAGE(E13:E24))</f>
        <v/>
      </c>
      <c r="H25">
        <f>IF(COUNT(F14:F24)&lt;11,"",AVERAGE(F14:F24))</f>
        <v/>
      </c>
      <c r="I25">
        <f>IF(OR(G25="",H25=""),"",G25+2.66*H25)</f>
        <v/>
      </c>
      <c r="J25">
        <f>IF(OR(G25="",H25=""),"",G25-2.66*H25)</f>
        <v/>
      </c>
      <c r="K25">
        <f>IF(OR(G25="",COUNT(E18:E25)&lt;8),"",IF(COUNTIF(E18:E25,"&gt;"&amp;G25)=8,"Above",IF(COUNTIF(E18:E25,"&lt;"&amp;G25)=8,"Below","")))</f>
        <v/>
      </c>
      <c r="L25">
        <f>IF('Weekly data'!$C25="","",IF(Metrics!$J$7="Seasonal bookings",IF(OR(N(IFERROR(INDEX(Targets!$C$6:$C$45,MATCH('Weekly data'!$C25,Targets!$A$6:$A$45,0)),0))=0,SUM(Seasonality!$B$6:$B$18)=0),"",IFERROR(INDEX(Targets!$C$6:$C$45,MATCH('Weekly data'!$C25,Targets!$A$6:$A$45,0)),0)*$B25/SUM(Seasonality!$B$6:$B$18)),IF(Metrics!$J$7="Seasonal pipeline",IF(OR(N(IFERROR(INDEX(Targets!$C$6:$C$45,MATCH('Weekly data'!$C25,Targets!$A$6:$A$45,0)),0))=0,SUM(Seasonality!$C$6:$C$18)=0),"",IFERROR(INDEX(Targets!$C$6:$C$45,MATCH('Weekly data'!$C25,Targets!$A$6:$A$45,0)),0)*$C25/SUM(Seasonality!$C$6:$C$18)),IF(Metrics!$J$7="Quarter plan",IF(N(IFERROR(INDEX(Targets!$C$6:$C$45,MATCH('Weekly data'!$C25,Targets!$A$6:$A$45,0)),0))=0,"",IFERROR(INDEX(Targets!$C$6:$C$45,MATCH('Weekly data'!$C25,Targets!$A$6:$A$45,0)),0)),IF(AND(Metrics!$J$7="Weekly",ISNUMBER(Metrics!$K$7)),Metrics!$K$7,"")))))</f>
        <v/>
      </c>
      <c r="M25">
        <f>IF(NOT(ISNUMBER('Weekly data'!F25)),"",IF(Metrics!$L$7="% of target",IF(ISNUMBER(L25),IF(L25=0,"",'Weekly data'!F25/L25),""),'Weekly data'!F25))</f>
        <v/>
      </c>
      <c r="N25">
        <f>IF(AND(ISNUMBER(M25),ISNUMBER(M24)),ABS(M25-M24),"")</f>
        <v/>
      </c>
      <c r="O25">
        <f>IF(COUNT(M13:M24)&lt;12,"",AVERAGE(M13:M24))</f>
        <v/>
      </c>
      <c r="P25">
        <f>IF(COUNT(N14:N24)&lt;11,"",AVERAGE(N14:N24))</f>
        <v/>
      </c>
      <c r="Q25">
        <f>IF(OR(O25="",P25=""),"",O25+2.66*P25)</f>
        <v/>
      </c>
      <c r="R25">
        <f>IF(OR(O25="",P25=""),"",O25-2.66*P25)</f>
        <v/>
      </c>
      <c r="S25">
        <f>IF(OR(O25="",COUNT(M18:M25)&lt;8),"",IF(COUNTIF(M18:M25,"&gt;"&amp;O25)=8,"Above",IF(COUNTIF(M18:M25,"&lt;"&amp;O25)=8,"Below","")))</f>
        <v/>
      </c>
      <c r="T25">
        <f>IF('Weekly data'!$C25="","",IF(Metrics!$J$8="Seasonal bookings",IF(OR(N(IFERROR(INDEX(Targets!$D$6:$D$45,MATCH('Weekly data'!$C25,Targets!$A$6:$A$45,0)),0))=0,SUM(Seasonality!$B$6:$B$18)=0),"",IFERROR(INDEX(Targets!$D$6:$D$45,MATCH('Weekly data'!$C25,Targets!$A$6:$A$45,0)),0)*$B25/SUM(Seasonality!$B$6:$B$18)),IF(Metrics!$J$8="Seasonal pipeline",IF(OR(N(IFERROR(INDEX(Targets!$D$6:$D$45,MATCH('Weekly data'!$C25,Targets!$A$6:$A$45,0)),0))=0,SUM(Seasonality!$C$6:$C$18)=0),"",IFERROR(INDEX(Targets!$D$6:$D$45,MATCH('Weekly data'!$C25,Targets!$A$6:$A$45,0)),0)*$C25/SUM(Seasonality!$C$6:$C$18)),IF(Metrics!$J$8="Quarter plan",IF(N(IFERROR(INDEX(Targets!$D$6:$D$45,MATCH('Weekly data'!$C25,Targets!$A$6:$A$45,0)),0))=0,"",IFERROR(INDEX(Targets!$D$6:$D$45,MATCH('Weekly data'!$C25,Targets!$A$6:$A$45,0)),0)),IF(AND(Metrics!$J$8="Weekly",ISNUMBER(Metrics!$K$8)),Metrics!$K$8,"")))))</f>
        <v/>
      </c>
      <c r="U25">
        <f>IF(NOT(ISNUMBER('Weekly data'!G25)),"",IF(Metrics!$L$8="% of target",IF(ISNUMBER(T25),IF(T25=0,"",'Weekly data'!G25/T25),""),'Weekly data'!G25))</f>
        <v/>
      </c>
      <c r="V25">
        <f>IF(AND(ISNUMBER(U25),ISNUMBER(U24)),ABS(U25-U24),"")</f>
        <v/>
      </c>
      <c r="W25">
        <f>IF(COUNT(U13:U24)&lt;12,"",AVERAGE(U13:U24))</f>
        <v/>
      </c>
      <c r="X25">
        <f>IF(COUNT(V14:V24)&lt;11,"",AVERAGE(V14:V24))</f>
        <v/>
      </c>
      <c r="Y25">
        <f>IF(OR(W25="",X25=""),"",W25+2.66*X25)</f>
        <v/>
      </c>
      <c r="Z25">
        <f>IF(OR(W25="",X25=""),"",W25-2.66*X25)</f>
        <v/>
      </c>
      <c r="AA25">
        <f>IF(OR(W25="",COUNT(U18:U25)&lt;8),"",IF(COUNTIF(U18:U25,"&gt;"&amp;W25)=8,"Above",IF(COUNTIF(U18:U25,"&lt;"&amp;W25)=8,"Below","")))</f>
        <v/>
      </c>
      <c r="AB25">
        <f>IF('Weekly data'!$C25="","",IF(Metrics!$J$9="Seasonal bookings",IF(OR(N(IFERROR(INDEX(Targets!$E$6:$E$45,MATCH('Weekly data'!$C25,Targets!$A$6:$A$45,0)),0))=0,SUM(Seasonality!$B$6:$B$18)=0),"",IFERROR(INDEX(Targets!$E$6:$E$45,MATCH('Weekly data'!$C25,Targets!$A$6:$A$45,0)),0)*$B25/SUM(Seasonality!$B$6:$B$18)),IF(Metrics!$J$9="Seasonal pipeline",IF(OR(N(IFERROR(INDEX(Targets!$E$6:$E$45,MATCH('Weekly data'!$C25,Targets!$A$6:$A$45,0)),0))=0,SUM(Seasonality!$C$6:$C$18)=0),"",IFERROR(INDEX(Targets!$E$6:$E$45,MATCH('Weekly data'!$C25,Targets!$A$6:$A$45,0)),0)*$C25/SUM(Seasonality!$C$6:$C$18)),IF(Metrics!$J$9="Quarter plan",IF(N(IFERROR(INDEX(Targets!$E$6:$E$45,MATCH('Weekly data'!$C25,Targets!$A$6:$A$45,0)),0))=0,"",IFERROR(INDEX(Targets!$E$6:$E$45,MATCH('Weekly data'!$C25,Targets!$A$6:$A$45,0)),0)),IF(AND(Metrics!$J$9="Weekly",ISNUMBER(Metrics!$K$9)),Metrics!$K$9,"")))))</f>
        <v/>
      </c>
      <c r="AC25">
        <f>IF(NOT(ISNUMBER('Weekly data'!H25)),"",IF(Metrics!$L$9="% of target",IF(ISNUMBER(AB25),IF(AB25=0,"",'Weekly data'!H25/AB25),""),'Weekly data'!H25))</f>
        <v/>
      </c>
      <c r="AD25">
        <f>IF(AND(ISNUMBER(AC25),ISNUMBER(AC24)),ABS(AC25-AC24),"")</f>
        <v/>
      </c>
      <c r="AE25">
        <f>IF(COUNT(AC13:AC24)&lt;12,"",AVERAGE(AC13:AC24))</f>
        <v/>
      </c>
      <c r="AF25">
        <f>IF(COUNT(AD14:AD24)&lt;11,"",AVERAGE(AD14:AD24))</f>
        <v/>
      </c>
      <c r="AG25">
        <f>IF(OR(AE25="",AF25=""),"",AE25+2.66*AF25)</f>
        <v/>
      </c>
      <c r="AH25">
        <f>IF(OR(AE25="",AF25=""),"",AE25-2.66*AF25)</f>
        <v/>
      </c>
      <c r="AI25">
        <f>IF(OR(AE25="",COUNT(AC18:AC25)&lt;8),"",IF(COUNTIF(AC18:AC25,"&gt;"&amp;AE25)=8,"Above",IF(COUNTIF(AC18:AC25,"&lt;"&amp;AE25)=8,"Below","")))</f>
        <v/>
      </c>
      <c r="AJ25">
        <f>IF('Weekly data'!$C25="","",IF(Metrics!$J$10="Seasonal bookings",IF(OR(N(IFERROR(INDEX(Targets!$F$6:$F$45,MATCH('Weekly data'!$C25,Targets!$A$6:$A$45,0)),0))=0,SUM(Seasonality!$B$6:$B$18)=0),"",IFERROR(INDEX(Targets!$F$6:$F$45,MATCH('Weekly data'!$C25,Targets!$A$6:$A$45,0)),0)*$B25/SUM(Seasonality!$B$6:$B$18)),IF(Metrics!$J$10="Seasonal pipeline",IF(OR(N(IFERROR(INDEX(Targets!$F$6:$F$45,MATCH('Weekly data'!$C25,Targets!$A$6:$A$45,0)),0))=0,SUM(Seasonality!$C$6:$C$18)=0),"",IFERROR(INDEX(Targets!$F$6:$F$45,MATCH('Weekly data'!$C25,Targets!$A$6:$A$45,0)),0)*$C25/SUM(Seasonality!$C$6:$C$18)),IF(Metrics!$J$10="Quarter plan",IF(N(IFERROR(INDEX(Targets!$F$6:$F$45,MATCH('Weekly data'!$C25,Targets!$A$6:$A$45,0)),0))=0,"",IFERROR(INDEX(Targets!$F$6:$F$45,MATCH('Weekly data'!$C25,Targets!$A$6:$A$45,0)),0)),IF(AND(Metrics!$J$10="Weekly",ISNUMBER(Metrics!$K$10)),Metrics!$K$10,"")))))</f>
        <v/>
      </c>
      <c r="AK25">
        <f>IF(NOT(ISNUMBER('Weekly data'!I25)),"",IF(Metrics!$L$10="% of target",IF(ISNUMBER(AJ25),IF(AJ25=0,"",'Weekly data'!I25/AJ25),""),'Weekly data'!I25))</f>
        <v/>
      </c>
      <c r="AL25">
        <f>IF(AND(ISNUMBER(AK25),ISNUMBER(AK24)),ABS(AK25-AK24),"")</f>
        <v/>
      </c>
      <c r="AM25">
        <f>IF(COUNT(AK13:AK24)&lt;12,"",AVERAGE(AK13:AK24))</f>
        <v/>
      </c>
      <c r="AN25">
        <f>IF(COUNT(AL14:AL24)&lt;11,"",AVERAGE(AL14:AL24))</f>
        <v/>
      </c>
      <c r="AO25">
        <f>IF(OR(AM25="",AN25=""),"",AM25+2.66*AN25)</f>
        <v/>
      </c>
      <c r="AP25">
        <f>IF(OR(AM25="",AN25=""),"",AM25-2.66*AN25)</f>
        <v/>
      </c>
      <c r="AQ25">
        <f>IF(OR(AM25="",COUNT(AK18:AK25)&lt;8),"",IF(COUNTIF(AK18:AK25,"&gt;"&amp;AM25)=8,"Above",IF(COUNTIF(AK18:AK25,"&lt;"&amp;AM25)=8,"Below","")))</f>
        <v/>
      </c>
      <c r="AR25">
        <f>IF('Weekly data'!$C25="","",IF(Metrics!$J$11="Seasonal bookings",IF(OR(N(IFERROR(INDEX(Targets!$G$6:$G$45,MATCH('Weekly data'!$C25,Targets!$A$6:$A$45,0)),0))=0,SUM(Seasonality!$B$6:$B$18)=0),"",IFERROR(INDEX(Targets!$G$6:$G$45,MATCH('Weekly data'!$C25,Targets!$A$6:$A$45,0)),0)*$B25/SUM(Seasonality!$B$6:$B$18)),IF(Metrics!$J$11="Seasonal pipeline",IF(OR(N(IFERROR(INDEX(Targets!$G$6:$G$45,MATCH('Weekly data'!$C25,Targets!$A$6:$A$45,0)),0))=0,SUM(Seasonality!$C$6:$C$18)=0),"",IFERROR(INDEX(Targets!$G$6:$G$45,MATCH('Weekly data'!$C25,Targets!$A$6:$A$45,0)),0)*$C25/SUM(Seasonality!$C$6:$C$18)),IF(Metrics!$J$11="Quarter plan",IF(N(IFERROR(INDEX(Targets!$G$6:$G$45,MATCH('Weekly data'!$C25,Targets!$A$6:$A$45,0)),0))=0,"",IFERROR(INDEX(Targets!$G$6:$G$45,MATCH('Weekly data'!$C25,Targets!$A$6:$A$45,0)),0)),IF(AND(Metrics!$J$11="Weekly",ISNUMBER(Metrics!$K$11)),Metrics!$K$11,"")))))</f>
        <v/>
      </c>
      <c r="AS25">
        <f>IF(NOT(ISNUMBER('Weekly data'!J25)),"",IF(Metrics!$L$11="% of target",IF(ISNUMBER(AR25),IF(AR25=0,"",'Weekly data'!J25/AR25),""),'Weekly data'!J25))</f>
        <v/>
      </c>
      <c r="AT25">
        <f>IF(AND(ISNUMBER(AS25),ISNUMBER(AS24)),ABS(AS25-AS24),"")</f>
        <v/>
      </c>
      <c r="AU25">
        <f>IF(COUNT(AS13:AS24)&lt;12,"",AVERAGE(AS13:AS24))</f>
        <v/>
      </c>
      <c r="AV25">
        <f>IF(COUNT(AT14:AT24)&lt;11,"",AVERAGE(AT14:AT24))</f>
        <v/>
      </c>
      <c r="AW25">
        <f>IF(OR(AU25="",AV25=""),"",AU25+2.66*AV25)</f>
        <v/>
      </c>
      <c r="AX25">
        <f>IF(OR(AU25="",AV25=""),"",AU25-2.66*AV25)</f>
        <v/>
      </c>
      <c r="AY25">
        <f>IF(OR(AU25="",COUNT(AS18:AS25)&lt;8),"",IF(COUNTIF(AS18:AS25,"&gt;"&amp;AU25)=8,"Above",IF(COUNTIF(AS18:AS25,"&lt;"&amp;AU25)=8,"Below","")))</f>
        <v/>
      </c>
      <c r="AZ25">
        <f>IF('Weekly data'!$C25="","",IF(Metrics!$J$12="Seasonal bookings",IF(OR(N(IFERROR(INDEX(Targets!$H$6:$H$45,MATCH('Weekly data'!$C25,Targets!$A$6:$A$45,0)),0))=0,SUM(Seasonality!$B$6:$B$18)=0),"",IFERROR(INDEX(Targets!$H$6:$H$45,MATCH('Weekly data'!$C25,Targets!$A$6:$A$45,0)),0)*$B25/SUM(Seasonality!$B$6:$B$18)),IF(Metrics!$J$12="Seasonal pipeline",IF(OR(N(IFERROR(INDEX(Targets!$H$6:$H$45,MATCH('Weekly data'!$C25,Targets!$A$6:$A$45,0)),0))=0,SUM(Seasonality!$C$6:$C$18)=0),"",IFERROR(INDEX(Targets!$H$6:$H$45,MATCH('Weekly data'!$C25,Targets!$A$6:$A$45,0)),0)*$C25/SUM(Seasonality!$C$6:$C$18)),IF(Metrics!$J$12="Quarter plan",IF(N(IFERROR(INDEX(Targets!$H$6:$H$45,MATCH('Weekly data'!$C25,Targets!$A$6:$A$45,0)),0))=0,"",IFERROR(INDEX(Targets!$H$6:$H$45,MATCH('Weekly data'!$C25,Targets!$A$6:$A$45,0)),0)),IF(AND(Metrics!$J$12="Weekly",ISNUMBER(Metrics!$K$12)),Metrics!$K$12,"")))))</f>
        <v/>
      </c>
      <c r="BA25">
        <f>IF(NOT(ISNUMBER('Weekly data'!K25)),"",IF(Metrics!$L$12="% of target",IF(ISNUMBER(AZ25),IF(AZ25=0,"",'Weekly data'!K25/AZ25),""),'Weekly data'!K25))</f>
        <v/>
      </c>
      <c r="BB25">
        <f>IF(AND(ISNUMBER(BA25),ISNUMBER(BA24)),ABS(BA25-BA24),"")</f>
        <v/>
      </c>
      <c r="BC25">
        <f>IF(COUNT(BA13:BA24)&lt;12,"",AVERAGE(BA13:BA24))</f>
        <v/>
      </c>
      <c r="BD25">
        <f>IF(COUNT(BB14:BB24)&lt;11,"",AVERAGE(BB14:BB24))</f>
        <v/>
      </c>
      <c r="BE25">
        <f>IF(OR(BC25="",BD25=""),"",BC25+2.66*BD25)</f>
        <v/>
      </c>
      <c r="BF25">
        <f>IF(OR(BC25="",BD25=""),"",BC25-2.66*BD25)</f>
        <v/>
      </c>
      <c r="BG25">
        <f>IF(OR(BC25="",COUNT(BA18:BA25)&lt;8),"",IF(COUNTIF(BA18:BA25,"&gt;"&amp;BC25)=8,"Above",IF(COUNTIF(BA18:BA25,"&lt;"&amp;BC25)=8,"Below","")))</f>
        <v/>
      </c>
      <c r="BH25">
        <f>IF('Weekly data'!$C25="","",IF(Metrics!$J$13="Seasonal bookings",IF(OR(N(IFERROR(INDEX(Targets!$I$6:$I$45,MATCH('Weekly data'!$C25,Targets!$A$6:$A$45,0)),0))=0,SUM(Seasonality!$B$6:$B$18)=0),"",IFERROR(INDEX(Targets!$I$6:$I$45,MATCH('Weekly data'!$C25,Targets!$A$6:$A$45,0)),0)*$B25/SUM(Seasonality!$B$6:$B$18)),IF(Metrics!$J$13="Seasonal pipeline",IF(OR(N(IFERROR(INDEX(Targets!$I$6:$I$45,MATCH('Weekly data'!$C25,Targets!$A$6:$A$45,0)),0))=0,SUM(Seasonality!$C$6:$C$18)=0),"",IFERROR(INDEX(Targets!$I$6:$I$45,MATCH('Weekly data'!$C25,Targets!$A$6:$A$45,0)),0)*$C25/SUM(Seasonality!$C$6:$C$18)),IF(Metrics!$J$13="Quarter plan",IF(N(IFERROR(INDEX(Targets!$I$6:$I$45,MATCH('Weekly data'!$C25,Targets!$A$6:$A$45,0)),0))=0,"",IFERROR(INDEX(Targets!$I$6:$I$45,MATCH('Weekly data'!$C25,Targets!$A$6:$A$45,0)),0)),IF(AND(Metrics!$J$13="Weekly",ISNUMBER(Metrics!$K$13)),Metrics!$K$13,"")))))</f>
        <v/>
      </c>
      <c r="BI25">
        <f>IF(NOT(ISNUMBER('Weekly data'!L25)),"",IF(Metrics!$L$13="% of target",IF(ISNUMBER(BH25),IF(BH25=0,"",'Weekly data'!L25/BH25),""),'Weekly data'!L25))</f>
        <v/>
      </c>
      <c r="BJ25">
        <f>IF(AND(ISNUMBER(BI25),ISNUMBER(BI24)),ABS(BI25-BI24),"")</f>
        <v/>
      </c>
      <c r="BK25">
        <f>IF(COUNT(BI13:BI24)&lt;12,"",AVERAGE(BI13:BI24))</f>
        <v/>
      </c>
      <c r="BL25">
        <f>IF(COUNT(BJ14:BJ24)&lt;11,"",AVERAGE(BJ14:BJ24))</f>
        <v/>
      </c>
      <c r="BM25">
        <f>IF(OR(BK25="",BL25=""),"",BK25+2.66*BL25)</f>
        <v/>
      </c>
      <c r="BN25">
        <f>IF(OR(BK25="",BL25=""),"",BK25-2.66*BL25)</f>
        <v/>
      </c>
      <c r="BO25">
        <f>IF(OR(BK25="",COUNT(BI18:BI25)&lt;8),"",IF(COUNTIF(BI18:BI25,"&gt;"&amp;BK25)=8,"Above",IF(COUNTIF(BI18:BI25,"&lt;"&amp;BK25)=8,"Below","")))</f>
        <v/>
      </c>
      <c r="BP25">
        <f>IF('Weekly data'!$C25="","",IF(Metrics!$J$14="Seasonal bookings",IF(OR(N(IFERROR(INDEX(Targets!$J$6:$J$45,MATCH('Weekly data'!$C25,Targets!$A$6:$A$45,0)),0))=0,SUM(Seasonality!$B$6:$B$18)=0),"",IFERROR(INDEX(Targets!$J$6:$J$45,MATCH('Weekly data'!$C25,Targets!$A$6:$A$45,0)),0)*$B25/SUM(Seasonality!$B$6:$B$18)),IF(Metrics!$J$14="Seasonal pipeline",IF(OR(N(IFERROR(INDEX(Targets!$J$6:$J$45,MATCH('Weekly data'!$C25,Targets!$A$6:$A$45,0)),0))=0,SUM(Seasonality!$C$6:$C$18)=0),"",IFERROR(INDEX(Targets!$J$6:$J$45,MATCH('Weekly data'!$C25,Targets!$A$6:$A$45,0)),0)*$C25/SUM(Seasonality!$C$6:$C$18)),IF(Metrics!$J$14="Quarter plan",IF(N(IFERROR(INDEX(Targets!$J$6:$J$45,MATCH('Weekly data'!$C25,Targets!$A$6:$A$45,0)),0))=0,"",IFERROR(INDEX(Targets!$J$6:$J$45,MATCH('Weekly data'!$C25,Targets!$A$6:$A$45,0)),0)),IF(AND(Metrics!$J$14="Weekly",ISNUMBER(Metrics!$K$14)),Metrics!$K$14,"")))))</f>
        <v/>
      </c>
      <c r="BQ25">
        <f>IF(NOT(ISNUMBER('Weekly data'!M25)),"",IF(Metrics!$L$14="% of target",IF(ISNUMBER(BP25),IF(BP25=0,"",'Weekly data'!M25/BP25),""),'Weekly data'!M25))</f>
        <v/>
      </c>
      <c r="BR25">
        <f>IF(AND(ISNUMBER(BQ25),ISNUMBER(BQ24)),ABS(BQ25-BQ24),"")</f>
        <v/>
      </c>
      <c r="BS25">
        <f>IF(COUNT(BQ13:BQ24)&lt;12,"",AVERAGE(BQ13:BQ24))</f>
        <v/>
      </c>
      <c r="BT25">
        <f>IF(COUNT(BR14:BR24)&lt;11,"",AVERAGE(BR14:BR24))</f>
        <v/>
      </c>
      <c r="BU25">
        <f>IF(OR(BS25="",BT25=""),"",BS25+2.66*BT25)</f>
        <v/>
      </c>
      <c r="BV25">
        <f>IF(OR(BS25="",BT25=""),"",BS25-2.66*BT25)</f>
        <v/>
      </c>
      <c r="BW25">
        <f>IF(OR(BS25="",COUNT(BQ18:BQ25)&lt;8),"",IF(COUNTIF(BQ18:BQ25,"&gt;"&amp;BS25)=8,"Above",IF(COUNTIF(BQ18:BQ25,"&lt;"&amp;BS25)=8,"Below","")))</f>
        <v/>
      </c>
      <c r="BX25">
        <f>IF('Weekly data'!$C25="","",IF(Metrics!$J$15="Seasonal bookings",IF(OR(N(IFERROR(INDEX(Targets!$K$6:$K$45,MATCH('Weekly data'!$C25,Targets!$A$6:$A$45,0)),0))=0,SUM(Seasonality!$B$6:$B$18)=0),"",IFERROR(INDEX(Targets!$K$6:$K$45,MATCH('Weekly data'!$C25,Targets!$A$6:$A$45,0)),0)*$B25/SUM(Seasonality!$B$6:$B$18)),IF(Metrics!$J$15="Seasonal pipeline",IF(OR(N(IFERROR(INDEX(Targets!$K$6:$K$45,MATCH('Weekly data'!$C25,Targets!$A$6:$A$45,0)),0))=0,SUM(Seasonality!$C$6:$C$18)=0),"",IFERROR(INDEX(Targets!$K$6:$K$45,MATCH('Weekly data'!$C25,Targets!$A$6:$A$45,0)),0)*$C25/SUM(Seasonality!$C$6:$C$18)),IF(Metrics!$J$15="Quarter plan",IF(N(IFERROR(INDEX(Targets!$K$6:$K$45,MATCH('Weekly data'!$C25,Targets!$A$6:$A$45,0)),0))=0,"",IFERROR(INDEX(Targets!$K$6:$K$45,MATCH('Weekly data'!$C25,Targets!$A$6:$A$45,0)),0)),IF(AND(Metrics!$J$15="Weekly",ISNUMBER(Metrics!$K$15)),Metrics!$K$15,"")))))</f>
        <v/>
      </c>
      <c r="BY25">
        <f>IF(NOT(ISNUMBER('Weekly data'!N25)),"",IF(Metrics!$L$15="% of target",IF(ISNUMBER(BX25),IF(BX25=0,"",'Weekly data'!N25/BX25),""),'Weekly data'!N25))</f>
        <v/>
      </c>
      <c r="BZ25">
        <f>IF(AND(ISNUMBER(BY25),ISNUMBER(BY24)),ABS(BY25-BY24),"")</f>
        <v/>
      </c>
      <c r="CA25">
        <f>IF(COUNT(BY13:BY24)&lt;12,"",AVERAGE(BY13:BY24))</f>
        <v/>
      </c>
      <c r="CB25">
        <f>IF(COUNT(BZ14:BZ24)&lt;11,"",AVERAGE(BZ14:BZ24))</f>
        <v/>
      </c>
      <c r="CC25">
        <f>IF(OR(CA25="",CB25=""),"",CA25+2.66*CB25)</f>
        <v/>
      </c>
      <c r="CD25">
        <f>IF(OR(CA25="",CB25=""),"",CA25-2.66*CB25)</f>
        <v/>
      </c>
      <c r="CE25">
        <f>IF(OR(CA25="",COUNT(BY18:BY25)&lt;8),"",IF(COUNTIF(BY18:BY25,"&gt;"&amp;CA25)=8,"Above",IF(COUNTIF(BY18:BY25,"&lt;"&amp;CA25)=8,"Below","")))</f>
        <v/>
      </c>
      <c r="CF25">
        <f>IF('Weekly data'!$C25="","",IF(Metrics!$J$16="Seasonal bookings",IF(OR(N(IFERROR(INDEX(Targets!$L$6:$L$45,MATCH('Weekly data'!$C25,Targets!$A$6:$A$45,0)),0))=0,SUM(Seasonality!$B$6:$B$18)=0),"",IFERROR(INDEX(Targets!$L$6:$L$45,MATCH('Weekly data'!$C25,Targets!$A$6:$A$45,0)),0)*$B25/SUM(Seasonality!$B$6:$B$18)),IF(Metrics!$J$16="Seasonal pipeline",IF(OR(N(IFERROR(INDEX(Targets!$L$6:$L$45,MATCH('Weekly data'!$C25,Targets!$A$6:$A$45,0)),0))=0,SUM(Seasonality!$C$6:$C$18)=0),"",IFERROR(INDEX(Targets!$L$6:$L$45,MATCH('Weekly data'!$C25,Targets!$A$6:$A$45,0)),0)*$C25/SUM(Seasonality!$C$6:$C$18)),IF(Metrics!$J$16="Quarter plan",IF(N(IFERROR(INDEX(Targets!$L$6:$L$45,MATCH('Weekly data'!$C25,Targets!$A$6:$A$45,0)),0))=0,"",IFERROR(INDEX(Targets!$L$6:$L$45,MATCH('Weekly data'!$C25,Targets!$A$6:$A$45,0)),0)),IF(AND(Metrics!$J$16="Weekly",ISNUMBER(Metrics!$K$16)),Metrics!$K$16,"")))))</f>
        <v/>
      </c>
      <c r="CG25">
        <f>IF(NOT(ISNUMBER('Weekly data'!O25)),"",IF(Metrics!$L$16="% of target",IF(ISNUMBER(CF25),IF(CF25=0,"",'Weekly data'!O25/CF25),""),'Weekly data'!O25))</f>
        <v/>
      </c>
      <c r="CH25">
        <f>IF(AND(ISNUMBER(CG25),ISNUMBER(CG24)),ABS(CG25-CG24),"")</f>
        <v/>
      </c>
      <c r="CI25">
        <f>IF(COUNT(CG13:CG24)&lt;12,"",AVERAGE(CG13:CG24))</f>
        <v/>
      </c>
      <c r="CJ25">
        <f>IF(COUNT(CH14:CH24)&lt;11,"",AVERAGE(CH14:CH24))</f>
        <v/>
      </c>
      <c r="CK25">
        <f>IF(OR(CI25="",CJ25=""),"",CI25+2.66*CJ25)</f>
        <v/>
      </c>
      <c r="CL25">
        <f>IF(OR(CI25="",CJ25=""),"",CI25-2.66*CJ25)</f>
        <v/>
      </c>
      <c r="CM25">
        <f>IF(OR(CI25="",COUNT(CG18:CG25)&lt;8),"",IF(COUNTIF(CG18:CG25,"&gt;"&amp;CI25)=8,"Above",IF(COUNTIF(CG18:CG25,"&lt;"&amp;CI25)=8,"Below","")))</f>
        <v/>
      </c>
      <c r="CN25">
        <f>IF('Weekly data'!$C25="","",IF(Metrics!$J$17="Seasonal bookings",IF(OR(N(IFERROR(INDEX(Targets!$M$6:$M$45,MATCH('Weekly data'!$C25,Targets!$A$6:$A$45,0)),0))=0,SUM(Seasonality!$B$6:$B$18)=0),"",IFERROR(INDEX(Targets!$M$6:$M$45,MATCH('Weekly data'!$C25,Targets!$A$6:$A$45,0)),0)*$B25/SUM(Seasonality!$B$6:$B$18)),IF(Metrics!$J$17="Seasonal pipeline",IF(OR(N(IFERROR(INDEX(Targets!$M$6:$M$45,MATCH('Weekly data'!$C25,Targets!$A$6:$A$45,0)),0))=0,SUM(Seasonality!$C$6:$C$18)=0),"",IFERROR(INDEX(Targets!$M$6:$M$45,MATCH('Weekly data'!$C25,Targets!$A$6:$A$45,0)),0)*$C25/SUM(Seasonality!$C$6:$C$18)),IF(Metrics!$J$17="Quarter plan",IF(N(IFERROR(INDEX(Targets!$M$6:$M$45,MATCH('Weekly data'!$C25,Targets!$A$6:$A$45,0)),0))=0,"",IFERROR(INDEX(Targets!$M$6:$M$45,MATCH('Weekly data'!$C25,Targets!$A$6:$A$45,0)),0)),IF(AND(Metrics!$J$17="Weekly",ISNUMBER(Metrics!$K$17)),Metrics!$K$17,"")))))</f>
        <v/>
      </c>
      <c r="CO25">
        <f>IF(NOT(ISNUMBER('Weekly data'!P25)),"",IF(Metrics!$L$17="% of target",IF(ISNUMBER(CN25),IF(CN25=0,"",'Weekly data'!P25/CN25),""),'Weekly data'!P25))</f>
        <v/>
      </c>
      <c r="CP25">
        <f>IF(AND(ISNUMBER(CO25),ISNUMBER(CO24)),ABS(CO25-CO24),"")</f>
        <v/>
      </c>
      <c r="CQ25">
        <f>IF(COUNT(CO13:CO24)&lt;12,"",AVERAGE(CO13:CO24))</f>
        <v/>
      </c>
      <c r="CR25">
        <f>IF(COUNT(CP14:CP24)&lt;11,"",AVERAGE(CP14:CP24))</f>
        <v/>
      </c>
      <c r="CS25">
        <f>IF(OR(CQ25="",CR25=""),"",CQ25+2.66*CR25)</f>
        <v/>
      </c>
      <c r="CT25">
        <f>IF(OR(CQ25="",CR25=""),"",CQ25-2.66*CR25)</f>
        <v/>
      </c>
      <c r="CU25">
        <f>IF(OR(CQ25="",COUNT(CO18:CO25)&lt;8),"",IF(COUNTIF(CO18:CO25,"&gt;"&amp;CQ25)=8,"Above",IF(COUNTIF(CO18:CO25,"&lt;"&amp;CQ25)=8,"Below","")))</f>
        <v/>
      </c>
    </row>
    <row r="26">
      <c r="A26" s="8">
        <f>'Weekly data'!A26</f>
        <v/>
      </c>
      <c r="B26">
        <f>IF('Weekly data'!D26="","",INDEX(Seasonality!$B$6:$B$18,'Weekly data'!D26))</f>
        <v/>
      </c>
      <c r="C26">
        <f>IF('Weekly data'!D26="","",INDEX(Seasonality!$C$6:$C$18,'Weekly data'!D26))</f>
        <v/>
      </c>
      <c r="D26">
        <f>IF('Weekly data'!$C26="","",IF(Metrics!$J$6="Seasonal bookings",IF(OR(N(IFERROR(INDEX(Targets!$B$6:$B$45,MATCH('Weekly data'!$C26,Targets!$A$6:$A$45,0)),0))=0,SUM(Seasonality!$B$6:$B$18)=0),"",IFERROR(INDEX(Targets!$B$6:$B$45,MATCH('Weekly data'!$C26,Targets!$A$6:$A$45,0)),0)*$B26/SUM(Seasonality!$B$6:$B$18)),IF(Metrics!$J$6="Seasonal pipeline",IF(OR(N(IFERROR(INDEX(Targets!$B$6:$B$45,MATCH('Weekly data'!$C26,Targets!$A$6:$A$45,0)),0))=0,SUM(Seasonality!$C$6:$C$18)=0),"",IFERROR(INDEX(Targets!$B$6:$B$45,MATCH('Weekly data'!$C26,Targets!$A$6:$A$45,0)),0)*$C26/SUM(Seasonality!$C$6:$C$18)),IF(Metrics!$J$6="Quarter plan",IF(N(IFERROR(INDEX(Targets!$B$6:$B$45,MATCH('Weekly data'!$C26,Targets!$A$6:$A$45,0)),0))=0,"",IFERROR(INDEX(Targets!$B$6:$B$45,MATCH('Weekly data'!$C26,Targets!$A$6:$A$45,0)),0)),IF(AND(Metrics!$J$6="Weekly",ISNUMBER(Metrics!$K$6)),Metrics!$K$6,"")))))</f>
        <v/>
      </c>
      <c r="E26">
        <f>IF(NOT(ISNUMBER('Weekly data'!E26)),"",IF(Metrics!$L$6="% of target",IF(ISNUMBER(D26),IF(D26=0,"",'Weekly data'!E26/D26),""),'Weekly data'!E26))</f>
        <v/>
      </c>
      <c r="F26">
        <f>IF(AND(ISNUMBER(E26),ISNUMBER(E25)),ABS(E26-E25),"")</f>
        <v/>
      </c>
      <c r="G26">
        <f>IF(COUNT(E14:E25)&lt;12,"",AVERAGE(E14:E25))</f>
        <v/>
      </c>
      <c r="H26">
        <f>IF(COUNT(F15:F25)&lt;11,"",AVERAGE(F15:F25))</f>
        <v/>
      </c>
      <c r="I26">
        <f>IF(OR(G26="",H26=""),"",G26+2.66*H26)</f>
        <v/>
      </c>
      <c r="J26">
        <f>IF(OR(G26="",H26=""),"",G26-2.66*H26)</f>
        <v/>
      </c>
      <c r="K26">
        <f>IF(OR(G26="",COUNT(E19:E26)&lt;8),"",IF(COUNTIF(E19:E26,"&gt;"&amp;G26)=8,"Above",IF(COUNTIF(E19:E26,"&lt;"&amp;G26)=8,"Below","")))</f>
        <v/>
      </c>
      <c r="L26">
        <f>IF('Weekly data'!$C26="","",IF(Metrics!$J$7="Seasonal bookings",IF(OR(N(IFERROR(INDEX(Targets!$C$6:$C$45,MATCH('Weekly data'!$C26,Targets!$A$6:$A$45,0)),0))=0,SUM(Seasonality!$B$6:$B$18)=0),"",IFERROR(INDEX(Targets!$C$6:$C$45,MATCH('Weekly data'!$C26,Targets!$A$6:$A$45,0)),0)*$B26/SUM(Seasonality!$B$6:$B$18)),IF(Metrics!$J$7="Seasonal pipeline",IF(OR(N(IFERROR(INDEX(Targets!$C$6:$C$45,MATCH('Weekly data'!$C26,Targets!$A$6:$A$45,0)),0))=0,SUM(Seasonality!$C$6:$C$18)=0),"",IFERROR(INDEX(Targets!$C$6:$C$45,MATCH('Weekly data'!$C26,Targets!$A$6:$A$45,0)),0)*$C26/SUM(Seasonality!$C$6:$C$18)),IF(Metrics!$J$7="Quarter plan",IF(N(IFERROR(INDEX(Targets!$C$6:$C$45,MATCH('Weekly data'!$C26,Targets!$A$6:$A$45,0)),0))=0,"",IFERROR(INDEX(Targets!$C$6:$C$45,MATCH('Weekly data'!$C26,Targets!$A$6:$A$45,0)),0)),IF(AND(Metrics!$J$7="Weekly",ISNUMBER(Metrics!$K$7)),Metrics!$K$7,"")))))</f>
        <v/>
      </c>
      <c r="M26">
        <f>IF(NOT(ISNUMBER('Weekly data'!F26)),"",IF(Metrics!$L$7="% of target",IF(ISNUMBER(L26),IF(L26=0,"",'Weekly data'!F26/L26),""),'Weekly data'!F26))</f>
        <v/>
      </c>
      <c r="N26">
        <f>IF(AND(ISNUMBER(M26),ISNUMBER(M25)),ABS(M26-M25),"")</f>
        <v/>
      </c>
      <c r="O26">
        <f>IF(COUNT(M14:M25)&lt;12,"",AVERAGE(M14:M25))</f>
        <v/>
      </c>
      <c r="P26">
        <f>IF(COUNT(N15:N25)&lt;11,"",AVERAGE(N15:N25))</f>
        <v/>
      </c>
      <c r="Q26">
        <f>IF(OR(O26="",P26=""),"",O26+2.66*P26)</f>
        <v/>
      </c>
      <c r="R26">
        <f>IF(OR(O26="",P26=""),"",O26-2.66*P26)</f>
        <v/>
      </c>
      <c r="S26">
        <f>IF(OR(O26="",COUNT(M19:M26)&lt;8),"",IF(COUNTIF(M19:M26,"&gt;"&amp;O26)=8,"Above",IF(COUNTIF(M19:M26,"&lt;"&amp;O26)=8,"Below","")))</f>
        <v/>
      </c>
      <c r="T26">
        <f>IF('Weekly data'!$C26="","",IF(Metrics!$J$8="Seasonal bookings",IF(OR(N(IFERROR(INDEX(Targets!$D$6:$D$45,MATCH('Weekly data'!$C26,Targets!$A$6:$A$45,0)),0))=0,SUM(Seasonality!$B$6:$B$18)=0),"",IFERROR(INDEX(Targets!$D$6:$D$45,MATCH('Weekly data'!$C26,Targets!$A$6:$A$45,0)),0)*$B26/SUM(Seasonality!$B$6:$B$18)),IF(Metrics!$J$8="Seasonal pipeline",IF(OR(N(IFERROR(INDEX(Targets!$D$6:$D$45,MATCH('Weekly data'!$C26,Targets!$A$6:$A$45,0)),0))=0,SUM(Seasonality!$C$6:$C$18)=0),"",IFERROR(INDEX(Targets!$D$6:$D$45,MATCH('Weekly data'!$C26,Targets!$A$6:$A$45,0)),0)*$C26/SUM(Seasonality!$C$6:$C$18)),IF(Metrics!$J$8="Quarter plan",IF(N(IFERROR(INDEX(Targets!$D$6:$D$45,MATCH('Weekly data'!$C26,Targets!$A$6:$A$45,0)),0))=0,"",IFERROR(INDEX(Targets!$D$6:$D$45,MATCH('Weekly data'!$C26,Targets!$A$6:$A$45,0)),0)),IF(AND(Metrics!$J$8="Weekly",ISNUMBER(Metrics!$K$8)),Metrics!$K$8,"")))))</f>
        <v/>
      </c>
      <c r="U26">
        <f>IF(NOT(ISNUMBER('Weekly data'!G26)),"",IF(Metrics!$L$8="% of target",IF(ISNUMBER(T26),IF(T26=0,"",'Weekly data'!G26/T26),""),'Weekly data'!G26))</f>
        <v/>
      </c>
      <c r="V26">
        <f>IF(AND(ISNUMBER(U26),ISNUMBER(U25)),ABS(U26-U25),"")</f>
        <v/>
      </c>
      <c r="W26">
        <f>IF(COUNT(U14:U25)&lt;12,"",AVERAGE(U14:U25))</f>
        <v/>
      </c>
      <c r="X26">
        <f>IF(COUNT(V15:V25)&lt;11,"",AVERAGE(V15:V25))</f>
        <v/>
      </c>
      <c r="Y26">
        <f>IF(OR(W26="",X26=""),"",W26+2.66*X26)</f>
        <v/>
      </c>
      <c r="Z26">
        <f>IF(OR(W26="",X26=""),"",W26-2.66*X26)</f>
        <v/>
      </c>
      <c r="AA26">
        <f>IF(OR(W26="",COUNT(U19:U26)&lt;8),"",IF(COUNTIF(U19:U26,"&gt;"&amp;W26)=8,"Above",IF(COUNTIF(U19:U26,"&lt;"&amp;W26)=8,"Below","")))</f>
        <v/>
      </c>
      <c r="AB26">
        <f>IF('Weekly data'!$C26="","",IF(Metrics!$J$9="Seasonal bookings",IF(OR(N(IFERROR(INDEX(Targets!$E$6:$E$45,MATCH('Weekly data'!$C26,Targets!$A$6:$A$45,0)),0))=0,SUM(Seasonality!$B$6:$B$18)=0),"",IFERROR(INDEX(Targets!$E$6:$E$45,MATCH('Weekly data'!$C26,Targets!$A$6:$A$45,0)),0)*$B26/SUM(Seasonality!$B$6:$B$18)),IF(Metrics!$J$9="Seasonal pipeline",IF(OR(N(IFERROR(INDEX(Targets!$E$6:$E$45,MATCH('Weekly data'!$C26,Targets!$A$6:$A$45,0)),0))=0,SUM(Seasonality!$C$6:$C$18)=0),"",IFERROR(INDEX(Targets!$E$6:$E$45,MATCH('Weekly data'!$C26,Targets!$A$6:$A$45,0)),0)*$C26/SUM(Seasonality!$C$6:$C$18)),IF(Metrics!$J$9="Quarter plan",IF(N(IFERROR(INDEX(Targets!$E$6:$E$45,MATCH('Weekly data'!$C26,Targets!$A$6:$A$45,0)),0))=0,"",IFERROR(INDEX(Targets!$E$6:$E$45,MATCH('Weekly data'!$C26,Targets!$A$6:$A$45,0)),0)),IF(AND(Metrics!$J$9="Weekly",ISNUMBER(Metrics!$K$9)),Metrics!$K$9,"")))))</f>
        <v/>
      </c>
      <c r="AC26">
        <f>IF(NOT(ISNUMBER('Weekly data'!H26)),"",IF(Metrics!$L$9="% of target",IF(ISNUMBER(AB26),IF(AB26=0,"",'Weekly data'!H26/AB26),""),'Weekly data'!H26))</f>
        <v/>
      </c>
      <c r="AD26">
        <f>IF(AND(ISNUMBER(AC26),ISNUMBER(AC25)),ABS(AC26-AC25),"")</f>
        <v/>
      </c>
      <c r="AE26">
        <f>IF(COUNT(AC14:AC25)&lt;12,"",AVERAGE(AC14:AC25))</f>
        <v/>
      </c>
      <c r="AF26">
        <f>IF(COUNT(AD15:AD25)&lt;11,"",AVERAGE(AD15:AD25))</f>
        <v/>
      </c>
      <c r="AG26">
        <f>IF(OR(AE26="",AF26=""),"",AE26+2.66*AF26)</f>
        <v/>
      </c>
      <c r="AH26">
        <f>IF(OR(AE26="",AF26=""),"",AE26-2.66*AF26)</f>
        <v/>
      </c>
      <c r="AI26">
        <f>IF(OR(AE26="",COUNT(AC19:AC26)&lt;8),"",IF(COUNTIF(AC19:AC26,"&gt;"&amp;AE26)=8,"Above",IF(COUNTIF(AC19:AC26,"&lt;"&amp;AE26)=8,"Below","")))</f>
        <v/>
      </c>
      <c r="AJ26">
        <f>IF('Weekly data'!$C26="","",IF(Metrics!$J$10="Seasonal bookings",IF(OR(N(IFERROR(INDEX(Targets!$F$6:$F$45,MATCH('Weekly data'!$C26,Targets!$A$6:$A$45,0)),0))=0,SUM(Seasonality!$B$6:$B$18)=0),"",IFERROR(INDEX(Targets!$F$6:$F$45,MATCH('Weekly data'!$C26,Targets!$A$6:$A$45,0)),0)*$B26/SUM(Seasonality!$B$6:$B$18)),IF(Metrics!$J$10="Seasonal pipeline",IF(OR(N(IFERROR(INDEX(Targets!$F$6:$F$45,MATCH('Weekly data'!$C26,Targets!$A$6:$A$45,0)),0))=0,SUM(Seasonality!$C$6:$C$18)=0),"",IFERROR(INDEX(Targets!$F$6:$F$45,MATCH('Weekly data'!$C26,Targets!$A$6:$A$45,0)),0)*$C26/SUM(Seasonality!$C$6:$C$18)),IF(Metrics!$J$10="Quarter plan",IF(N(IFERROR(INDEX(Targets!$F$6:$F$45,MATCH('Weekly data'!$C26,Targets!$A$6:$A$45,0)),0))=0,"",IFERROR(INDEX(Targets!$F$6:$F$45,MATCH('Weekly data'!$C26,Targets!$A$6:$A$45,0)),0)),IF(AND(Metrics!$J$10="Weekly",ISNUMBER(Metrics!$K$10)),Metrics!$K$10,"")))))</f>
        <v/>
      </c>
      <c r="AK26">
        <f>IF(NOT(ISNUMBER('Weekly data'!I26)),"",IF(Metrics!$L$10="% of target",IF(ISNUMBER(AJ26),IF(AJ26=0,"",'Weekly data'!I26/AJ26),""),'Weekly data'!I26))</f>
        <v/>
      </c>
      <c r="AL26">
        <f>IF(AND(ISNUMBER(AK26),ISNUMBER(AK25)),ABS(AK26-AK25),"")</f>
        <v/>
      </c>
      <c r="AM26">
        <f>IF(COUNT(AK14:AK25)&lt;12,"",AVERAGE(AK14:AK25))</f>
        <v/>
      </c>
      <c r="AN26">
        <f>IF(COUNT(AL15:AL25)&lt;11,"",AVERAGE(AL15:AL25))</f>
        <v/>
      </c>
      <c r="AO26">
        <f>IF(OR(AM26="",AN26=""),"",AM26+2.66*AN26)</f>
        <v/>
      </c>
      <c r="AP26">
        <f>IF(OR(AM26="",AN26=""),"",AM26-2.66*AN26)</f>
        <v/>
      </c>
      <c r="AQ26">
        <f>IF(OR(AM26="",COUNT(AK19:AK26)&lt;8),"",IF(COUNTIF(AK19:AK26,"&gt;"&amp;AM26)=8,"Above",IF(COUNTIF(AK19:AK26,"&lt;"&amp;AM26)=8,"Below","")))</f>
        <v/>
      </c>
      <c r="AR26">
        <f>IF('Weekly data'!$C26="","",IF(Metrics!$J$11="Seasonal bookings",IF(OR(N(IFERROR(INDEX(Targets!$G$6:$G$45,MATCH('Weekly data'!$C26,Targets!$A$6:$A$45,0)),0))=0,SUM(Seasonality!$B$6:$B$18)=0),"",IFERROR(INDEX(Targets!$G$6:$G$45,MATCH('Weekly data'!$C26,Targets!$A$6:$A$45,0)),0)*$B26/SUM(Seasonality!$B$6:$B$18)),IF(Metrics!$J$11="Seasonal pipeline",IF(OR(N(IFERROR(INDEX(Targets!$G$6:$G$45,MATCH('Weekly data'!$C26,Targets!$A$6:$A$45,0)),0))=0,SUM(Seasonality!$C$6:$C$18)=0),"",IFERROR(INDEX(Targets!$G$6:$G$45,MATCH('Weekly data'!$C26,Targets!$A$6:$A$45,0)),0)*$C26/SUM(Seasonality!$C$6:$C$18)),IF(Metrics!$J$11="Quarter plan",IF(N(IFERROR(INDEX(Targets!$G$6:$G$45,MATCH('Weekly data'!$C26,Targets!$A$6:$A$45,0)),0))=0,"",IFERROR(INDEX(Targets!$G$6:$G$45,MATCH('Weekly data'!$C26,Targets!$A$6:$A$45,0)),0)),IF(AND(Metrics!$J$11="Weekly",ISNUMBER(Metrics!$K$11)),Metrics!$K$11,"")))))</f>
        <v/>
      </c>
      <c r="AS26">
        <f>IF(NOT(ISNUMBER('Weekly data'!J26)),"",IF(Metrics!$L$11="% of target",IF(ISNUMBER(AR26),IF(AR26=0,"",'Weekly data'!J26/AR26),""),'Weekly data'!J26))</f>
        <v/>
      </c>
      <c r="AT26">
        <f>IF(AND(ISNUMBER(AS26),ISNUMBER(AS25)),ABS(AS26-AS25),"")</f>
        <v/>
      </c>
      <c r="AU26">
        <f>IF(COUNT(AS14:AS25)&lt;12,"",AVERAGE(AS14:AS25))</f>
        <v/>
      </c>
      <c r="AV26">
        <f>IF(COUNT(AT15:AT25)&lt;11,"",AVERAGE(AT15:AT25))</f>
        <v/>
      </c>
      <c r="AW26">
        <f>IF(OR(AU26="",AV26=""),"",AU26+2.66*AV26)</f>
        <v/>
      </c>
      <c r="AX26">
        <f>IF(OR(AU26="",AV26=""),"",AU26-2.66*AV26)</f>
        <v/>
      </c>
      <c r="AY26">
        <f>IF(OR(AU26="",COUNT(AS19:AS26)&lt;8),"",IF(COUNTIF(AS19:AS26,"&gt;"&amp;AU26)=8,"Above",IF(COUNTIF(AS19:AS26,"&lt;"&amp;AU26)=8,"Below","")))</f>
        <v/>
      </c>
      <c r="AZ26">
        <f>IF('Weekly data'!$C26="","",IF(Metrics!$J$12="Seasonal bookings",IF(OR(N(IFERROR(INDEX(Targets!$H$6:$H$45,MATCH('Weekly data'!$C26,Targets!$A$6:$A$45,0)),0))=0,SUM(Seasonality!$B$6:$B$18)=0),"",IFERROR(INDEX(Targets!$H$6:$H$45,MATCH('Weekly data'!$C26,Targets!$A$6:$A$45,0)),0)*$B26/SUM(Seasonality!$B$6:$B$18)),IF(Metrics!$J$12="Seasonal pipeline",IF(OR(N(IFERROR(INDEX(Targets!$H$6:$H$45,MATCH('Weekly data'!$C26,Targets!$A$6:$A$45,0)),0))=0,SUM(Seasonality!$C$6:$C$18)=0),"",IFERROR(INDEX(Targets!$H$6:$H$45,MATCH('Weekly data'!$C26,Targets!$A$6:$A$45,0)),0)*$C26/SUM(Seasonality!$C$6:$C$18)),IF(Metrics!$J$12="Quarter plan",IF(N(IFERROR(INDEX(Targets!$H$6:$H$45,MATCH('Weekly data'!$C26,Targets!$A$6:$A$45,0)),0))=0,"",IFERROR(INDEX(Targets!$H$6:$H$45,MATCH('Weekly data'!$C26,Targets!$A$6:$A$45,0)),0)),IF(AND(Metrics!$J$12="Weekly",ISNUMBER(Metrics!$K$12)),Metrics!$K$12,"")))))</f>
        <v/>
      </c>
      <c r="BA26">
        <f>IF(NOT(ISNUMBER('Weekly data'!K26)),"",IF(Metrics!$L$12="% of target",IF(ISNUMBER(AZ26),IF(AZ26=0,"",'Weekly data'!K26/AZ26),""),'Weekly data'!K26))</f>
        <v/>
      </c>
      <c r="BB26">
        <f>IF(AND(ISNUMBER(BA26),ISNUMBER(BA25)),ABS(BA26-BA25),"")</f>
        <v/>
      </c>
      <c r="BC26">
        <f>IF(COUNT(BA14:BA25)&lt;12,"",AVERAGE(BA14:BA25))</f>
        <v/>
      </c>
      <c r="BD26">
        <f>IF(COUNT(BB15:BB25)&lt;11,"",AVERAGE(BB15:BB25))</f>
        <v/>
      </c>
      <c r="BE26">
        <f>IF(OR(BC26="",BD26=""),"",BC26+2.66*BD26)</f>
        <v/>
      </c>
      <c r="BF26">
        <f>IF(OR(BC26="",BD26=""),"",BC26-2.66*BD26)</f>
        <v/>
      </c>
      <c r="BG26">
        <f>IF(OR(BC26="",COUNT(BA19:BA26)&lt;8),"",IF(COUNTIF(BA19:BA26,"&gt;"&amp;BC26)=8,"Above",IF(COUNTIF(BA19:BA26,"&lt;"&amp;BC26)=8,"Below","")))</f>
        <v/>
      </c>
      <c r="BH26">
        <f>IF('Weekly data'!$C26="","",IF(Metrics!$J$13="Seasonal bookings",IF(OR(N(IFERROR(INDEX(Targets!$I$6:$I$45,MATCH('Weekly data'!$C26,Targets!$A$6:$A$45,0)),0))=0,SUM(Seasonality!$B$6:$B$18)=0),"",IFERROR(INDEX(Targets!$I$6:$I$45,MATCH('Weekly data'!$C26,Targets!$A$6:$A$45,0)),0)*$B26/SUM(Seasonality!$B$6:$B$18)),IF(Metrics!$J$13="Seasonal pipeline",IF(OR(N(IFERROR(INDEX(Targets!$I$6:$I$45,MATCH('Weekly data'!$C26,Targets!$A$6:$A$45,0)),0))=0,SUM(Seasonality!$C$6:$C$18)=0),"",IFERROR(INDEX(Targets!$I$6:$I$45,MATCH('Weekly data'!$C26,Targets!$A$6:$A$45,0)),0)*$C26/SUM(Seasonality!$C$6:$C$18)),IF(Metrics!$J$13="Quarter plan",IF(N(IFERROR(INDEX(Targets!$I$6:$I$45,MATCH('Weekly data'!$C26,Targets!$A$6:$A$45,0)),0))=0,"",IFERROR(INDEX(Targets!$I$6:$I$45,MATCH('Weekly data'!$C26,Targets!$A$6:$A$45,0)),0)),IF(AND(Metrics!$J$13="Weekly",ISNUMBER(Metrics!$K$13)),Metrics!$K$13,"")))))</f>
        <v/>
      </c>
      <c r="BI26">
        <f>IF(NOT(ISNUMBER('Weekly data'!L26)),"",IF(Metrics!$L$13="% of target",IF(ISNUMBER(BH26),IF(BH26=0,"",'Weekly data'!L26/BH26),""),'Weekly data'!L26))</f>
        <v/>
      </c>
      <c r="BJ26">
        <f>IF(AND(ISNUMBER(BI26),ISNUMBER(BI25)),ABS(BI26-BI25),"")</f>
        <v/>
      </c>
      <c r="BK26">
        <f>IF(COUNT(BI14:BI25)&lt;12,"",AVERAGE(BI14:BI25))</f>
        <v/>
      </c>
      <c r="BL26">
        <f>IF(COUNT(BJ15:BJ25)&lt;11,"",AVERAGE(BJ15:BJ25))</f>
        <v/>
      </c>
      <c r="BM26">
        <f>IF(OR(BK26="",BL26=""),"",BK26+2.66*BL26)</f>
        <v/>
      </c>
      <c r="BN26">
        <f>IF(OR(BK26="",BL26=""),"",BK26-2.66*BL26)</f>
        <v/>
      </c>
      <c r="BO26">
        <f>IF(OR(BK26="",COUNT(BI19:BI26)&lt;8),"",IF(COUNTIF(BI19:BI26,"&gt;"&amp;BK26)=8,"Above",IF(COUNTIF(BI19:BI26,"&lt;"&amp;BK26)=8,"Below","")))</f>
        <v/>
      </c>
      <c r="BP26">
        <f>IF('Weekly data'!$C26="","",IF(Metrics!$J$14="Seasonal bookings",IF(OR(N(IFERROR(INDEX(Targets!$J$6:$J$45,MATCH('Weekly data'!$C26,Targets!$A$6:$A$45,0)),0))=0,SUM(Seasonality!$B$6:$B$18)=0),"",IFERROR(INDEX(Targets!$J$6:$J$45,MATCH('Weekly data'!$C26,Targets!$A$6:$A$45,0)),0)*$B26/SUM(Seasonality!$B$6:$B$18)),IF(Metrics!$J$14="Seasonal pipeline",IF(OR(N(IFERROR(INDEX(Targets!$J$6:$J$45,MATCH('Weekly data'!$C26,Targets!$A$6:$A$45,0)),0))=0,SUM(Seasonality!$C$6:$C$18)=0),"",IFERROR(INDEX(Targets!$J$6:$J$45,MATCH('Weekly data'!$C26,Targets!$A$6:$A$45,0)),0)*$C26/SUM(Seasonality!$C$6:$C$18)),IF(Metrics!$J$14="Quarter plan",IF(N(IFERROR(INDEX(Targets!$J$6:$J$45,MATCH('Weekly data'!$C26,Targets!$A$6:$A$45,0)),0))=0,"",IFERROR(INDEX(Targets!$J$6:$J$45,MATCH('Weekly data'!$C26,Targets!$A$6:$A$45,0)),0)),IF(AND(Metrics!$J$14="Weekly",ISNUMBER(Metrics!$K$14)),Metrics!$K$14,"")))))</f>
        <v/>
      </c>
      <c r="BQ26">
        <f>IF(NOT(ISNUMBER('Weekly data'!M26)),"",IF(Metrics!$L$14="% of target",IF(ISNUMBER(BP26),IF(BP26=0,"",'Weekly data'!M26/BP26),""),'Weekly data'!M26))</f>
        <v/>
      </c>
      <c r="BR26">
        <f>IF(AND(ISNUMBER(BQ26),ISNUMBER(BQ25)),ABS(BQ26-BQ25),"")</f>
        <v/>
      </c>
      <c r="BS26">
        <f>IF(COUNT(BQ14:BQ25)&lt;12,"",AVERAGE(BQ14:BQ25))</f>
        <v/>
      </c>
      <c r="BT26">
        <f>IF(COUNT(BR15:BR25)&lt;11,"",AVERAGE(BR15:BR25))</f>
        <v/>
      </c>
      <c r="BU26">
        <f>IF(OR(BS26="",BT26=""),"",BS26+2.66*BT26)</f>
        <v/>
      </c>
      <c r="BV26">
        <f>IF(OR(BS26="",BT26=""),"",BS26-2.66*BT26)</f>
        <v/>
      </c>
      <c r="BW26">
        <f>IF(OR(BS26="",COUNT(BQ19:BQ26)&lt;8),"",IF(COUNTIF(BQ19:BQ26,"&gt;"&amp;BS26)=8,"Above",IF(COUNTIF(BQ19:BQ26,"&lt;"&amp;BS26)=8,"Below","")))</f>
        <v/>
      </c>
      <c r="BX26">
        <f>IF('Weekly data'!$C26="","",IF(Metrics!$J$15="Seasonal bookings",IF(OR(N(IFERROR(INDEX(Targets!$K$6:$K$45,MATCH('Weekly data'!$C26,Targets!$A$6:$A$45,0)),0))=0,SUM(Seasonality!$B$6:$B$18)=0),"",IFERROR(INDEX(Targets!$K$6:$K$45,MATCH('Weekly data'!$C26,Targets!$A$6:$A$45,0)),0)*$B26/SUM(Seasonality!$B$6:$B$18)),IF(Metrics!$J$15="Seasonal pipeline",IF(OR(N(IFERROR(INDEX(Targets!$K$6:$K$45,MATCH('Weekly data'!$C26,Targets!$A$6:$A$45,0)),0))=0,SUM(Seasonality!$C$6:$C$18)=0),"",IFERROR(INDEX(Targets!$K$6:$K$45,MATCH('Weekly data'!$C26,Targets!$A$6:$A$45,0)),0)*$C26/SUM(Seasonality!$C$6:$C$18)),IF(Metrics!$J$15="Quarter plan",IF(N(IFERROR(INDEX(Targets!$K$6:$K$45,MATCH('Weekly data'!$C26,Targets!$A$6:$A$45,0)),0))=0,"",IFERROR(INDEX(Targets!$K$6:$K$45,MATCH('Weekly data'!$C26,Targets!$A$6:$A$45,0)),0)),IF(AND(Metrics!$J$15="Weekly",ISNUMBER(Metrics!$K$15)),Metrics!$K$15,"")))))</f>
        <v/>
      </c>
      <c r="BY26">
        <f>IF(NOT(ISNUMBER('Weekly data'!N26)),"",IF(Metrics!$L$15="% of target",IF(ISNUMBER(BX26),IF(BX26=0,"",'Weekly data'!N26/BX26),""),'Weekly data'!N26))</f>
        <v/>
      </c>
      <c r="BZ26">
        <f>IF(AND(ISNUMBER(BY26),ISNUMBER(BY25)),ABS(BY26-BY25),"")</f>
        <v/>
      </c>
      <c r="CA26">
        <f>IF(COUNT(BY14:BY25)&lt;12,"",AVERAGE(BY14:BY25))</f>
        <v/>
      </c>
      <c r="CB26">
        <f>IF(COUNT(BZ15:BZ25)&lt;11,"",AVERAGE(BZ15:BZ25))</f>
        <v/>
      </c>
      <c r="CC26">
        <f>IF(OR(CA26="",CB26=""),"",CA26+2.66*CB26)</f>
        <v/>
      </c>
      <c r="CD26">
        <f>IF(OR(CA26="",CB26=""),"",CA26-2.66*CB26)</f>
        <v/>
      </c>
      <c r="CE26">
        <f>IF(OR(CA26="",COUNT(BY19:BY26)&lt;8),"",IF(COUNTIF(BY19:BY26,"&gt;"&amp;CA26)=8,"Above",IF(COUNTIF(BY19:BY26,"&lt;"&amp;CA26)=8,"Below","")))</f>
        <v/>
      </c>
      <c r="CF26">
        <f>IF('Weekly data'!$C26="","",IF(Metrics!$J$16="Seasonal bookings",IF(OR(N(IFERROR(INDEX(Targets!$L$6:$L$45,MATCH('Weekly data'!$C26,Targets!$A$6:$A$45,0)),0))=0,SUM(Seasonality!$B$6:$B$18)=0),"",IFERROR(INDEX(Targets!$L$6:$L$45,MATCH('Weekly data'!$C26,Targets!$A$6:$A$45,0)),0)*$B26/SUM(Seasonality!$B$6:$B$18)),IF(Metrics!$J$16="Seasonal pipeline",IF(OR(N(IFERROR(INDEX(Targets!$L$6:$L$45,MATCH('Weekly data'!$C26,Targets!$A$6:$A$45,0)),0))=0,SUM(Seasonality!$C$6:$C$18)=0),"",IFERROR(INDEX(Targets!$L$6:$L$45,MATCH('Weekly data'!$C26,Targets!$A$6:$A$45,0)),0)*$C26/SUM(Seasonality!$C$6:$C$18)),IF(Metrics!$J$16="Quarter plan",IF(N(IFERROR(INDEX(Targets!$L$6:$L$45,MATCH('Weekly data'!$C26,Targets!$A$6:$A$45,0)),0))=0,"",IFERROR(INDEX(Targets!$L$6:$L$45,MATCH('Weekly data'!$C26,Targets!$A$6:$A$45,0)),0)),IF(AND(Metrics!$J$16="Weekly",ISNUMBER(Metrics!$K$16)),Metrics!$K$16,"")))))</f>
        <v/>
      </c>
      <c r="CG26">
        <f>IF(NOT(ISNUMBER('Weekly data'!O26)),"",IF(Metrics!$L$16="% of target",IF(ISNUMBER(CF26),IF(CF26=0,"",'Weekly data'!O26/CF26),""),'Weekly data'!O26))</f>
        <v/>
      </c>
      <c r="CH26">
        <f>IF(AND(ISNUMBER(CG26),ISNUMBER(CG25)),ABS(CG26-CG25),"")</f>
        <v/>
      </c>
      <c r="CI26">
        <f>IF(COUNT(CG14:CG25)&lt;12,"",AVERAGE(CG14:CG25))</f>
        <v/>
      </c>
      <c r="CJ26">
        <f>IF(COUNT(CH15:CH25)&lt;11,"",AVERAGE(CH15:CH25))</f>
        <v/>
      </c>
      <c r="CK26">
        <f>IF(OR(CI26="",CJ26=""),"",CI26+2.66*CJ26)</f>
        <v/>
      </c>
      <c r="CL26">
        <f>IF(OR(CI26="",CJ26=""),"",CI26-2.66*CJ26)</f>
        <v/>
      </c>
      <c r="CM26">
        <f>IF(OR(CI26="",COUNT(CG19:CG26)&lt;8),"",IF(COUNTIF(CG19:CG26,"&gt;"&amp;CI26)=8,"Above",IF(COUNTIF(CG19:CG26,"&lt;"&amp;CI26)=8,"Below","")))</f>
        <v/>
      </c>
      <c r="CN26">
        <f>IF('Weekly data'!$C26="","",IF(Metrics!$J$17="Seasonal bookings",IF(OR(N(IFERROR(INDEX(Targets!$M$6:$M$45,MATCH('Weekly data'!$C26,Targets!$A$6:$A$45,0)),0))=0,SUM(Seasonality!$B$6:$B$18)=0),"",IFERROR(INDEX(Targets!$M$6:$M$45,MATCH('Weekly data'!$C26,Targets!$A$6:$A$45,0)),0)*$B26/SUM(Seasonality!$B$6:$B$18)),IF(Metrics!$J$17="Seasonal pipeline",IF(OR(N(IFERROR(INDEX(Targets!$M$6:$M$45,MATCH('Weekly data'!$C26,Targets!$A$6:$A$45,0)),0))=0,SUM(Seasonality!$C$6:$C$18)=0),"",IFERROR(INDEX(Targets!$M$6:$M$45,MATCH('Weekly data'!$C26,Targets!$A$6:$A$45,0)),0)*$C26/SUM(Seasonality!$C$6:$C$18)),IF(Metrics!$J$17="Quarter plan",IF(N(IFERROR(INDEX(Targets!$M$6:$M$45,MATCH('Weekly data'!$C26,Targets!$A$6:$A$45,0)),0))=0,"",IFERROR(INDEX(Targets!$M$6:$M$45,MATCH('Weekly data'!$C26,Targets!$A$6:$A$45,0)),0)),IF(AND(Metrics!$J$17="Weekly",ISNUMBER(Metrics!$K$17)),Metrics!$K$17,"")))))</f>
        <v/>
      </c>
      <c r="CO26">
        <f>IF(NOT(ISNUMBER('Weekly data'!P26)),"",IF(Metrics!$L$17="% of target",IF(ISNUMBER(CN26),IF(CN26=0,"",'Weekly data'!P26/CN26),""),'Weekly data'!P26))</f>
        <v/>
      </c>
      <c r="CP26">
        <f>IF(AND(ISNUMBER(CO26),ISNUMBER(CO25)),ABS(CO26-CO25),"")</f>
        <v/>
      </c>
      <c r="CQ26">
        <f>IF(COUNT(CO14:CO25)&lt;12,"",AVERAGE(CO14:CO25))</f>
        <v/>
      </c>
      <c r="CR26">
        <f>IF(COUNT(CP15:CP25)&lt;11,"",AVERAGE(CP15:CP25))</f>
        <v/>
      </c>
      <c r="CS26">
        <f>IF(OR(CQ26="",CR26=""),"",CQ26+2.66*CR26)</f>
        <v/>
      </c>
      <c r="CT26">
        <f>IF(OR(CQ26="",CR26=""),"",CQ26-2.66*CR26)</f>
        <v/>
      </c>
      <c r="CU26">
        <f>IF(OR(CQ26="",COUNT(CO19:CO26)&lt;8),"",IF(COUNTIF(CO19:CO26,"&gt;"&amp;CQ26)=8,"Above",IF(COUNTIF(CO19:CO26,"&lt;"&amp;CQ26)=8,"Below","")))</f>
        <v/>
      </c>
    </row>
    <row r="27">
      <c r="A27" s="8">
        <f>'Weekly data'!A27</f>
        <v/>
      </c>
      <c r="B27">
        <f>IF('Weekly data'!D27="","",INDEX(Seasonality!$B$6:$B$18,'Weekly data'!D27))</f>
        <v/>
      </c>
      <c r="C27">
        <f>IF('Weekly data'!D27="","",INDEX(Seasonality!$C$6:$C$18,'Weekly data'!D27))</f>
        <v/>
      </c>
      <c r="D27">
        <f>IF('Weekly data'!$C27="","",IF(Metrics!$J$6="Seasonal bookings",IF(OR(N(IFERROR(INDEX(Targets!$B$6:$B$45,MATCH('Weekly data'!$C27,Targets!$A$6:$A$45,0)),0))=0,SUM(Seasonality!$B$6:$B$18)=0),"",IFERROR(INDEX(Targets!$B$6:$B$45,MATCH('Weekly data'!$C27,Targets!$A$6:$A$45,0)),0)*$B27/SUM(Seasonality!$B$6:$B$18)),IF(Metrics!$J$6="Seasonal pipeline",IF(OR(N(IFERROR(INDEX(Targets!$B$6:$B$45,MATCH('Weekly data'!$C27,Targets!$A$6:$A$45,0)),0))=0,SUM(Seasonality!$C$6:$C$18)=0),"",IFERROR(INDEX(Targets!$B$6:$B$45,MATCH('Weekly data'!$C27,Targets!$A$6:$A$45,0)),0)*$C27/SUM(Seasonality!$C$6:$C$18)),IF(Metrics!$J$6="Quarter plan",IF(N(IFERROR(INDEX(Targets!$B$6:$B$45,MATCH('Weekly data'!$C27,Targets!$A$6:$A$45,0)),0))=0,"",IFERROR(INDEX(Targets!$B$6:$B$45,MATCH('Weekly data'!$C27,Targets!$A$6:$A$45,0)),0)),IF(AND(Metrics!$J$6="Weekly",ISNUMBER(Metrics!$K$6)),Metrics!$K$6,"")))))</f>
        <v/>
      </c>
      <c r="E27">
        <f>IF(NOT(ISNUMBER('Weekly data'!E27)),"",IF(Metrics!$L$6="% of target",IF(ISNUMBER(D27),IF(D27=0,"",'Weekly data'!E27/D27),""),'Weekly data'!E27))</f>
        <v/>
      </c>
      <c r="F27">
        <f>IF(AND(ISNUMBER(E27),ISNUMBER(E26)),ABS(E27-E26),"")</f>
        <v/>
      </c>
      <c r="G27">
        <f>IF(COUNT(E15:E26)&lt;12,"",AVERAGE(E15:E26))</f>
        <v/>
      </c>
      <c r="H27">
        <f>IF(COUNT(F16:F26)&lt;11,"",AVERAGE(F16:F26))</f>
        <v/>
      </c>
      <c r="I27">
        <f>IF(OR(G27="",H27=""),"",G27+2.66*H27)</f>
        <v/>
      </c>
      <c r="J27">
        <f>IF(OR(G27="",H27=""),"",G27-2.66*H27)</f>
        <v/>
      </c>
      <c r="K27">
        <f>IF(OR(G27="",COUNT(E20:E27)&lt;8),"",IF(COUNTIF(E20:E27,"&gt;"&amp;G27)=8,"Above",IF(COUNTIF(E20:E27,"&lt;"&amp;G27)=8,"Below","")))</f>
        <v/>
      </c>
      <c r="L27">
        <f>IF('Weekly data'!$C27="","",IF(Metrics!$J$7="Seasonal bookings",IF(OR(N(IFERROR(INDEX(Targets!$C$6:$C$45,MATCH('Weekly data'!$C27,Targets!$A$6:$A$45,0)),0))=0,SUM(Seasonality!$B$6:$B$18)=0),"",IFERROR(INDEX(Targets!$C$6:$C$45,MATCH('Weekly data'!$C27,Targets!$A$6:$A$45,0)),0)*$B27/SUM(Seasonality!$B$6:$B$18)),IF(Metrics!$J$7="Seasonal pipeline",IF(OR(N(IFERROR(INDEX(Targets!$C$6:$C$45,MATCH('Weekly data'!$C27,Targets!$A$6:$A$45,0)),0))=0,SUM(Seasonality!$C$6:$C$18)=0),"",IFERROR(INDEX(Targets!$C$6:$C$45,MATCH('Weekly data'!$C27,Targets!$A$6:$A$45,0)),0)*$C27/SUM(Seasonality!$C$6:$C$18)),IF(Metrics!$J$7="Quarter plan",IF(N(IFERROR(INDEX(Targets!$C$6:$C$45,MATCH('Weekly data'!$C27,Targets!$A$6:$A$45,0)),0))=0,"",IFERROR(INDEX(Targets!$C$6:$C$45,MATCH('Weekly data'!$C27,Targets!$A$6:$A$45,0)),0)),IF(AND(Metrics!$J$7="Weekly",ISNUMBER(Metrics!$K$7)),Metrics!$K$7,"")))))</f>
        <v/>
      </c>
      <c r="M27">
        <f>IF(NOT(ISNUMBER('Weekly data'!F27)),"",IF(Metrics!$L$7="% of target",IF(ISNUMBER(L27),IF(L27=0,"",'Weekly data'!F27/L27),""),'Weekly data'!F27))</f>
        <v/>
      </c>
      <c r="N27">
        <f>IF(AND(ISNUMBER(M27),ISNUMBER(M26)),ABS(M27-M26),"")</f>
        <v/>
      </c>
      <c r="O27">
        <f>IF(COUNT(M15:M26)&lt;12,"",AVERAGE(M15:M26))</f>
        <v/>
      </c>
      <c r="P27">
        <f>IF(COUNT(N16:N26)&lt;11,"",AVERAGE(N16:N26))</f>
        <v/>
      </c>
      <c r="Q27">
        <f>IF(OR(O27="",P27=""),"",O27+2.66*P27)</f>
        <v/>
      </c>
      <c r="R27">
        <f>IF(OR(O27="",P27=""),"",O27-2.66*P27)</f>
        <v/>
      </c>
      <c r="S27">
        <f>IF(OR(O27="",COUNT(M20:M27)&lt;8),"",IF(COUNTIF(M20:M27,"&gt;"&amp;O27)=8,"Above",IF(COUNTIF(M20:M27,"&lt;"&amp;O27)=8,"Below","")))</f>
        <v/>
      </c>
      <c r="T27">
        <f>IF('Weekly data'!$C27="","",IF(Metrics!$J$8="Seasonal bookings",IF(OR(N(IFERROR(INDEX(Targets!$D$6:$D$45,MATCH('Weekly data'!$C27,Targets!$A$6:$A$45,0)),0))=0,SUM(Seasonality!$B$6:$B$18)=0),"",IFERROR(INDEX(Targets!$D$6:$D$45,MATCH('Weekly data'!$C27,Targets!$A$6:$A$45,0)),0)*$B27/SUM(Seasonality!$B$6:$B$18)),IF(Metrics!$J$8="Seasonal pipeline",IF(OR(N(IFERROR(INDEX(Targets!$D$6:$D$45,MATCH('Weekly data'!$C27,Targets!$A$6:$A$45,0)),0))=0,SUM(Seasonality!$C$6:$C$18)=0),"",IFERROR(INDEX(Targets!$D$6:$D$45,MATCH('Weekly data'!$C27,Targets!$A$6:$A$45,0)),0)*$C27/SUM(Seasonality!$C$6:$C$18)),IF(Metrics!$J$8="Quarter plan",IF(N(IFERROR(INDEX(Targets!$D$6:$D$45,MATCH('Weekly data'!$C27,Targets!$A$6:$A$45,0)),0))=0,"",IFERROR(INDEX(Targets!$D$6:$D$45,MATCH('Weekly data'!$C27,Targets!$A$6:$A$45,0)),0)),IF(AND(Metrics!$J$8="Weekly",ISNUMBER(Metrics!$K$8)),Metrics!$K$8,"")))))</f>
        <v/>
      </c>
      <c r="U27">
        <f>IF(NOT(ISNUMBER('Weekly data'!G27)),"",IF(Metrics!$L$8="% of target",IF(ISNUMBER(T27),IF(T27=0,"",'Weekly data'!G27/T27),""),'Weekly data'!G27))</f>
        <v/>
      </c>
      <c r="V27">
        <f>IF(AND(ISNUMBER(U27),ISNUMBER(U26)),ABS(U27-U26),"")</f>
        <v/>
      </c>
      <c r="W27">
        <f>IF(COUNT(U15:U26)&lt;12,"",AVERAGE(U15:U26))</f>
        <v/>
      </c>
      <c r="X27">
        <f>IF(COUNT(V16:V26)&lt;11,"",AVERAGE(V16:V26))</f>
        <v/>
      </c>
      <c r="Y27">
        <f>IF(OR(W27="",X27=""),"",W27+2.66*X27)</f>
        <v/>
      </c>
      <c r="Z27">
        <f>IF(OR(W27="",X27=""),"",W27-2.66*X27)</f>
        <v/>
      </c>
      <c r="AA27">
        <f>IF(OR(W27="",COUNT(U20:U27)&lt;8),"",IF(COUNTIF(U20:U27,"&gt;"&amp;W27)=8,"Above",IF(COUNTIF(U20:U27,"&lt;"&amp;W27)=8,"Below","")))</f>
        <v/>
      </c>
      <c r="AB27">
        <f>IF('Weekly data'!$C27="","",IF(Metrics!$J$9="Seasonal bookings",IF(OR(N(IFERROR(INDEX(Targets!$E$6:$E$45,MATCH('Weekly data'!$C27,Targets!$A$6:$A$45,0)),0))=0,SUM(Seasonality!$B$6:$B$18)=0),"",IFERROR(INDEX(Targets!$E$6:$E$45,MATCH('Weekly data'!$C27,Targets!$A$6:$A$45,0)),0)*$B27/SUM(Seasonality!$B$6:$B$18)),IF(Metrics!$J$9="Seasonal pipeline",IF(OR(N(IFERROR(INDEX(Targets!$E$6:$E$45,MATCH('Weekly data'!$C27,Targets!$A$6:$A$45,0)),0))=0,SUM(Seasonality!$C$6:$C$18)=0),"",IFERROR(INDEX(Targets!$E$6:$E$45,MATCH('Weekly data'!$C27,Targets!$A$6:$A$45,0)),0)*$C27/SUM(Seasonality!$C$6:$C$18)),IF(Metrics!$J$9="Quarter plan",IF(N(IFERROR(INDEX(Targets!$E$6:$E$45,MATCH('Weekly data'!$C27,Targets!$A$6:$A$45,0)),0))=0,"",IFERROR(INDEX(Targets!$E$6:$E$45,MATCH('Weekly data'!$C27,Targets!$A$6:$A$45,0)),0)),IF(AND(Metrics!$J$9="Weekly",ISNUMBER(Metrics!$K$9)),Metrics!$K$9,"")))))</f>
        <v/>
      </c>
      <c r="AC27">
        <f>IF(NOT(ISNUMBER('Weekly data'!H27)),"",IF(Metrics!$L$9="% of target",IF(ISNUMBER(AB27),IF(AB27=0,"",'Weekly data'!H27/AB27),""),'Weekly data'!H27))</f>
        <v/>
      </c>
      <c r="AD27">
        <f>IF(AND(ISNUMBER(AC27),ISNUMBER(AC26)),ABS(AC27-AC26),"")</f>
        <v/>
      </c>
      <c r="AE27">
        <f>IF(COUNT(AC15:AC26)&lt;12,"",AVERAGE(AC15:AC26))</f>
        <v/>
      </c>
      <c r="AF27">
        <f>IF(COUNT(AD16:AD26)&lt;11,"",AVERAGE(AD16:AD26))</f>
        <v/>
      </c>
      <c r="AG27">
        <f>IF(OR(AE27="",AF27=""),"",AE27+2.66*AF27)</f>
        <v/>
      </c>
      <c r="AH27">
        <f>IF(OR(AE27="",AF27=""),"",AE27-2.66*AF27)</f>
        <v/>
      </c>
      <c r="AI27">
        <f>IF(OR(AE27="",COUNT(AC20:AC27)&lt;8),"",IF(COUNTIF(AC20:AC27,"&gt;"&amp;AE27)=8,"Above",IF(COUNTIF(AC20:AC27,"&lt;"&amp;AE27)=8,"Below","")))</f>
        <v/>
      </c>
      <c r="AJ27">
        <f>IF('Weekly data'!$C27="","",IF(Metrics!$J$10="Seasonal bookings",IF(OR(N(IFERROR(INDEX(Targets!$F$6:$F$45,MATCH('Weekly data'!$C27,Targets!$A$6:$A$45,0)),0))=0,SUM(Seasonality!$B$6:$B$18)=0),"",IFERROR(INDEX(Targets!$F$6:$F$45,MATCH('Weekly data'!$C27,Targets!$A$6:$A$45,0)),0)*$B27/SUM(Seasonality!$B$6:$B$18)),IF(Metrics!$J$10="Seasonal pipeline",IF(OR(N(IFERROR(INDEX(Targets!$F$6:$F$45,MATCH('Weekly data'!$C27,Targets!$A$6:$A$45,0)),0))=0,SUM(Seasonality!$C$6:$C$18)=0),"",IFERROR(INDEX(Targets!$F$6:$F$45,MATCH('Weekly data'!$C27,Targets!$A$6:$A$45,0)),0)*$C27/SUM(Seasonality!$C$6:$C$18)),IF(Metrics!$J$10="Quarter plan",IF(N(IFERROR(INDEX(Targets!$F$6:$F$45,MATCH('Weekly data'!$C27,Targets!$A$6:$A$45,0)),0))=0,"",IFERROR(INDEX(Targets!$F$6:$F$45,MATCH('Weekly data'!$C27,Targets!$A$6:$A$45,0)),0)),IF(AND(Metrics!$J$10="Weekly",ISNUMBER(Metrics!$K$10)),Metrics!$K$10,"")))))</f>
        <v/>
      </c>
      <c r="AK27">
        <f>IF(NOT(ISNUMBER('Weekly data'!I27)),"",IF(Metrics!$L$10="% of target",IF(ISNUMBER(AJ27),IF(AJ27=0,"",'Weekly data'!I27/AJ27),""),'Weekly data'!I27))</f>
        <v/>
      </c>
      <c r="AL27">
        <f>IF(AND(ISNUMBER(AK27),ISNUMBER(AK26)),ABS(AK27-AK26),"")</f>
        <v/>
      </c>
      <c r="AM27">
        <f>IF(COUNT(AK15:AK26)&lt;12,"",AVERAGE(AK15:AK26))</f>
        <v/>
      </c>
      <c r="AN27">
        <f>IF(COUNT(AL16:AL26)&lt;11,"",AVERAGE(AL16:AL26))</f>
        <v/>
      </c>
      <c r="AO27">
        <f>IF(OR(AM27="",AN27=""),"",AM27+2.66*AN27)</f>
        <v/>
      </c>
      <c r="AP27">
        <f>IF(OR(AM27="",AN27=""),"",AM27-2.66*AN27)</f>
        <v/>
      </c>
      <c r="AQ27">
        <f>IF(OR(AM27="",COUNT(AK20:AK27)&lt;8),"",IF(COUNTIF(AK20:AK27,"&gt;"&amp;AM27)=8,"Above",IF(COUNTIF(AK20:AK27,"&lt;"&amp;AM27)=8,"Below","")))</f>
        <v/>
      </c>
      <c r="AR27">
        <f>IF('Weekly data'!$C27="","",IF(Metrics!$J$11="Seasonal bookings",IF(OR(N(IFERROR(INDEX(Targets!$G$6:$G$45,MATCH('Weekly data'!$C27,Targets!$A$6:$A$45,0)),0))=0,SUM(Seasonality!$B$6:$B$18)=0),"",IFERROR(INDEX(Targets!$G$6:$G$45,MATCH('Weekly data'!$C27,Targets!$A$6:$A$45,0)),0)*$B27/SUM(Seasonality!$B$6:$B$18)),IF(Metrics!$J$11="Seasonal pipeline",IF(OR(N(IFERROR(INDEX(Targets!$G$6:$G$45,MATCH('Weekly data'!$C27,Targets!$A$6:$A$45,0)),0))=0,SUM(Seasonality!$C$6:$C$18)=0),"",IFERROR(INDEX(Targets!$G$6:$G$45,MATCH('Weekly data'!$C27,Targets!$A$6:$A$45,0)),0)*$C27/SUM(Seasonality!$C$6:$C$18)),IF(Metrics!$J$11="Quarter plan",IF(N(IFERROR(INDEX(Targets!$G$6:$G$45,MATCH('Weekly data'!$C27,Targets!$A$6:$A$45,0)),0))=0,"",IFERROR(INDEX(Targets!$G$6:$G$45,MATCH('Weekly data'!$C27,Targets!$A$6:$A$45,0)),0)),IF(AND(Metrics!$J$11="Weekly",ISNUMBER(Metrics!$K$11)),Metrics!$K$11,"")))))</f>
        <v/>
      </c>
      <c r="AS27">
        <f>IF(NOT(ISNUMBER('Weekly data'!J27)),"",IF(Metrics!$L$11="% of target",IF(ISNUMBER(AR27),IF(AR27=0,"",'Weekly data'!J27/AR27),""),'Weekly data'!J27))</f>
        <v/>
      </c>
      <c r="AT27">
        <f>IF(AND(ISNUMBER(AS27),ISNUMBER(AS26)),ABS(AS27-AS26),"")</f>
        <v/>
      </c>
      <c r="AU27">
        <f>IF(COUNT(AS15:AS26)&lt;12,"",AVERAGE(AS15:AS26))</f>
        <v/>
      </c>
      <c r="AV27">
        <f>IF(COUNT(AT16:AT26)&lt;11,"",AVERAGE(AT16:AT26))</f>
        <v/>
      </c>
      <c r="AW27">
        <f>IF(OR(AU27="",AV27=""),"",AU27+2.66*AV27)</f>
        <v/>
      </c>
      <c r="AX27">
        <f>IF(OR(AU27="",AV27=""),"",AU27-2.66*AV27)</f>
        <v/>
      </c>
      <c r="AY27">
        <f>IF(OR(AU27="",COUNT(AS20:AS27)&lt;8),"",IF(COUNTIF(AS20:AS27,"&gt;"&amp;AU27)=8,"Above",IF(COUNTIF(AS20:AS27,"&lt;"&amp;AU27)=8,"Below","")))</f>
        <v/>
      </c>
      <c r="AZ27">
        <f>IF('Weekly data'!$C27="","",IF(Metrics!$J$12="Seasonal bookings",IF(OR(N(IFERROR(INDEX(Targets!$H$6:$H$45,MATCH('Weekly data'!$C27,Targets!$A$6:$A$45,0)),0))=0,SUM(Seasonality!$B$6:$B$18)=0),"",IFERROR(INDEX(Targets!$H$6:$H$45,MATCH('Weekly data'!$C27,Targets!$A$6:$A$45,0)),0)*$B27/SUM(Seasonality!$B$6:$B$18)),IF(Metrics!$J$12="Seasonal pipeline",IF(OR(N(IFERROR(INDEX(Targets!$H$6:$H$45,MATCH('Weekly data'!$C27,Targets!$A$6:$A$45,0)),0))=0,SUM(Seasonality!$C$6:$C$18)=0),"",IFERROR(INDEX(Targets!$H$6:$H$45,MATCH('Weekly data'!$C27,Targets!$A$6:$A$45,0)),0)*$C27/SUM(Seasonality!$C$6:$C$18)),IF(Metrics!$J$12="Quarter plan",IF(N(IFERROR(INDEX(Targets!$H$6:$H$45,MATCH('Weekly data'!$C27,Targets!$A$6:$A$45,0)),0))=0,"",IFERROR(INDEX(Targets!$H$6:$H$45,MATCH('Weekly data'!$C27,Targets!$A$6:$A$45,0)),0)),IF(AND(Metrics!$J$12="Weekly",ISNUMBER(Metrics!$K$12)),Metrics!$K$12,"")))))</f>
        <v/>
      </c>
      <c r="BA27">
        <f>IF(NOT(ISNUMBER('Weekly data'!K27)),"",IF(Metrics!$L$12="% of target",IF(ISNUMBER(AZ27),IF(AZ27=0,"",'Weekly data'!K27/AZ27),""),'Weekly data'!K27))</f>
        <v/>
      </c>
      <c r="BB27">
        <f>IF(AND(ISNUMBER(BA27),ISNUMBER(BA26)),ABS(BA27-BA26),"")</f>
        <v/>
      </c>
      <c r="BC27">
        <f>IF(COUNT(BA15:BA26)&lt;12,"",AVERAGE(BA15:BA26))</f>
        <v/>
      </c>
      <c r="BD27">
        <f>IF(COUNT(BB16:BB26)&lt;11,"",AVERAGE(BB16:BB26))</f>
        <v/>
      </c>
      <c r="BE27">
        <f>IF(OR(BC27="",BD27=""),"",BC27+2.66*BD27)</f>
        <v/>
      </c>
      <c r="BF27">
        <f>IF(OR(BC27="",BD27=""),"",BC27-2.66*BD27)</f>
        <v/>
      </c>
      <c r="BG27">
        <f>IF(OR(BC27="",COUNT(BA20:BA27)&lt;8),"",IF(COUNTIF(BA20:BA27,"&gt;"&amp;BC27)=8,"Above",IF(COUNTIF(BA20:BA27,"&lt;"&amp;BC27)=8,"Below","")))</f>
        <v/>
      </c>
      <c r="BH27">
        <f>IF('Weekly data'!$C27="","",IF(Metrics!$J$13="Seasonal bookings",IF(OR(N(IFERROR(INDEX(Targets!$I$6:$I$45,MATCH('Weekly data'!$C27,Targets!$A$6:$A$45,0)),0))=0,SUM(Seasonality!$B$6:$B$18)=0),"",IFERROR(INDEX(Targets!$I$6:$I$45,MATCH('Weekly data'!$C27,Targets!$A$6:$A$45,0)),0)*$B27/SUM(Seasonality!$B$6:$B$18)),IF(Metrics!$J$13="Seasonal pipeline",IF(OR(N(IFERROR(INDEX(Targets!$I$6:$I$45,MATCH('Weekly data'!$C27,Targets!$A$6:$A$45,0)),0))=0,SUM(Seasonality!$C$6:$C$18)=0),"",IFERROR(INDEX(Targets!$I$6:$I$45,MATCH('Weekly data'!$C27,Targets!$A$6:$A$45,0)),0)*$C27/SUM(Seasonality!$C$6:$C$18)),IF(Metrics!$J$13="Quarter plan",IF(N(IFERROR(INDEX(Targets!$I$6:$I$45,MATCH('Weekly data'!$C27,Targets!$A$6:$A$45,0)),0))=0,"",IFERROR(INDEX(Targets!$I$6:$I$45,MATCH('Weekly data'!$C27,Targets!$A$6:$A$45,0)),0)),IF(AND(Metrics!$J$13="Weekly",ISNUMBER(Metrics!$K$13)),Metrics!$K$13,"")))))</f>
        <v/>
      </c>
      <c r="BI27">
        <f>IF(NOT(ISNUMBER('Weekly data'!L27)),"",IF(Metrics!$L$13="% of target",IF(ISNUMBER(BH27),IF(BH27=0,"",'Weekly data'!L27/BH27),""),'Weekly data'!L27))</f>
        <v/>
      </c>
      <c r="BJ27">
        <f>IF(AND(ISNUMBER(BI27),ISNUMBER(BI26)),ABS(BI27-BI26),"")</f>
        <v/>
      </c>
      <c r="BK27">
        <f>IF(COUNT(BI15:BI26)&lt;12,"",AVERAGE(BI15:BI26))</f>
        <v/>
      </c>
      <c r="BL27">
        <f>IF(COUNT(BJ16:BJ26)&lt;11,"",AVERAGE(BJ16:BJ26))</f>
        <v/>
      </c>
      <c r="BM27">
        <f>IF(OR(BK27="",BL27=""),"",BK27+2.66*BL27)</f>
        <v/>
      </c>
      <c r="BN27">
        <f>IF(OR(BK27="",BL27=""),"",BK27-2.66*BL27)</f>
        <v/>
      </c>
      <c r="BO27">
        <f>IF(OR(BK27="",COUNT(BI20:BI27)&lt;8),"",IF(COUNTIF(BI20:BI27,"&gt;"&amp;BK27)=8,"Above",IF(COUNTIF(BI20:BI27,"&lt;"&amp;BK27)=8,"Below","")))</f>
        <v/>
      </c>
      <c r="BP27">
        <f>IF('Weekly data'!$C27="","",IF(Metrics!$J$14="Seasonal bookings",IF(OR(N(IFERROR(INDEX(Targets!$J$6:$J$45,MATCH('Weekly data'!$C27,Targets!$A$6:$A$45,0)),0))=0,SUM(Seasonality!$B$6:$B$18)=0),"",IFERROR(INDEX(Targets!$J$6:$J$45,MATCH('Weekly data'!$C27,Targets!$A$6:$A$45,0)),0)*$B27/SUM(Seasonality!$B$6:$B$18)),IF(Metrics!$J$14="Seasonal pipeline",IF(OR(N(IFERROR(INDEX(Targets!$J$6:$J$45,MATCH('Weekly data'!$C27,Targets!$A$6:$A$45,0)),0))=0,SUM(Seasonality!$C$6:$C$18)=0),"",IFERROR(INDEX(Targets!$J$6:$J$45,MATCH('Weekly data'!$C27,Targets!$A$6:$A$45,0)),0)*$C27/SUM(Seasonality!$C$6:$C$18)),IF(Metrics!$J$14="Quarter plan",IF(N(IFERROR(INDEX(Targets!$J$6:$J$45,MATCH('Weekly data'!$C27,Targets!$A$6:$A$45,0)),0))=0,"",IFERROR(INDEX(Targets!$J$6:$J$45,MATCH('Weekly data'!$C27,Targets!$A$6:$A$45,0)),0)),IF(AND(Metrics!$J$14="Weekly",ISNUMBER(Metrics!$K$14)),Metrics!$K$14,"")))))</f>
        <v/>
      </c>
      <c r="BQ27">
        <f>IF(NOT(ISNUMBER('Weekly data'!M27)),"",IF(Metrics!$L$14="% of target",IF(ISNUMBER(BP27),IF(BP27=0,"",'Weekly data'!M27/BP27),""),'Weekly data'!M27))</f>
        <v/>
      </c>
      <c r="BR27">
        <f>IF(AND(ISNUMBER(BQ27),ISNUMBER(BQ26)),ABS(BQ27-BQ26),"")</f>
        <v/>
      </c>
      <c r="BS27">
        <f>IF(COUNT(BQ15:BQ26)&lt;12,"",AVERAGE(BQ15:BQ26))</f>
        <v/>
      </c>
      <c r="BT27">
        <f>IF(COUNT(BR16:BR26)&lt;11,"",AVERAGE(BR16:BR26))</f>
        <v/>
      </c>
      <c r="BU27">
        <f>IF(OR(BS27="",BT27=""),"",BS27+2.66*BT27)</f>
        <v/>
      </c>
      <c r="BV27">
        <f>IF(OR(BS27="",BT27=""),"",BS27-2.66*BT27)</f>
        <v/>
      </c>
      <c r="BW27">
        <f>IF(OR(BS27="",COUNT(BQ20:BQ27)&lt;8),"",IF(COUNTIF(BQ20:BQ27,"&gt;"&amp;BS27)=8,"Above",IF(COUNTIF(BQ20:BQ27,"&lt;"&amp;BS27)=8,"Below","")))</f>
        <v/>
      </c>
      <c r="BX27">
        <f>IF('Weekly data'!$C27="","",IF(Metrics!$J$15="Seasonal bookings",IF(OR(N(IFERROR(INDEX(Targets!$K$6:$K$45,MATCH('Weekly data'!$C27,Targets!$A$6:$A$45,0)),0))=0,SUM(Seasonality!$B$6:$B$18)=0),"",IFERROR(INDEX(Targets!$K$6:$K$45,MATCH('Weekly data'!$C27,Targets!$A$6:$A$45,0)),0)*$B27/SUM(Seasonality!$B$6:$B$18)),IF(Metrics!$J$15="Seasonal pipeline",IF(OR(N(IFERROR(INDEX(Targets!$K$6:$K$45,MATCH('Weekly data'!$C27,Targets!$A$6:$A$45,0)),0))=0,SUM(Seasonality!$C$6:$C$18)=0),"",IFERROR(INDEX(Targets!$K$6:$K$45,MATCH('Weekly data'!$C27,Targets!$A$6:$A$45,0)),0)*$C27/SUM(Seasonality!$C$6:$C$18)),IF(Metrics!$J$15="Quarter plan",IF(N(IFERROR(INDEX(Targets!$K$6:$K$45,MATCH('Weekly data'!$C27,Targets!$A$6:$A$45,0)),0))=0,"",IFERROR(INDEX(Targets!$K$6:$K$45,MATCH('Weekly data'!$C27,Targets!$A$6:$A$45,0)),0)),IF(AND(Metrics!$J$15="Weekly",ISNUMBER(Metrics!$K$15)),Metrics!$K$15,"")))))</f>
        <v/>
      </c>
      <c r="BY27">
        <f>IF(NOT(ISNUMBER('Weekly data'!N27)),"",IF(Metrics!$L$15="% of target",IF(ISNUMBER(BX27),IF(BX27=0,"",'Weekly data'!N27/BX27),""),'Weekly data'!N27))</f>
        <v/>
      </c>
      <c r="BZ27">
        <f>IF(AND(ISNUMBER(BY27),ISNUMBER(BY26)),ABS(BY27-BY26),"")</f>
        <v/>
      </c>
      <c r="CA27">
        <f>IF(COUNT(BY15:BY26)&lt;12,"",AVERAGE(BY15:BY26))</f>
        <v/>
      </c>
      <c r="CB27">
        <f>IF(COUNT(BZ16:BZ26)&lt;11,"",AVERAGE(BZ16:BZ26))</f>
        <v/>
      </c>
      <c r="CC27">
        <f>IF(OR(CA27="",CB27=""),"",CA27+2.66*CB27)</f>
        <v/>
      </c>
      <c r="CD27">
        <f>IF(OR(CA27="",CB27=""),"",CA27-2.66*CB27)</f>
        <v/>
      </c>
      <c r="CE27">
        <f>IF(OR(CA27="",COUNT(BY20:BY27)&lt;8),"",IF(COUNTIF(BY20:BY27,"&gt;"&amp;CA27)=8,"Above",IF(COUNTIF(BY20:BY27,"&lt;"&amp;CA27)=8,"Below","")))</f>
        <v/>
      </c>
      <c r="CF27">
        <f>IF('Weekly data'!$C27="","",IF(Metrics!$J$16="Seasonal bookings",IF(OR(N(IFERROR(INDEX(Targets!$L$6:$L$45,MATCH('Weekly data'!$C27,Targets!$A$6:$A$45,0)),0))=0,SUM(Seasonality!$B$6:$B$18)=0),"",IFERROR(INDEX(Targets!$L$6:$L$45,MATCH('Weekly data'!$C27,Targets!$A$6:$A$45,0)),0)*$B27/SUM(Seasonality!$B$6:$B$18)),IF(Metrics!$J$16="Seasonal pipeline",IF(OR(N(IFERROR(INDEX(Targets!$L$6:$L$45,MATCH('Weekly data'!$C27,Targets!$A$6:$A$45,0)),0))=0,SUM(Seasonality!$C$6:$C$18)=0),"",IFERROR(INDEX(Targets!$L$6:$L$45,MATCH('Weekly data'!$C27,Targets!$A$6:$A$45,0)),0)*$C27/SUM(Seasonality!$C$6:$C$18)),IF(Metrics!$J$16="Quarter plan",IF(N(IFERROR(INDEX(Targets!$L$6:$L$45,MATCH('Weekly data'!$C27,Targets!$A$6:$A$45,0)),0))=0,"",IFERROR(INDEX(Targets!$L$6:$L$45,MATCH('Weekly data'!$C27,Targets!$A$6:$A$45,0)),0)),IF(AND(Metrics!$J$16="Weekly",ISNUMBER(Metrics!$K$16)),Metrics!$K$16,"")))))</f>
        <v/>
      </c>
      <c r="CG27">
        <f>IF(NOT(ISNUMBER('Weekly data'!O27)),"",IF(Metrics!$L$16="% of target",IF(ISNUMBER(CF27),IF(CF27=0,"",'Weekly data'!O27/CF27),""),'Weekly data'!O27))</f>
        <v/>
      </c>
      <c r="CH27">
        <f>IF(AND(ISNUMBER(CG27),ISNUMBER(CG26)),ABS(CG27-CG26),"")</f>
        <v/>
      </c>
      <c r="CI27">
        <f>IF(COUNT(CG15:CG26)&lt;12,"",AVERAGE(CG15:CG26))</f>
        <v/>
      </c>
      <c r="CJ27">
        <f>IF(COUNT(CH16:CH26)&lt;11,"",AVERAGE(CH16:CH26))</f>
        <v/>
      </c>
      <c r="CK27">
        <f>IF(OR(CI27="",CJ27=""),"",CI27+2.66*CJ27)</f>
        <v/>
      </c>
      <c r="CL27">
        <f>IF(OR(CI27="",CJ27=""),"",CI27-2.66*CJ27)</f>
        <v/>
      </c>
      <c r="CM27">
        <f>IF(OR(CI27="",COUNT(CG20:CG27)&lt;8),"",IF(COUNTIF(CG20:CG27,"&gt;"&amp;CI27)=8,"Above",IF(COUNTIF(CG20:CG27,"&lt;"&amp;CI27)=8,"Below","")))</f>
        <v/>
      </c>
      <c r="CN27">
        <f>IF('Weekly data'!$C27="","",IF(Metrics!$J$17="Seasonal bookings",IF(OR(N(IFERROR(INDEX(Targets!$M$6:$M$45,MATCH('Weekly data'!$C27,Targets!$A$6:$A$45,0)),0))=0,SUM(Seasonality!$B$6:$B$18)=0),"",IFERROR(INDEX(Targets!$M$6:$M$45,MATCH('Weekly data'!$C27,Targets!$A$6:$A$45,0)),0)*$B27/SUM(Seasonality!$B$6:$B$18)),IF(Metrics!$J$17="Seasonal pipeline",IF(OR(N(IFERROR(INDEX(Targets!$M$6:$M$45,MATCH('Weekly data'!$C27,Targets!$A$6:$A$45,0)),0))=0,SUM(Seasonality!$C$6:$C$18)=0),"",IFERROR(INDEX(Targets!$M$6:$M$45,MATCH('Weekly data'!$C27,Targets!$A$6:$A$45,0)),0)*$C27/SUM(Seasonality!$C$6:$C$18)),IF(Metrics!$J$17="Quarter plan",IF(N(IFERROR(INDEX(Targets!$M$6:$M$45,MATCH('Weekly data'!$C27,Targets!$A$6:$A$45,0)),0))=0,"",IFERROR(INDEX(Targets!$M$6:$M$45,MATCH('Weekly data'!$C27,Targets!$A$6:$A$45,0)),0)),IF(AND(Metrics!$J$17="Weekly",ISNUMBER(Metrics!$K$17)),Metrics!$K$17,"")))))</f>
        <v/>
      </c>
      <c r="CO27">
        <f>IF(NOT(ISNUMBER('Weekly data'!P27)),"",IF(Metrics!$L$17="% of target",IF(ISNUMBER(CN27),IF(CN27=0,"",'Weekly data'!P27/CN27),""),'Weekly data'!P27))</f>
        <v/>
      </c>
      <c r="CP27">
        <f>IF(AND(ISNUMBER(CO27),ISNUMBER(CO26)),ABS(CO27-CO26),"")</f>
        <v/>
      </c>
      <c r="CQ27">
        <f>IF(COUNT(CO15:CO26)&lt;12,"",AVERAGE(CO15:CO26))</f>
        <v/>
      </c>
      <c r="CR27">
        <f>IF(COUNT(CP16:CP26)&lt;11,"",AVERAGE(CP16:CP26))</f>
        <v/>
      </c>
      <c r="CS27">
        <f>IF(OR(CQ27="",CR27=""),"",CQ27+2.66*CR27)</f>
        <v/>
      </c>
      <c r="CT27">
        <f>IF(OR(CQ27="",CR27=""),"",CQ27-2.66*CR27)</f>
        <v/>
      </c>
      <c r="CU27">
        <f>IF(OR(CQ27="",COUNT(CO20:CO27)&lt;8),"",IF(COUNTIF(CO20:CO27,"&gt;"&amp;CQ27)=8,"Above",IF(COUNTIF(CO20:CO27,"&lt;"&amp;CQ27)=8,"Below","")))</f>
        <v/>
      </c>
    </row>
    <row r="28">
      <c r="A28" s="8">
        <f>'Weekly data'!A28</f>
        <v/>
      </c>
      <c r="B28">
        <f>IF('Weekly data'!D28="","",INDEX(Seasonality!$B$6:$B$18,'Weekly data'!D28))</f>
        <v/>
      </c>
      <c r="C28">
        <f>IF('Weekly data'!D28="","",INDEX(Seasonality!$C$6:$C$18,'Weekly data'!D28))</f>
        <v/>
      </c>
      <c r="D28">
        <f>IF('Weekly data'!$C28="","",IF(Metrics!$J$6="Seasonal bookings",IF(OR(N(IFERROR(INDEX(Targets!$B$6:$B$45,MATCH('Weekly data'!$C28,Targets!$A$6:$A$45,0)),0))=0,SUM(Seasonality!$B$6:$B$18)=0),"",IFERROR(INDEX(Targets!$B$6:$B$45,MATCH('Weekly data'!$C28,Targets!$A$6:$A$45,0)),0)*$B28/SUM(Seasonality!$B$6:$B$18)),IF(Metrics!$J$6="Seasonal pipeline",IF(OR(N(IFERROR(INDEX(Targets!$B$6:$B$45,MATCH('Weekly data'!$C28,Targets!$A$6:$A$45,0)),0))=0,SUM(Seasonality!$C$6:$C$18)=0),"",IFERROR(INDEX(Targets!$B$6:$B$45,MATCH('Weekly data'!$C28,Targets!$A$6:$A$45,0)),0)*$C28/SUM(Seasonality!$C$6:$C$18)),IF(Metrics!$J$6="Quarter plan",IF(N(IFERROR(INDEX(Targets!$B$6:$B$45,MATCH('Weekly data'!$C28,Targets!$A$6:$A$45,0)),0))=0,"",IFERROR(INDEX(Targets!$B$6:$B$45,MATCH('Weekly data'!$C28,Targets!$A$6:$A$45,0)),0)),IF(AND(Metrics!$J$6="Weekly",ISNUMBER(Metrics!$K$6)),Metrics!$K$6,"")))))</f>
        <v/>
      </c>
      <c r="E28">
        <f>IF(NOT(ISNUMBER('Weekly data'!E28)),"",IF(Metrics!$L$6="% of target",IF(ISNUMBER(D28),IF(D28=0,"",'Weekly data'!E28/D28),""),'Weekly data'!E28))</f>
        <v/>
      </c>
      <c r="F28">
        <f>IF(AND(ISNUMBER(E28),ISNUMBER(E27)),ABS(E28-E27),"")</f>
        <v/>
      </c>
      <c r="G28">
        <f>IF(COUNT(E16:E27)&lt;12,"",AVERAGE(E16:E27))</f>
        <v/>
      </c>
      <c r="H28">
        <f>IF(COUNT(F17:F27)&lt;11,"",AVERAGE(F17:F27))</f>
        <v/>
      </c>
      <c r="I28">
        <f>IF(OR(G28="",H28=""),"",G28+2.66*H28)</f>
        <v/>
      </c>
      <c r="J28">
        <f>IF(OR(G28="",H28=""),"",G28-2.66*H28)</f>
        <v/>
      </c>
      <c r="K28">
        <f>IF(OR(G28="",COUNT(E21:E28)&lt;8),"",IF(COUNTIF(E21:E28,"&gt;"&amp;G28)=8,"Above",IF(COUNTIF(E21:E28,"&lt;"&amp;G28)=8,"Below","")))</f>
        <v/>
      </c>
      <c r="L28">
        <f>IF('Weekly data'!$C28="","",IF(Metrics!$J$7="Seasonal bookings",IF(OR(N(IFERROR(INDEX(Targets!$C$6:$C$45,MATCH('Weekly data'!$C28,Targets!$A$6:$A$45,0)),0))=0,SUM(Seasonality!$B$6:$B$18)=0),"",IFERROR(INDEX(Targets!$C$6:$C$45,MATCH('Weekly data'!$C28,Targets!$A$6:$A$45,0)),0)*$B28/SUM(Seasonality!$B$6:$B$18)),IF(Metrics!$J$7="Seasonal pipeline",IF(OR(N(IFERROR(INDEX(Targets!$C$6:$C$45,MATCH('Weekly data'!$C28,Targets!$A$6:$A$45,0)),0))=0,SUM(Seasonality!$C$6:$C$18)=0),"",IFERROR(INDEX(Targets!$C$6:$C$45,MATCH('Weekly data'!$C28,Targets!$A$6:$A$45,0)),0)*$C28/SUM(Seasonality!$C$6:$C$18)),IF(Metrics!$J$7="Quarter plan",IF(N(IFERROR(INDEX(Targets!$C$6:$C$45,MATCH('Weekly data'!$C28,Targets!$A$6:$A$45,0)),0))=0,"",IFERROR(INDEX(Targets!$C$6:$C$45,MATCH('Weekly data'!$C28,Targets!$A$6:$A$45,0)),0)),IF(AND(Metrics!$J$7="Weekly",ISNUMBER(Metrics!$K$7)),Metrics!$K$7,"")))))</f>
        <v/>
      </c>
      <c r="M28">
        <f>IF(NOT(ISNUMBER('Weekly data'!F28)),"",IF(Metrics!$L$7="% of target",IF(ISNUMBER(L28),IF(L28=0,"",'Weekly data'!F28/L28),""),'Weekly data'!F28))</f>
        <v/>
      </c>
      <c r="N28">
        <f>IF(AND(ISNUMBER(M28),ISNUMBER(M27)),ABS(M28-M27),"")</f>
        <v/>
      </c>
      <c r="O28">
        <f>IF(COUNT(M16:M27)&lt;12,"",AVERAGE(M16:M27))</f>
        <v/>
      </c>
      <c r="P28">
        <f>IF(COUNT(N17:N27)&lt;11,"",AVERAGE(N17:N27))</f>
        <v/>
      </c>
      <c r="Q28">
        <f>IF(OR(O28="",P28=""),"",O28+2.66*P28)</f>
        <v/>
      </c>
      <c r="R28">
        <f>IF(OR(O28="",P28=""),"",O28-2.66*P28)</f>
        <v/>
      </c>
      <c r="S28">
        <f>IF(OR(O28="",COUNT(M21:M28)&lt;8),"",IF(COUNTIF(M21:M28,"&gt;"&amp;O28)=8,"Above",IF(COUNTIF(M21:M28,"&lt;"&amp;O28)=8,"Below","")))</f>
        <v/>
      </c>
      <c r="T28">
        <f>IF('Weekly data'!$C28="","",IF(Metrics!$J$8="Seasonal bookings",IF(OR(N(IFERROR(INDEX(Targets!$D$6:$D$45,MATCH('Weekly data'!$C28,Targets!$A$6:$A$45,0)),0))=0,SUM(Seasonality!$B$6:$B$18)=0),"",IFERROR(INDEX(Targets!$D$6:$D$45,MATCH('Weekly data'!$C28,Targets!$A$6:$A$45,0)),0)*$B28/SUM(Seasonality!$B$6:$B$18)),IF(Metrics!$J$8="Seasonal pipeline",IF(OR(N(IFERROR(INDEX(Targets!$D$6:$D$45,MATCH('Weekly data'!$C28,Targets!$A$6:$A$45,0)),0))=0,SUM(Seasonality!$C$6:$C$18)=0),"",IFERROR(INDEX(Targets!$D$6:$D$45,MATCH('Weekly data'!$C28,Targets!$A$6:$A$45,0)),0)*$C28/SUM(Seasonality!$C$6:$C$18)),IF(Metrics!$J$8="Quarter plan",IF(N(IFERROR(INDEX(Targets!$D$6:$D$45,MATCH('Weekly data'!$C28,Targets!$A$6:$A$45,0)),0))=0,"",IFERROR(INDEX(Targets!$D$6:$D$45,MATCH('Weekly data'!$C28,Targets!$A$6:$A$45,0)),0)),IF(AND(Metrics!$J$8="Weekly",ISNUMBER(Metrics!$K$8)),Metrics!$K$8,"")))))</f>
        <v/>
      </c>
      <c r="U28">
        <f>IF(NOT(ISNUMBER('Weekly data'!G28)),"",IF(Metrics!$L$8="% of target",IF(ISNUMBER(T28),IF(T28=0,"",'Weekly data'!G28/T28),""),'Weekly data'!G28))</f>
        <v/>
      </c>
      <c r="V28">
        <f>IF(AND(ISNUMBER(U28),ISNUMBER(U27)),ABS(U28-U27),"")</f>
        <v/>
      </c>
      <c r="W28">
        <f>IF(COUNT(U16:U27)&lt;12,"",AVERAGE(U16:U27))</f>
        <v/>
      </c>
      <c r="X28">
        <f>IF(COUNT(V17:V27)&lt;11,"",AVERAGE(V17:V27))</f>
        <v/>
      </c>
      <c r="Y28">
        <f>IF(OR(W28="",X28=""),"",W28+2.66*X28)</f>
        <v/>
      </c>
      <c r="Z28">
        <f>IF(OR(W28="",X28=""),"",W28-2.66*X28)</f>
        <v/>
      </c>
      <c r="AA28">
        <f>IF(OR(W28="",COUNT(U21:U28)&lt;8),"",IF(COUNTIF(U21:U28,"&gt;"&amp;W28)=8,"Above",IF(COUNTIF(U21:U28,"&lt;"&amp;W28)=8,"Below","")))</f>
        <v/>
      </c>
      <c r="AB28">
        <f>IF('Weekly data'!$C28="","",IF(Metrics!$J$9="Seasonal bookings",IF(OR(N(IFERROR(INDEX(Targets!$E$6:$E$45,MATCH('Weekly data'!$C28,Targets!$A$6:$A$45,0)),0))=0,SUM(Seasonality!$B$6:$B$18)=0),"",IFERROR(INDEX(Targets!$E$6:$E$45,MATCH('Weekly data'!$C28,Targets!$A$6:$A$45,0)),0)*$B28/SUM(Seasonality!$B$6:$B$18)),IF(Metrics!$J$9="Seasonal pipeline",IF(OR(N(IFERROR(INDEX(Targets!$E$6:$E$45,MATCH('Weekly data'!$C28,Targets!$A$6:$A$45,0)),0))=0,SUM(Seasonality!$C$6:$C$18)=0),"",IFERROR(INDEX(Targets!$E$6:$E$45,MATCH('Weekly data'!$C28,Targets!$A$6:$A$45,0)),0)*$C28/SUM(Seasonality!$C$6:$C$18)),IF(Metrics!$J$9="Quarter plan",IF(N(IFERROR(INDEX(Targets!$E$6:$E$45,MATCH('Weekly data'!$C28,Targets!$A$6:$A$45,0)),0))=0,"",IFERROR(INDEX(Targets!$E$6:$E$45,MATCH('Weekly data'!$C28,Targets!$A$6:$A$45,0)),0)),IF(AND(Metrics!$J$9="Weekly",ISNUMBER(Metrics!$K$9)),Metrics!$K$9,"")))))</f>
        <v/>
      </c>
      <c r="AC28">
        <f>IF(NOT(ISNUMBER('Weekly data'!H28)),"",IF(Metrics!$L$9="% of target",IF(ISNUMBER(AB28),IF(AB28=0,"",'Weekly data'!H28/AB28),""),'Weekly data'!H28))</f>
        <v/>
      </c>
      <c r="AD28">
        <f>IF(AND(ISNUMBER(AC28),ISNUMBER(AC27)),ABS(AC28-AC27),"")</f>
        <v/>
      </c>
      <c r="AE28">
        <f>IF(COUNT(AC16:AC27)&lt;12,"",AVERAGE(AC16:AC27))</f>
        <v/>
      </c>
      <c r="AF28">
        <f>IF(COUNT(AD17:AD27)&lt;11,"",AVERAGE(AD17:AD27))</f>
        <v/>
      </c>
      <c r="AG28">
        <f>IF(OR(AE28="",AF28=""),"",AE28+2.66*AF28)</f>
        <v/>
      </c>
      <c r="AH28">
        <f>IF(OR(AE28="",AF28=""),"",AE28-2.66*AF28)</f>
        <v/>
      </c>
      <c r="AI28">
        <f>IF(OR(AE28="",COUNT(AC21:AC28)&lt;8),"",IF(COUNTIF(AC21:AC28,"&gt;"&amp;AE28)=8,"Above",IF(COUNTIF(AC21:AC28,"&lt;"&amp;AE28)=8,"Below","")))</f>
        <v/>
      </c>
      <c r="AJ28">
        <f>IF('Weekly data'!$C28="","",IF(Metrics!$J$10="Seasonal bookings",IF(OR(N(IFERROR(INDEX(Targets!$F$6:$F$45,MATCH('Weekly data'!$C28,Targets!$A$6:$A$45,0)),0))=0,SUM(Seasonality!$B$6:$B$18)=0),"",IFERROR(INDEX(Targets!$F$6:$F$45,MATCH('Weekly data'!$C28,Targets!$A$6:$A$45,0)),0)*$B28/SUM(Seasonality!$B$6:$B$18)),IF(Metrics!$J$10="Seasonal pipeline",IF(OR(N(IFERROR(INDEX(Targets!$F$6:$F$45,MATCH('Weekly data'!$C28,Targets!$A$6:$A$45,0)),0))=0,SUM(Seasonality!$C$6:$C$18)=0),"",IFERROR(INDEX(Targets!$F$6:$F$45,MATCH('Weekly data'!$C28,Targets!$A$6:$A$45,0)),0)*$C28/SUM(Seasonality!$C$6:$C$18)),IF(Metrics!$J$10="Quarter plan",IF(N(IFERROR(INDEX(Targets!$F$6:$F$45,MATCH('Weekly data'!$C28,Targets!$A$6:$A$45,0)),0))=0,"",IFERROR(INDEX(Targets!$F$6:$F$45,MATCH('Weekly data'!$C28,Targets!$A$6:$A$45,0)),0)),IF(AND(Metrics!$J$10="Weekly",ISNUMBER(Metrics!$K$10)),Metrics!$K$10,"")))))</f>
        <v/>
      </c>
      <c r="AK28">
        <f>IF(NOT(ISNUMBER('Weekly data'!I28)),"",IF(Metrics!$L$10="% of target",IF(ISNUMBER(AJ28),IF(AJ28=0,"",'Weekly data'!I28/AJ28),""),'Weekly data'!I28))</f>
        <v/>
      </c>
      <c r="AL28">
        <f>IF(AND(ISNUMBER(AK28),ISNUMBER(AK27)),ABS(AK28-AK27),"")</f>
        <v/>
      </c>
      <c r="AM28">
        <f>IF(COUNT(AK16:AK27)&lt;12,"",AVERAGE(AK16:AK27))</f>
        <v/>
      </c>
      <c r="AN28">
        <f>IF(COUNT(AL17:AL27)&lt;11,"",AVERAGE(AL17:AL27))</f>
        <v/>
      </c>
      <c r="AO28">
        <f>IF(OR(AM28="",AN28=""),"",AM28+2.66*AN28)</f>
        <v/>
      </c>
      <c r="AP28">
        <f>IF(OR(AM28="",AN28=""),"",AM28-2.66*AN28)</f>
        <v/>
      </c>
      <c r="AQ28">
        <f>IF(OR(AM28="",COUNT(AK21:AK28)&lt;8),"",IF(COUNTIF(AK21:AK28,"&gt;"&amp;AM28)=8,"Above",IF(COUNTIF(AK21:AK28,"&lt;"&amp;AM28)=8,"Below","")))</f>
        <v/>
      </c>
      <c r="AR28">
        <f>IF('Weekly data'!$C28="","",IF(Metrics!$J$11="Seasonal bookings",IF(OR(N(IFERROR(INDEX(Targets!$G$6:$G$45,MATCH('Weekly data'!$C28,Targets!$A$6:$A$45,0)),0))=0,SUM(Seasonality!$B$6:$B$18)=0),"",IFERROR(INDEX(Targets!$G$6:$G$45,MATCH('Weekly data'!$C28,Targets!$A$6:$A$45,0)),0)*$B28/SUM(Seasonality!$B$6:$B$18)),IF(Metrics!$J$11="Seasonal pipeline",IF(OR(N(IFERROR(INDEX(Targets!$G$6:$G$45,MATCH('Weekly data'!$C28,Targets!$A$6:$A$45,0)),0))=0,SUM(Seasonality!$C$6:$C$18)=0),"",IFERROR(INDEX(Targets!$G$6:$G$45,MATCH('Weekly data'!$C28,Targets!$A$6:$A$45,0)),0)*$C28/SUM(Seasonality!$C$6:$C$18)),IF(Metrics!$J$11="Quarter plan",IF(N(IFERROR(INDEX(Targets!$G$6:$G$45,MATCH('Weekly data'!$C28,Targets!$A$6:$A$45,0)),0))=0,"",IFERROR(INDEX(Targets!$G$6:$G$45,MATCH('Weekly data'!$C28,Targets!$A$6:$A$45,0)),0)),IF(AND(Metrics!$J$11="Weekly",ISNUMBER(Metrics!$K$11)),Metrics!$K$11,"")))))</f>
        <v/>
      </c>
      <c r="AS28">
        <f>IF(NOT(ISNUMBER('Weekly data'!J28)),"",IF(Metrics!$L$11="% of target",IF(ISNUMBER(AR28),IF(AR28=0,"",'Weekly data'!J28/AR28),""),'Weekly data'!J28))</f>
        <v/>
      </c>
      <c r="AT28">
        <f>IF(AND(ISNUMBER(AS28),ISNUMBER(AS27)),ABS(AS28-AS27),"")</f>
        <v/>
      </c>
      <c r="AU28">
        <f>IF(COUNT(AS16:AS27)&lt;12,"",AVERAGE(AS16:AS27))</f>
        <v/>
      </c>
      <c r="AV28">
        <f>IF(COUNT(AT17:AT27)&lt;11,"",AVERAGE(AT17:AT27))</f>
        <v/>
      </c>
      <c r="AW28">
        <f>IF(OR(AU28="",AV28=""),"",AU28+2.66*AV28)</f>
        <v/>
      </c>
      <c r="AX28">
        <f>IF(OR(AU28="",AV28=""),"",AU28-2.66*AV28)</f>
        <v/>
      </c>
      <c r="AY28">
        <f>IF(OR(AU28="",COUNT(AS21:AS28)&lt;8),"",IF(COUNTIF(AS21:AS28,"&gt;"&amp;AU28)=8,"Above",IF(COUNTIF(AS21:AS28,"&lt;"&amp;AU28)=8,"Below","")))</f>
        <v/>
      </c>
      <c r="AZ28">
        <f>IF('Weekly data'!$C28="","",IF(Metrics!$J$12="Seasonal bookings",IF(OR(N(IFERROR(INDEX(Targets!$H$6:$H$45,MATCH('Weekly data'!$C28,Targets!$A$6:$A$45,0)),0))=0,SUM(Seasonality!$B$6:$B$18)=0),"",IFERROR(INDEX(Targets!$H$6:$H$45,MATCH('Weekly data'!$C28,Targets!$A$6:$A$45,0)),0)*$B28/SUM(Seasonality!$B$6:$B$18)),IF(Metrics!$J$12="Seasonal pipeline",IF(OR(N(IFERROR(INDEX(Targets!$H$6:$H$45,MATCH('Weekly data'!$C28,Targets!$A$6:$A$45,0)),0))=0,SUM(Seasonality!$C$6:$C$18)=0),"",IFERROR(INDEX(Targets!$H$6:$H$45,MATCH('Weekly data'!$C28,Targets!$A$6:$A$45,0)),0)*$C28/SUM(Seasonality!$C$6:$C$18)),IF(Metrics!$J$12="Quarter plan",IF(N(IFERROR(INDEX(Targets!$H$6:$H$45,MATCH('Weekly data'!$C28,Targets!$A$6:$A$45,0)),0))=0,"",IFERROR(INDEX(Targets!$H$6:$H$45,MATCH('Weekly data'!$C28,Targets!$A$6:$A$45,0)),0)),IF(AND(Metrics!$J$12="Weekly",ISNUMBER(Metrics!$K$12)),Metrics!$K$12,"")))))</f>
        <v/>
      </c>
      <c r="BA28">
        <f>IF(NOT(ISNUMBER('Weekly data'!K28)),"",IF(Metrics!$L$12="% of target",IF(ISNUMBER(AZ28),IF(AZ28=0,"",'Weekly data'!K28/AZ28),""),'Weekly data'!K28))</f>
        <v/>
      </c>
      <c r="BB28">
        <f>IF(AND(ISNUMBER(BA28),ISNUMBER(BA27)),ABS(BA28-BA27),"")</f>
        <v/>
      </c>
      <c r="BC28">
        <f>IF(COUNT(BA16:BA27)&lt;12,"",AVERAGE(BA16:BA27))</f>
        <v/>
      </c>
      <c r="BD28">
        <f>IF(COUNT(BB17:BB27)&lt;11,"",AVERAGE(BB17:BB27))</f>
        <v/>
      </c>
      <c r="BE28">
        <f>IF(OR(BC28="",BD28=""),"",BC28+2.66*BD28)</f>
        <v/>
      </c>
      <c r="BF28">
        <f>IF(OR(BC28="",BD28=""),"",BC28-2.66*BD28)</f>
        <v/>
      </c>
      <c r="BG28">
        <f>IF(OR(BC28="",COUNT(BA21:BA28)&lt;8),"",IF(COUNTIF(BA21:BA28,"&gt;"&amp;BC28)=8,"Above",IF(COUNTIF(BA21:BA28,"&lt;"&amp;BC28)=8,"Below","")))</f>
        <v/>
      </c>
      <c r="BH28">
        <f>IF('Weekly data'!$C28="","",IF(Metrics!$J$13="Seasonal bookings",IF(OR(N(IFERROR(INDEX(Targets!$I$6:$I$45,MATCH('Weekly data'!$C28,Targets!$A$6:$A$45,0)),0))=0,SUM(Seasonality!$B$6:$B$18)=0),"",IFERROR(INDEX(Targets!$I$6:$I$45,MATCH('Weekly data'!$C28,Targets!$A$6:$A$45,0)),0)*$B28/SUM(Seasonality!$B$6:$B$18)),IF(Metrics!$J$13="Seasonal pipeline",IF(OR(N(IFERROR(INDEX(Targets!$I$6:$I$45,MATCH('Weekly data'!$C28,Targets!$A$6:$A$45,0)),0))=0,SUM(Seasonality!$C$6:$C$18)=0),"",IFERROR(INDEX(Targets!$I$6:$I$45,MATCH('Weekly data'!$C28,Targets!$A$6:$A$45,0)),0)*$C28/SUM(Seasonality!$C$6:$C$18)),IF(Metrics!$J$13="Quarter plan",IF(N(IFERROR(INDEX(Targets!$I$6:$I$45,MATCH('Weekly data'!$C28,Targets!$A$6:$A$45,0)),0))=0,"",IFERROR(INDEX(Targets!$I$6:$I$45,MATCH('Weekly data'!$C28,Targets!$A$6:$A$45,0)),0)),IF(AND(Metrics!$J$13="Weekly",ISNUMBER(Metrics!$K$13)),Metrics!$K$13,"")))))</f>
        <v/>
      </c>
      <c r="BI28">
        <f>IF(NOT(ISNUMBER('Weekly data'!L28)),"",IF(Metrics!$L$13="% of target",IF(ISNUMBER(BH28),IF(BH28=0,"",'Weekly data'!L28/BH28),""),'Weekly data'!L28))</f>
        <v/>
      </c>
      <c r="BJ28">
        <f>IF(AND(ISNUMBER(BI28),ISNUMBER(BI27)),ABS(BI28-BI27),"")</f>
        <v/>
      </c>
      <c r="BK28">
        <f>IF(COUNT(BI16:BI27)&lt;12,"",AVERAGE(BI16:BI27))</f>
        <v/>
      </c>
      <c r="BL28">
        <f>IF(COUNT(BJ17:BJ27)&lt;11,"",AVERAGE(BJ17:BJ27))</f>
        <v/>
      </c>
      <c r="BM28">
        <f>IF(OR(BK28="",BL28=""),"",BK28+2.66*BL28)</f>
        <v/>
      </c>
      <c r="BN28">
        <f>IF(OR(BK28="",BL28=""),"",BK28-2.66*BL28)</f>
        <v/>
      </c>
      <c r="BO28">
        <f>IF(OR(BK28="",COUNT(BI21:BI28)&lt;8),"",IF(COUNTIF(BI21:BI28,"&gt;"&amp;BK28)=8,"Above",IF(COUNTIF(BI21:BI28,"&lt;"&amp;BK28)=8,"Below","")))</f>
        <v/>
      </c>
      <c r="BP28">
        <f>IF('Weekly data'!$C28="","",IF(Metrics!$J$14="Seasonal bookings",IF(OR(N(IFERROR(INDEX(Targets!$J$6:$J$45,MATCH('Weekly data'!$C28,Targets!$A$6:$A$45,0)),0))=0,SUM(Seasonality!$B$6:$B$18)=0),"",IFERROR(INDEX(Targets!$J$6:$J$45,MATCH('Weekly data'!$C28,Targets!$A$6:$A$45,0)),0)*$B28/SUM(Seasonality!$B$6:$B$18)),IF(Metrics!$J$14="Seasonal pipeline",IF(OR(N(IFERROR(INDEX(Targets!$J$6:$J$45,MATCH('Weekly data'!$C28,Targets!$A$6:$A$45,0)),0))=0,SUM(Seasonality!$C$6:$C$18)=0),"",IFERROR(INDEX(Targets!$J$6:$J$45,MATCH('Weekly data'!$C28,Targets!$A$6:$A$45,0)),0)*$C28/SUM(Seasonality!$C$6:$C$18)),IF(Metrics!$J$14="Quarter plan",IF(N(IFERROR(INDEX(Targets!$J$6:$J$45,MATCH('Weekly data'!$C28,Targets!$A$6:$A$45,0)),0))=0,"",IFERROR(INDEX(Targets!$J$6:$J$45,MATCH('Weekly data'!$C28,Targets!$A$6:$A$45,0)),0)),IF(AND(Metrics!$J$14="Weekly",ISNUMBER(Metrics!$K$14)),Metrics!$K$14,"")))))</f>
        <v/>
      </c>
      <c r="BQ28">
        <f>IF(NOT(ISNUMBER('Weekly data'!M28)),"",IF(Metrics!$L$14="% of target",IF(ISNUMBER(BP28),IF(BP28=0,"",'Weekly data'!M28/BP28),""),'Weekly data'!M28))</f>
        <v/>
      </c>
      <c r="BR28">
        <f>IF(AND(ISNUMBER(BQ28),ISNUMBER(BQ27)),ABS(BQ28-BQ27),"")</f>
        <v/>
      </c>
      <c r="BS28">
        <f>IF(COUNT(BQ16:BQ27)&lt;12,"",AVERAGE(BQ16:BQ27))</f>
        <v/>
      </c>
      <c r="BT28">
        <f>IF(COUNT(BR17:BR27)&lt;11,"",AVERAGE(BR17:BR27))</f>
        <v/>
      </c>
      <c r="BU28">
        <f>IF(OR(BS28="",BT28=""),"",BS28+2.66*BT28)</f>
        <v/>
      </c>
      <c r="BV28">
        <f>IF(OR(BS28="",BT28=""),"",BS28-2.66*BT28)</f>
        <v/>
      </c>
      <c r="BW28">
        <f>IF(OR(BS28="",COUNT(BQ21:BQ28)&lt;8),"",IF(COUNTIF(BQ21:BQ28,"&gt;"&amp;BS28)=8,"Above",IF(COUNTIF(BQ21:BQ28,"&lt;"&amp;BS28)=8,"Below","")))</f>
        <v/>
      </c>
      <c r="BX28">
        <f>IF('Weekly data'!$C28="","",IF(Metrics!$J$15="Seasonal bookings",IF(OR(N(IFERROR(INDEX(Targets!$K$6:$K$45,MATCH('Weekly data'!$C28,Targets!$A$6:$A$45,0)),0))=0,SUM(Seasonality!$B$6:$B$18)=0),"",IFERROR(INDEX(Targets!$K$6:$K$45,MATCH('Weekly data'!$C28,Targets!$A$6:$A$45,0)),0)*$B28/SUM(Seasonality!$B$6:$B$18)),IF(Metrics!$J$15="Seasonal pipeline",IF(OR(N(IFERROR(INDEX(Targets!$K$6:$K$45,MATCH('Weekly data'!$C28,Targets!$A$6:$A$45,0)),0))=0,SUM(Seasonality!$C$6:$C$18)=0),"",IFERROR(INDEX(Targets!$K$6:$K$45,MATCH('Weekly data'!$C28,Targets!$A$6:$A$45,0)),0)*$C28/SUM(Seasonality!$C$6:$C$18)),IF(Metrics!$J$15="Quarter plan",IF(N(IFERROR(INDEX(Targets!$K$6:$K$45,MATCH('Weekly data'!$C28,Targets!$A$6:$A$45,0)),0))=0,"",IFERROR(INDEX(Targets!$K$6:$K$45,MATCH('Weekly data'!$C28,Targets!$A$6:$A$45,0)),0)),IF(AND(Metrics!$J$15="Weekly",ISNUMBER(Metrics!$K$15)),Metrics!$K$15,"")))))</f>
        <v/>
      </c>
      <c r="BY28">
        <f>IF(NOT(ISNUMBER('Weekly data'!N28)),"",IF(Metrics!$L$15="% of target",IF(ISNUMBER(BX28),IF(BX28=0,"",'Weekly data'!N28/BX28),""),'Weekly data'!N28))</f>
        <v/>
      </c>
      <c r="BZ28">
        <f>IF(AND(ISNUMBER(BY28),ISNUMBER(BY27)),ABS(BY28-BY27),"")</f>
        <v/>
      </c>
      <c r="CA28">
        <f>IF(COUNT(BY16:BY27)&lt;12,"",AVERAGE(BY16:BY27))</f>
        <v/>
      </c>
      <c r="CB28">
        <f>IF(COUNT(BZ17:BZ27)&lt;11,"",AVERAGE(BZ17:BZ27))</f>
        <v/>
      </c>
      <c r="CC28">
        <f>IF(OR(CA28="",CB28=""),"",CA28+2.66*CB28)</f>
        <v/>
      </c>
      <c r="CD28">
        <f>IF(OR(CA28="",CB28=""),"",CA28-2.66*CB28)</f>
        <v/>
      </c>
      <c r="CE28">
        <f>IF(OR(CA28="",COUNT(BY21:BY28)&lt;8),"",IF(COUNTIF(BY21:BY28,"&gt;"&amp;CA28)=8,"Above",IF(COUNTIF(BY21:BY28,"&lt;"&amp;CA28)=8,"Below","")))</f>
        <v/>
      </c>
      <c r="CF28">
        <f>IF('Weekly data'!$C28="","",IF(Metrics!$J$16="Seasonal bookings",IF(OR(N(IFERROR(INDEX(Targets!$L$6:$L$45,MATCH('Weekly data'!$C28,Targets!$A$6:$A$45,0)),0))=0,SUM(Seasonality!$B$6:$B$18)=0),"",IFERROR(INDEX(Targets!$L$6:$L$45,MATCH('Weekly data'!$C28,Targets!$A$6:$A$45,0)),0)*$B28/SUM(Seasonality!$B$6:$B$18)),IF(Metrics!$J$16="Seasonal pipeline",IF(OR(N(IFERROR(INDEX(Targets!$L$6:$L$45,MATCH('Weekly data'!$C28,Targets!$A$6:$A$45,0)),0))=0,SUM(Seasonality!$C$6:$C$18)=0),"",IFERROR(INDEX(Targets!$L$6:$L$45,MATCH('Weekly data'!$C28,Targets!$A$6:$A$45,0)),0)*$C28/SUM(Seasonality!$C$6:$C$18)),IF(Metrics!$J$16="Quarter plan",IF(N(IFERROR(INDEX(Targets!$L$6:$L$45,MATCH('Weekly data'!$C28,Targets!$A$6:$A$45,0)),0))=0,"",IFERROR(INDEX(Targets!$L$6:$L$45,MATCH('Weekly data'!$C28,Targets!$A$6:$A$45,0)),0)),IF(AND(Metrics!$J$16="Weekly",ISNUMBER(Metrics!$K$16)),Metrics!$K$16,"")))))</f>
        <v/>
      </c>
      <c r="CG28">
        <f>IF(NOT(ISNUMBER('Weekly data'!O28)),"",IF(Metrics!$L$16="% of target",IF(ISNUMBER(CF28),IF(CF28=0,"",'Weekly data'!O28/CF28),""),'Weekly data'!O28))</f>
        <v/>
      </c>
      <c r="CH28">
        <f>IF(AND(ISNUMBER(CG28),ISNUMBER(CG27)),ABS(CG28-CG27),"")</f>
        <v/>
      </c>
      <c r="CI28">
        <f>IF(COUNT(CG16:CG27)&lt;12,"",AVERAGE(CG16:CG27))</f>
        <v/>
      </c>
      <c r="CJ28">
        <f>IF(COUNT(CH17:CH27)&lt;11,"",AVERAGE(CH17:CH27))</f>
        <v/>
      </c>
      <c r="CK28">
        <f>IF(OR(CI28="",CJ28=""),"",CI28+2.66*CJ28)</f>
        <v/>
      </c>
      <c r="CL28">
        <f>IF(OR(CI28="",CJ28=""),"",CI28-2.66*CJ28)</f>
        <v/>
      </c>
      <c r="CM28">
        <f>IF(OR(CI28="",COUNT(CG21:CG28)&lt;8),"",IF(COUNTIF(CG21:CG28,"&gt;"&amp;CI28)=8,"Above",IF(COUNTIF(CG21:CG28,"&lt;"&amp;CI28)=8,"Below","")))</f>
        <v/>
      </c>
      <c r="CN28">
        <f>IF('Weekly data'!$C28="","",IF(Metrics!$J$17="Seasonal bookings",IF(OR(N(IFERROR(INDEX(Targets!$M$6:$M$45,MATCH('Weekly data'!$C28,Targets!$A$6:$A$45,0)),0))=0,SUM(Seasonality!$B$6:$B$18)=0),"",IFERROR(INDEX(Targets!$M$6:$M$45,MATCH('Weekly data'!$C28,Targets!$A$6:$A$45,0)),0)*$B28/SUM(Seasonality!$B$6:$B$18)),IF(Metrics!$J$17="Seasonal pipeline",IF(OR(N(IFERROR(INDEX(Targets!$M$6:$M$45,MATCH('Weekly data'!$C28,Targets!$A$6:$A$45,0)),0))=0,SUM(Seasonality!$C$6:$C$18)=0),"",IFERROR(INDEX(Targets!$M$6:$M$45,MATCH('Weekly data'!$C28,Targets!$A$6:$A$45,0)),0)*$C28/SUM(Seasonality!$C$6:$C$18)),IF(Metrics!$J$17="Quarter plan",IF(N(IFERROR(INDEX(Targets!$M$6:$M$45,MATCH('Weekly data'!$C28,Targets!$A$6:$A$45,0)),0))=0,"",IFERROR(INDEX(Targets!$M$6:$M$45,MATCH('Weekly data'!$C28,Targets!$A$6:$A$45,0)),0)),IF(AND(Metrics!$J$17="Weekly",ISNUMBER(Metrics!$K$17)),Metrics!$K$17,"")))))</f>
        <v/>
      </c>
      <c r="CO28">
        <f>IF(NOT(ISNUMBER('Weekly data'!P28)),"",IF(Metrics!$L$17="% of target",IF(ISNUMBER(CN28),IF(CN28=0,"",'Weekly data'!P28/CN28),""),'Weekly data'!P28))</f>
        <v/>
      </c>
      <c r="CP28">
        <f>IF(AND(ISNUMBER(CO28),ISNUMBER(CO27)),ABS(CO28-CO27),"")</f>
        <v/>
      </c>
      <c r="CQ28">
        <f>IF(COUNT(CO16:CO27)&lt;12,"",AVERAGE(CO16:CO27))</f>
        <v/>
      </c>
      <c r="CR28">
        <f>IF(COUNT(CP17:CP27)&lt;11,"",AVERAGE(CP17:CP27))</f>
        <v/>
      </c>
      <c r="CS28">
        <f>IF(OR(CQ28="",CR28=""),"",CQ28+2.66*CR28)</f>
        <v/>
      </c>
      <c r="CT28">
        <f>IF(OR(CQ28="",CR28=""),"",CQ28-2.66*CR28)</f>
        <v/>
      </c>
      <c r="CU28">
        <f>IF(OR(CQ28="",COUNT(CO21:CO28)&lt;8),"",IF(COUNTIF(CO21:CO28,"&gt;"&amp;CQ28)=8,"Above",IF(COUNTIF(CO21:CO28,"&lt;"&amp;CQ28)=8,"Below","")))</f>
        <v/>
      </c>
    </row>
    <row r="29">
      <c r="A29" s="8">
        <f>'Weekly data'!A29</f>
        <v/>
      </c>
      <c r="B29">
        <f>IF('Weekly data'!D29="","",INDEX(Seasonality!$B$6:$B$18,'Weekly data'!D29))</f>
        <v/>
      </c>
      <c r="C29">
        <f>IF('Weekly data'!D29="","",INDEX(Seasonality!$C$6:$C$18,'Weekly data'!D29))</f>
        <v/>
      </c>
      <c r="D29">
        <f>IF('Weekly data'!$C29="","",IF(Metrics!$J$6="Seasonal bookings",IF(OR(N(IFERROR(INDEX(Targets!$B$6:$B$45,MATCH('Weekly data'!$C29,Targets!$A$6:$A$45,0)),0))=0,SUM(Seasonality!$B$6:$B$18)=0),"",IFERROR(INDEX(Targets!$B$6:$B$45,MATCH('Weekly data'!$C29,Targets!$A$6:$A$45,0)),0)*$B29/SUM(Seasonality!$B$6:$B$18)),IF(Metrics!$J$6="Seasonal pipeline",IF(OR(N(IFERROR(INDEX(Targets!$B$6:$B$45,MATCH('Weekly data'!$C29,Targets!$A$6:$A$45,0)),0))=0,SUM(Seasonality!$C$6:$C$18)=0),"",IFERROR(INDEX(Targets!$B$6:$B$45,MATCH('Weekly data'!$C29,Targets!$A$6:$A$45,0)),0)*$C29/SUM(Seasonality!$C$6:$C$18)),IF(Metrics!$J$6="Quarter plan",IF(N(IFERROR(INDEX(Targets!$B$6:$B$45,MATCH('Weekly data'!$C29,Targets!$A$6:$A$45,0)),0))=0,"",IFERROR(INDEX(Targets!$B$6:$B$45,MATCH('Weekly data'!$C29,Targets!$A$6:$A$45,0)),0)),IF(AND(Metrics!$J$6="Weekly",ISNUMBER(Metrics!$K$6)),Metrics!$K$6,"")))))</f>
        <v/>
      </c>
      <c r="E29">
        <f>IF(NOT(ISNUMBER('Weekly data'!E29)),"",IF(Metrics!$L$6="% of target",IF(ISNUMBER(D29),IF(D29=0,"",'Weekly data'!E29/D29),""),'Weekly data'!E29))</f>
        <v/>
      </c>
      <c r="F29">
        <f>IF(AND(ISNUMBER(E29),ISNUMBER(E28)),ABS(E29-E28),"")</f>
        <v/>
      </c>
      <c r="G29">
        <f>IF(COUNT(E17:E28)&lt;12,"",AVERAGE(E17:E28))</f>
        <v/>
      </c>
      <c r="H29">
        <f>IF(COUNT(F18:F28)&lt;11,"",AVERAGE(F18:F28))</f>
        <v/>
      </c>
      <c r="I29">
        <f>IF(OR(G29="",H29=""),"",G29+2.66*H29)</f>
        <v/>
      </c>
      <c r="J29">
        <f>IF(OR(G29="",H29=""),"",G29-2.66*H29)</f>
        <v/>
      </c>
      <c r="K29">
        <f>IF(OR(G29="",COUNT(E22:E29)&lt;8),"",IF(COUNTIF(E22:E29,"&gt;"&amp;G29)=8,"Above",IF(COUNTIF(E22:E29,"&lt;"&amp;G29)=8,"Below","")))</f>
        <v/>
      </c>
      <c r="L29">
        <f>IF('Weekly data'!$C29="","",IF(Metrics!$J$7="Seasonal bookings",IF(OR(N(IFERROR(INDEX(Targets!$C$6:$C$45,MATCH('Weekly data'!$C29,Targets!$A$6:$A$45,0)),0))=0,SUM(Seasonality!$B$6:$B$18)=0),"",IFERROR(INDEX(Targets!$C$6:$C$45,MATCH('Weekly data'!$C29,Targets!$A$6:$A$45,0)),0)*$B29/SUM(Seasonality!$B$6:$B$18)),IF(Metrics!$J$7="Seasonal pipeline",IF(OR(N(IFERROR(INDEX(Targets!$C$6:$C$45,MATCH('Weekly data'!$C29,Targets!$A$6:$A$45,0)),0))=0,SUM(Seasonality!$C$6:$C$18)=0),"",IFERROR(INDEX(Targets!$C$6:$C$45,MATCH('Weekly data'!$C29,Targets!$A$6:$A$45,0)),0)*$C29/SUM(Seasonality!$C$6:$C$18)),IF(Metrics!$J$7="Quarter plan",IF(N(IFERROR(INDEX(Targets!$C$6:$C$45,MATCH('Weekly data'!$C29,Targets!$A$6:$A$45,0)),0))=0,"",IFERROR(INDEX(Targets!$C$6:$C$45,MATCH('Weekly data'!$C29,Targets!$A$6:$A$45,0)),0)),IF(AND(Metrics!$J$7="Weekly",ISNUMBER(Metrics!$K$7)),Metrics!$K$7,"")))))</f>
        <v/>
      </c>
      <c r="M29">
        <f>IF(NOT(ISNUMBER('Weekly data'!F29)),"",IF(Metrics!$L$7="% of target",IF(ISNUMBER(L29),IF(L29=0,"",'Weekly data'!F29/L29),""),'Weekly data'!F29))</f>
        <v/>
      </c>
      <c r="N29">
        <f>IF(AND(ISNUMBER(M29),ISNUMBER(M28)),ABS(M29-M28),"")</f>
        <v/>
      </c>
      <c r="O29">
        <f>IF(COUNT(M17:M28)&lt;12,"",AVERAGE(M17:M28))</f>
        <v/>
      </c>
      <c r="P29">
        <f>IF(COUNT(N18:N28)&lt;11,"",AVERAGE(N18:N28))</f>
        <v/>
      </c>
      <c r="Q29">
        <f>IF(OR(O29="",P29=""),"",O29+2.66*P29)</f>
        <v/>
      </c>
      <c r="R29">
        <f>IF(OR(O29="",P29=""),"",O29-2.66*P29)</f>
        <v/>
      </c>
      <c r="S29">
        <f>IF(OR(O29="",COUNT(M22:M29)&lt;8),"",IF(COUNTIF(M22:M29,"&gt;"&amp;O29)=8,"Above",IF(COUNTIF(M22:M29,"&lt;"&amp;O29)=8,"Below","")))</f>
        <v/>
      </c>
      <c r="T29">
        <f>IF('Weekly data'!$C29="","",IF(Metrics!$J$8="Seasonal bookings",IF(OR(N(IFERROR(INDEX(Targets!$D$6:$D$45,MATCH('Weekly data'!$C29,Targets!$A$6:$A$45,0)),0))=0,SUM(Seasonality!$B$6:$B$18)=0),"",IFERROR(INDEX(Targets!$D$6:$D$45,MATCH('Weekly data'!$C29,Targets!$A$6:$A$45,0)),0)*$B29/SUM(Seasonality!$B$6:$B$18)),IF(Metrics!$J$8="Seasonal pipeline",IF(OR(N(IFERROR(INDEX(Targets!$D$6:$D$45,MATCH('Weekly data'!$C29,Targets!$A$6:$A$45,0)),0))=0,SUM(Seasonality!$C$6:$C$18)=0),"",IFERROR(INDEX(Targets!$D$6:$D$45,MATCH('Weekly data'!$C29,Targets!$A$6:$A$45,0)),0)*$C29/SUM(Seasonality!$C$6:$C$18)),IF(Metrics!$J$8="Quarter plan",IF(N(IFERROR(INDEX(Targets!$D$6:$D$45,MATCH('Weekly data'!$C29,Targets!$A$6:$A$45,0)),0))=0,"",IFERROR(INDEX(Targets!$D$6:$D$45,MATCH('Weekly data'!$C29,Targets!$A$6:$A$45,0)),0)),IF(AND(Metrics!$J$8="Weekly",ISNUMBER(Metrics!$K$8)),Metrics!$K$8,"")))))</f>
        <v/>
      </c>
      <c r="U29">
        <f>IF(NOT(ISNUMBER('Weekly data'!G29)),"",IF(Metrics!$L$8="% of target",IF(ISNUMBER(T29),IF(T29=0,"",'Weekly data'!G29/T29),""),'Weekly data'!G29))</f>
        <v/>
      </c>
      <c r="V29">
        <f>IF(AND(ISNUMBER(U29),ISNUMBER(U28)),ABS(U29-U28),"")</f>
        <v/>
      </c>
      <c r="W29">
        <f>IF(COUNT(U17:U28)&lt;12,"",AVERAGE(U17:U28))</f>
        <v/>
      </c>
      <c r="X29">
        <f>IF(COUNT(V18:V28)&lt;11,"",AVERAGE(V18:V28))</f>
        <v/>
      </c>
      <c r="Y29">
        <f>IF(OR(W29="",X29=""),"",W29+2.66*X29)</f>
        <v/>
      </c>
      <c r="Z29">
        <f>IF(OR(W29="",X29=""),"",W29-2.66*X29)</f>
        <v/>
      </c>
      <c r="AA29">
        <f>IF(OR(W29="",COUNT(U22:U29)&lt;8),"",IF(COUNTIF(U22:U29,"&gt;"&amp;W29)=8,"Above",IF(COUNTIF(U22:U29,"&lt;"&amp;W29)=8,"Below","")))</f>
        <v/>
      </c>
      <c r="AB29">
        <f>IF('Weekly data'!$C29="","",IF(Metrics!$J$9="Seasonal bookings",IF(OR(N(IFERROR(INDEX(Targets!$E$6:$E$45,MATCH('Weekly data'!$C29,Targets!$A$6:$A$45,0)),0))=0,SUM(Seasonality!$B$6:$B$18)=0),"",IFERROR(INDEX(Targets!$E$6:$E$45,MATCH('Weekly data'!$C29,Targets!$A$6:$A$45,0)),0)*$B29/SUM(Seasonality!$B$6:$B$18)),IF(Metrics!$J$9="Seasonal pipeline",IF(OR(N(IFERROR(INDEX(Targets!$E$6:$E$45,MATCH('Weekly data'!$C29,Targets!$A$6:$A$45,0)),0))=0,SUM(Seasonality!$C$6:$C$18)=0),"",IFERROR(INDEX(Targets!$E$6:$E$45,MATCH('Weekly data'!$C29,Targets!$A$6:$A$45,0)),0)*$C29/SUM(Seasonality!$C$6:$C$18)),IF(Metrics!$J$9="Quarter plan",IF(N(IFERROR(INDEX(Targets!$E$6:$E$45,MATCH('Weekly data'!$C29,Targets!$A$6:$A$45,0)),0))=0,"",IFERROR(INDEX(Targets!$E$6:$E$45,MATCH('Weekly data'!$C29,Targets!$A$6:$A$45,0)),0)),IF(AND(Metrics!$J$9="Weekly",ISNUMBER(Metrics!$K$9)),Metrics!$K$9,"")))))</f>
        <v/>
      </c>
      <c r="AC29">
        <f>IF(NOT(ISNUMBER('Weekly data'!H29)),"",IF(Metrics!$L$9="% of target",IF(ISNUMBER(AB29),IF(AB29=0,"",'Weekly data'!H29/AB29),""),'Weekly data'!H29))</f>
        <v/>
      </c>
      <c r="AD29">
        <f>IF(AND(ISNUMBER(AC29),ISNUMBER(AC28)),ABS(AC29-AC28),"")</f>
        <v/>
      </c>
      <c r="AE29">
        <f>IF(COUNT(AC17:AC28)&lt;12,"",AVERAGE(AC17:AC28))</f>
        <v/>
      </c>
      <c r="AF29">
        <f>IF(COUNT(AD18:AD28)&lt;11,"",AVERAGE(AD18:AD28))</f>
        <v/>
      </c>
      <c r="AG29">
        <f>IF(OR(AE29="",AF29=""),"",AE29+2.66*AF29)</f>
        <v/>
      </c>
      <c r="AH29">
        <f>IF(OR(AE29="",AF29=""),"",AE29-2.66*AF29)</f>
        <v/>
      </c>
      <c r="AI29">
        <f>IF(OR(AE29="",COUNT(AC22:AC29)&lt;8),"",IF(COUNTIF(AC22:AC29,"&gt;"&amp;AE29)=8,"Above",IF(COUNTIF(AC22:AC29,"&lt;"&amp;AE29)=8,"Below","")))</f>
        <v/>
      </c>
      <c r="AJ29">
        <f>IF('Weekly data'!$C29="","",IF(Metrics!$J$10="Seasonal bookings",IF(OR(N(IFERROR(INDEX(Targets!$F$6:$F$45,MATCH('Weekly data'!$C29,Targets!$A$6:$A$45,0)),0))=0,SUM(Seasonality!$B$6:$B$18)=0),"",IFERROR(INDEX(Targets!$F$6:$F$45,MATCH('Weekly data'!$C29,Targets!$A$6:$A$45,0)),0)*$B29/SUM(Seasonality!$B$6:$B$18)),IF(Metrics!$J$10="Seasonal pipeline",IF(OR(N(IFERROR(INDEX(Targets!$F$6:$F$45,MATCH('Weekly data'!$C29,Targets!$A$6:$A$45,0)),0))=0,SUM(Seasonality!$C$6:$C$18)=0),"",IFERROR(INDEX(Targets!$F$6:$F$45,MATCH('Weekly data'!$C29,Targets!$A$6:$A$45,0)),0)*$C29/SUM(Seasonality!$C$6:$C$18)),IF(Metrics!$J$10="Quarter plan",IF(N(IFERROR(INDEX(Targets!$F$6:$F$45,MATCH('Weekly data'!$C29,Targets!$A$6:$A$45,0)),0))=0,"",IFERROR(INDEX(Targets!$F$6:$F$45,MATCH('Weekly data'!$C29,Targets!$A$6:$A$45,0)),0)),IF(AND(Metrics!$J$10="Weekly",ISNUMBER(Metrics!$K$10)),Metrics!$K$10,"")))))</f>
        <v/>
      </c>
      <c r="AK29">
        <f>IF(NOT(ISNUMBER('Weekly data'!I29)),"",IF(Metrics!$L$10="% of target",IF(ISNUMBER(AJ29),IF(AJ29=0,"",'Weekly data'!I29/AJ29),""),'Weekly data'!I29))</f>
        <v/>
      </c>
      <c r="AL29">
        <f>IF(AND(ISNUMBER(AK29),ISNUMBER(AK28)),ABS(AK29-AK28),"")</f>
        <v/>
      </c>
      <c r="AM29">
        <f>IF(COUNT(AK17:AK28)&lt;12,"",AVERAGE(AK17:AK28))</f>
        <v/>
      </c>
      <c r="AN29">
        <f>IF(COUNT(AL18:AL28)&lt;11,"",AVERAGE(AL18:AL28))</f>
        <v/>
      </c>
      <c r="AO29">
        <f>IF(OR(AM29="",AN29=""),"",AM29+2.66*AN29)</f>
        <v/>
      </c>
      <c r="AP29">
        <f>IF(OR(AM29="",AN29=""),"",AM29-2.66*AN29)</f>
        <v/>
      </c>
      <c r="AQ29">
        <f>IF(OR(AM29="",COUNT(AK22:AK29)&lt;8),"",IF(COUNTIF(AK22:AK29,"&gt;"&amp;AM29)=8,"Above",IF(COUNTIF(AK22:AK29,"&lt;"&amp;AM29)=8,"Below","")))</f>
        <v/>
      </c>
      <c r="AR29">
        <f>IF('Weekly data'!$C29="","",IF(Metrics!$J$11="Seasonal bookings",IF(OR(N(IFERROR(INDEX(Targets!$G$6:$G$45,MATCH('Weekly data'!$C29,Targets!$A$6:$A$45,0)),0))=0,SUM(Seasonality!$B$6:$B$18)=0),"",IFERROR(INDEX(Targets!$G$6:$G$45,MATCH('Weekly data'!$C29,Targets!$A$6:$A$45,0)),0)*$B29/SUM(Seasonality!$B$6:$B$18)),IF(Metrics!$J$11="Seasonal pipeline",IF(OR(N(IFERROR(INDEX(Targets!$G$6:$G$45,MATCH('Weekly data'!$C29,Targets!$A$6:$A$45,0)),0))=0,SUM(Seasonality!$C$6:$C$18)=0),"",IFERROR(INDEX(Targets!$G$6:$G$45,MATCH('Weekly data'!$C29,Targets!$A$6:$A$45,0)),0)*$C29/SUM(Seasonality!$C$6:$C$18)),IF(Metrics!$J$11="Quarter plan",IF(N(IFERROR(INDEX(Targets!$G$6:$G$45,MATCH('Weekly data'!$C29,Targets!$A$6:$A$45,0)),0))=0,"",IFERROR(INDEX(Targets!$G$6:$G$45,MATCH('Weekly data'!$C29,Targets!$A$6:$A$45,0)),0)),IF(AND(Metrics!$J$11="Weekly",ISNUMBER(Metrics!$K$11)),Metrics!$K$11,"")))))</f>
        <v/>
      </c>
      <c r="AS29">
        <f>IF(NOT(ISNUMBER('Weekly data'!J29)),"",IF(Metrics!$L$11="% of target",IF(ISNUMBER(AR29),IF(AR29=0,"",'Weekly data'!J29/AR29),""),'Weekly data'!J29))</f>
        <v/>
      </c>
      <c r="AT29">
        <f>IF(AND(ISNUMBER(AS29),ISNUMBER(AS28)),ABS(AS29-AS28),"")</f>
        <v/>
      </c>
      <c r="AU29">
        <f>IF(COUNT(AS17:AS28)&lt;12,"",AVERAGE(AS17:AS28))</f>
        <v/>
      </c>
      <c r="AV29">
        <f>IF(COUNT(AT18:AT28)&lt;11,"",AVERAGE(AT18:AT28))</f>
        <v/>
      </c>
      <c r="AW29">
        <f>IF(OR(AU29="",AV29=""),"",AU29+2.66*AV29)</f>
        <v/>
      </c>
      <c r="AX29">
        <f>IF(OR(AU29="",AV29=""),"",AU29-2.66*AV29)</f>
        <v/>
      </c>
      <c r="AY29">
        <f>IF(OR(AU29="",COUNT(AS22:AS29)&lt;8),"",IF(COUNTIF(AS22:AS29,"&gt;"&amp;AU29)=8,"Above",IF(COUNTIF(AS22:AS29,"&lt;"&amp;AU29)=8,"Below","")))</f>
        <v/>
      </c>
      <c r="AZ29">
        <f>IF('Weekly data'!$C29="","",IF(Metrics!$J$12="Seasonal bookings",IF(OR(N(IFERROR(INDEX(Targets!$H$6:$H$45,MATCH('Weekly data'!$C29,Targets!$A$6:$A$45,0)),0))=0,SUM(Seasonality!$B$6:$B$18)=0),"",IFERROR(INDEX(Targets!$H$6:$H$45,MATCH('Weekly data'!$C29,Targets!$A$6:$A$45,0)),0)*$B29/SUM(Seasonality!$B$6:$B$18)),IF(Metrics!$J$12="Seasonal pipeline",IF(OR(N(IFERROR(INDEX(Targets!$H$6:$H$45,MATCH('Weekly data'!$C29,Targets!$A$6:$A$45,0)),0))=0,SUM(Seasonality!$C$6:$C$18)=0),"",IFERROR(INDEX(Targets!$H$6:$H$45,MATCH('Weekly data'!$C29,Targets!$A$6:$A$45,0)),0)*$C29/SUM(Seasonality!$C$6:$C$18)),IF(Metrics!$J$12="Quarter plan",IF(N(IFERROR(INDEX(Targets!$H$6:$H$45,MATCH('Weekly data'!$C29,Targets!$A$6:$A$45,0)),0))=0,"",IFERROR(INDEX(Targets!$H$6:$H$45,MATCH('Weekly data'!$C29,Targets!$A$6:$A$45,0)),0)),IF(AND(Metrics!$J$12="Weekly",ISNUMBER(Metrics!$K$12)),Metrics!$K$12,"")))))</f>
        <v/>
      </c>
      <c r="BA29">
        <f>IF(NOT(ISNUMBER('Weekly data'!K29)),"",IF(Metrics!$L$12="% of target",IF(ISNUMBER(AZ29),IF(AZ29=0,"",'Weekly data'!K29/AZ29),""),'Weekly data'!K29))</f>
        <v/>
      </c>
      <c r="BB29">
        <f>IF(AND(ISNUMBER(BA29),ISNUMBER(BA28)),ABS(BA29-BA28),"")</f>
        <v/>
      </c>
      <c r="BC29">
        <f>IF(COUNT(BA17:BA28)&lt;12,"",AVERAGE(BA17:BA28))</f>
        <v/>
      </c>
      <c r="BD29">
        <f>IF(COUNT(BB18:BB28)&lt;11,"",AVERAGE(BB18:BB28))</f>
        <v/>
      </c>
      <c r="BE29">
        <f>IF(OR(BC29="",BD29=""),"",BC29+2.66*BD29)</f>
        <v/>
      </c>
      <c r="BF29">
        <f>IF(OR(BC29="",BD29=""),"",BC29-2.66*BD29)</f>
        <v/>
      </c>
      <c r="BG29">
        <f>IF(OR(BC29="",COUNT(BA22:BA29)&lt;8),"",IF(COUNTIF(BA22:BA29,"&gt;"&amp;BC29)=8,"Above",IF(COUNTIF(BA22:BA29,"&lt;"&amp;BC29)=8,"Below","")))</f>
        <v/>
      </c>
      <c r="BH29">
        <f>IF('Weekly data'!$C29="","",IF(Metrics!$J$13="Seasonal bookings",IF(OR(N(IFERROR(INDEX(Targets!$I$6:$I$45,MATCH('Weekly data'!$C29,Targets!$A$6:$A$45,0)),0))=0,SUM(Seasonality!$B$6:$B$18)=0),"",IFERROR(INDEX(Targets!$I$6:$I$45,MATCH('Weekly data'!$C29,Targets!$A$6:$A$45,0)),0)*$B29/SUM(Seasonality!$B$6:$B$18)),IF(Metrics!$J$13="Seasonal pipeline",IF(OR(N(IFERROR(INDEX(Targets!$I$6:$I$45,MATCH('Weekly data'!$C29,Targets!$A$6:$A$45,0)),0))=0,SUM(Seasonality!$C$6:$C$18)=0),"",IFERROR(INDEX(Targets!$I$6:$I$45,MATCH('Weekly data'!$C29,Targets!$A$6:$A$45,0)),0)*$C29/SUM(Seasonality!$C$6:$C$18)),IF(Metrics!$J$13="Quarter plan",IF(N(IFERROR(INDEX(Targets!$I$6:$I$45,MATCH('Weekly data'!$C29,Targets!$A$6:$A$45,0)),0))=0,"",IFERROR(INDEX(Targets!$I$6:$I$45,MATCH('Weekly data'!$C29,Targets!$A$6:$A$45,0)),0)),IF(AND(Metrics!$J$13="Weekly",ISNUMBER(Metrics!$K$13)),Metrics!$K$13,"")))))</f>
        <v/>
      </c>
      <c r="BI29">
        <f>IF(NOT(ISNUMBER('Weekly data'!L29)),"",IF(Metrics!$L$13="% of target",IF(ISNUMBER(BH29),IF(BH29=0,"",'Weekly data'!L29/BH29),""),'Weekly data'!L29))</f>
        <v/>
      </c>
      <c r="BJ29">
        <f>IF(AND(ISNUMBER(BI29),ISNUMBER(BI28)),ABS(BI29-BI28),"")</f>
        <v/>
      </c>
      <c r="BK29">
        <f>IF(COUNT(BI17:BI28)&lt;12,"",AVERAGE(BI17:BI28))</f>
        <v/>
      </c>
      <c r="BL29">
        <f>IF(COUNT(BJ18:BJ28)&lt;11,"",AVERAGE(BJ18:BJ28))</f>
        <v/>
      </c>
      <c r="BM29">
        <f>IF(OR(BK29="",BL29=""),"",BK29+2.66*BL29)</f>
        <v/>
      </c>
      <c r="BN29">
        <f>IF(OR(BK29="",BL29=""),"",BK29-2.66*BL29)</f>
        <v/>
      </c>
      <c r="BO29">
        <f>IF(OR(BK29="",COUNT(BI22:BI29)&lt;8),"",IF(COUNTIF(BI22:BI29,"&gt;"&amp;BK29)=8,"Above",IF(COUNTIF(BI22:BI29,"&lt;"&amp;BK29)=8,"Below","")))</f>
        <v/>
      </c>
      <c r="BP29">
        <f>IF('Weekly data'!$C29="","",IF(Metrics!$J$14="Seasonal bookings",IF(OR(N(IFERROR(INDEX(Targets!$J$6:$J$45,MATCH('Weekly data'!$C29,Targets!$A$6:$A$45,0)),0))=0,SUM(Seasonality!$B$6:$B$18)=0),"",IFERROR(INDEX(Targets!$J$6:$J$45,MATCH('Weekly data'!$C29,Targets!$A$6:$A$45,0)),0)*$B29/SUM(Seasonality!$B$6:$B$18)),IF(Metrics!$J$14="Seasonal pipeline",IF(OR(N(IFERROR(INDEX(Targets!$J$6:$J$45,MATCH('Weekly data'!$C29,Targets!$A$6:$A$45,0)),0))=0,SUM(Seasonality!$C$6:$C$18)=0),"",IFERROR(INDEX(Targets!$J$6:$J$45,MATCH('Weekly data'!$C29,Targets!$A$6:$A$45,0)),0)*$C29/SUM(Seasonality!$C$6:$C$18)),IF(Metrics!$J$14="Quarter plan",IF(N(IFERROR(INDEX(Targets!$J$6:$J$45,MATCH('Weekly data'!$C29,Targets!$A$6:$A$45,0)),0))=0,"",IFERROR(INDEX(Targets!$J$6:$J$45,MATCH('Weekly data'!$C29,Targets!$A$6:$A$45,0)),0)),IF(AND(Metrics!$J$14="Weekly",ISNUMBER(Metrics!$K$14)),Metrics!$K$14,"")))))</f>
        <v/>
      </c>
      <c r="BQ29">
        <f>IF(NOT(ISNUMBER('Weekly data'!M29)),"",IF(Metrics!$L$14="% of target",IF(ISNUMBER(BP29),IF(BP29=0,"",'Weekly data'!M29/BP29),""),'Weekly data'!M29))</f>
        <v/>
      </c>
      <c r="BR29">
        <f>IF(AND(ISNUMBER(BQ29),ISNUMBER(BQ28)),ABS(BQ29-BQ28),"")</f>
        <v/>
      </c>
      <c r="BS29">
        <f>IF(COUNT(BQ17:BQ28)&lt;12,"",AVERAGE(BQ17:BQ28))</f>
        <v/>
      </c>
      <c r="BT29">
        <f>IF(COUNT(BR18:BR28)&lt;11,"",AVERAGE(BR18:BR28))</f>
        <v/>
      </c>
      <c r="BU29">
        <f>IF(OR(BS29="",BT29=""),"",BS29+2.66*BT29)</f>
        <v/>
      </c>
      <c r="BV29">
        <f>IF(OR(BS29="",BT29=""),"",BS29-2.66*BT29)</f>
        <v/>
      </c>
      <c r="BW29">
        <f>IF(OR(BS29="",COUNT(BQ22:BQ29)&lt;8),"",IF(COUNTIF(BQ22:BQ29,"&gt;"&amp;BS29)=8,"Above",IF(COUNTIF(BQ22:BQ29,"&lt;"&amp;BS29)=8,"Below","")))</f>
        <v/>
      </c>
      <c r="BX29">
        <f>IF('Weekly data'!$C29="","",IF(Metrics!$J$15="Seasonal bookings",IF(OR(N(IFERROR(INDEX(Targets!$K$6:$K$45,MATCH('Weekly data'!$C29,Targets!$A$6:$A$45,0)),0))=0,SUM(Seasonality!$B$6:$B$18)=0),"",IFERROR(INDEX(Targets!$K$6:$K$45,MATCH('Weekly data'!$C29,Targets!$A$6:$A$45,0)),0)*$B29/SUM(Seasonality!$B$6:$B$18)),IF(Metrics!$J$15="Seasonal pipeline",IF(OR(N(IFERROR(INDEX(Targets!$K$6:$K$45,MATCH('Weekly data'!$C29,Targets!$A$6:$A$45,0)),0))=0,SUM(Seasonality!$C$6:$C$18)=0),"",IFERROR(INDEX(Targets!$K$6:$K$45,MATCH('Weekly data'!$C29,Targets!$A$6:$A$45,0)),0)*$C29/SUM(Seasonality!$C$6:$C$18)),IF(Metrics!$J$15="Quarter plan",IF(N(IFERROR(INDEX(Targets!$K$6:$K$45,MATCH('Weekly data'!$C29,Targets!$A$6:$A$45,0)),0))=0,"",IFERROR(INDEX(Targets!$K$6:$K$45,MATCH('Weekly data'!$C29,Targets!$A$6:$A$45,0)),0)),IF(AND(Metrics!$J$15="Weekly",ISNUMBER(Metrics!$K$15)),Metrics!$K$15,"")))))</f>
        <v/>
      </c>
      <c r="BY29">
        <f>IF(NOT(ISNUMBER('Weekly data'!N29)),"",IF(Metrics!$L$15="% of target",IF(ISNUMBER(BX29),IF(BX29=0,"",'Weekly data'!N29/BX29),""),'Weekly data'!N29))</f>
        <v/>
      </c>
      <c r="BZ29">
        <f>IF(AND(ISNUMBER(BY29),ISNUMBER(BY28)),ABS(BY29-BY28),"")</f>
        <v/>
      </c>
      <c r="CA29">
        <f>IF(COUNT(BY17:BY28)&lt;12,"",AVERAGE(BY17:BY28))</f>
        <v/>
      </c>
      <c r="CB29">
        <f>IF(COUNT(BZ18:BZ28)&lt;11,"",AVERAGE(BZ18:BZ28))</f>
        <v/>
      </c>
      <c r="CC29">
        <f>IF(OR(CA29="",CB29=""),"",CA29+2.66*CB29)</f>
        <v/>
      </c>
      <c r="CD29">
        <f>IF(OR(CA29="",CB29=""),"",CA29-2.66*CB29)</f>
        <v/>
      </c>
      <c r="CE29">
        <f>IF(OR(CA29="",COUNT(BY22:BY29)&lt;8),"",IF(COUNTIF(BY22:BY29,"&gt;"&amp;CA29)=8,"Above",IF(COUNTIF(BY22:BY29,"&lt;"&amp;CA29)=8,"Below","")))</f>
        <v/>
      </c>
      <c r="CF29">
        <f>IF('Weekly data'!$C29="","",IF(Metrics!$J$16="Seasonal bookings",IF(OR(N(IFERROR(INDEX(Targets!$L$6:$L$45,MATCH('Weekly data'!$C29,Targets!$A$6:$A$45,0)),0))=0,SUM(Seasonality!$B$6:$B$18)=0),"",IFERROR(INDEX(Targets!$L$6:$L$45,MATCH('Weekly data'!$C29,Targets!$A$6:$A$45,0)),0)*$B29/SUM(Seasonality!$B$6:$B$18)),IF(Metrics!$J$16="Seasonal pipeline",IF(OR(N(IFERROR(INDEX(Targets!$L$6:$L$45,MATCH('Weekly data'!$C29,Targets!$A$6:$A$45,0)),0))=0,SUM(Seasonality!$C$6:$C$18)=0),"",IFERROR(INDEX(Targets!$L$6:$L$45,MATCH('Weekly data'!$C29,Targets!$A$6:$A$45,0)),0)*$C29/SUM(Seasonality!$C$6:$C$18)),IF(Metrics!$J$16="Quarter plan",IF(N(IFERROR(INDEX(Targets!$L$6:$L$45,MATCH('Weekly data'!$C29,Targets!$A$6:$A$45,0)),0))=0,"",IFERROR(INDEX(Targets!$L$6:$L$45,MATCH('Weekly data'!$C29,Targets!$A$6:$A$45,0)),0)),IF(AND(Metrics!$J$16="Weekly",ISNUMBER(Metrics!$K$16)),Metrics!$K$16,"")))))</f>
        <v/>
      </c>
      <c r="CG29">
        <f>IF(NOT(ISNUMBER('Weekly data'!O29)),"",IF(Metrics!$L$16="% of target",IF(ISNUMBER(CF29),IF(CF29=0,"",'Weekly data'!O29/CF29),""),'Weekly data'!O29))</f>
        <v/>
      </c>
      <c r="CH29">
        <f>IF(AND(ISNUMBER(CG29),ISNUMBER(CG28)),ABS(CG29-CG28),"")</f>
        <v/>
      </c>
      <c r="CI29">
        <f>IF(COUNT(CG17:CG28)&lt;12,"",AVERAGE(CG17:CG28))</f>
        <v/>
      </c>
      <c r="CJ29">
        <f>IF(COUNT(CH18:CH28)&lt;11,"",AVERAGE(CH18:CH28))</f>
        <v/>
      </c>
      <c r="CK29">
        <f>IF(OR(CI29="",CJ29=""),"",CI29+2.66*CJ29)</f>
        <v/>
      </c>
      <c r="CL29">
        <f>IF(OR(CI29="",CJ29=""),"",CI29-2.66*CJ29)</f>
        <v/>
      </c>
      <c r="CM29">
        <f>IF(OR(CI29="",COUNT(CG22:CG29)&lt;8),"",IF(COUNTIF(CG22:CG29,"&gt;"&amp;CI29)=8,"Above",IF(COUNTIF(CG22:CG29,"&lt;"&amp;CI29)=8,"Below","")))</f>
        <v/>
      </c>
      <c r="CN29">
        <f>IF('Weekly data'!$C29="","",IF(Metrics!$J$17="Seasonal bookings",IF(OR(N(IFERROR(INDEX(Targets!$M$6:$M$45,MATCH('Weekly data'!$C29,Targets!$A$6:$A$45,0)),0))=0,SUM(Seasonality!$B$6:$B$18)=0),"",IFERROR(INDEX(Targets!$M$6:$M$45,MATCH('Weekly data'!$C29,Targets!$A$6:$A$45,0)),0)*$B29/SUM(Seasonality!$B$6:$B$18)),IF(Metrics!$J$17="Seasonal pipeline",IF(OR(N(IFERROR(INDEX(Targets!$M$6:$M$45,MATCH('Weekly data'!$C29,Targets!$A$6:$A$45,0)),0))=0,SUM(Seasonality!$C$6:$C$18)=0),"",IFERROR(INDEX(Targets!$M$6:$M$45,MATCH('Weekly data'!$C29,Targets!$A$6:$A$45,0)),0)*$C29/SUM(Seasonality!$C$6:$C$18)),IF(Metrics!$J$17="Quarter plan",IF(N(IFERROR(INDEX(Targets!$M$6:$M$45,MATCH('Weekly data'!$C29,Targets!$A$6:$A$45,0)),0))=0,"",IFERROR(INDEX(Targets!$M$6:$M$45,MATCH('Weekly data'!$C29,Targets!$A$6:$A$45,0)),0)),IF(AND(Metrics!$J$17="Weekly",ISNUMBER(Metrics!$K$17)),Metrics!$K$17,"")))))</f>
        <v/>
      </c>
      <c r="CO29">
        <f>IF(NOT(ISNUMBER('Weekly data'!P29)),"",IF(Metrics!$L$17="% of target",IF(ISNUMBER(CN29),IF(CN29=0,"",'Weekly data'!P29/CN29),""),'Weekly data'!P29))</f>
        <v/>
      </c>
      <c r="CP29">
        <f>IF(AND(ISNUMBER(CO29),ISNUMBER(CO28)),ABS(CO29-CO28),"")</f>
        <v/>
      </c>
      <c r="CQ29">
        <f>IF(COUNT(CO17:CO28)&lt;12,"",AVERAGE(CO17:CO28))</f>
        <v/>
      </c>
      <c r="CR29">
        <f>IF(COUNT(CP18:CP28)&lt;11,"",AVERAGE(CP18:CP28))</f>
        <v/>
      </c>
      <c r="CS29">
        <f>IF(OR(CQ29="",CR29=""),"",CQ29+2.66*CR29)</f>
        <v/>
      </c>
      <c r="CT29">
        <f>IF(OR(CQ29="",CR29=""),"",CQ29-2.66*CR29)</f>
        <v/>
      </c>
      <c r="CU29">
        <f>IF(OR(CQ29="",COUNT(CO22:CO29)&lt;8),"",IF(COUNTIF(CO22:CO29,"&gt;"&amp;CQ29)=8,"Above",IF(COUNTIF(CO22:CO29,"&lt;"&amp;CQ29)=8,"Below","")))</f>
        <v/>
      </c>
    </row>
    <row r="30">
      <c r="A30" s="8">
        <f>'Weekly data'!A30</f>
        <v/>
      </c>
      <c r="B30">
        <f>IF('Weekly data'!D30="","",INDEX(Seasonality!$B$6:$B$18,'Weekly data'!D30))</f>
        <v/>
      </c>
      <c r="C30">
        <f>IF('Weekly data'!D30="","",INDEX(Seasonality!$C$6:$C$18,'Weekly data'!D30))</f>
        <v/>
      </c>
      <c r="D30">
        <f>IF('Weekly data'!$C30="","",IF(Metrics!$J$6="Seasonal bookings",IF(OR(N(IFERROR(INDEX(Targets!$B$6:$B$45,MATCH('Weekly data'!$C30,Targets!$A$6:$A$45,0)),0))=0,SUM(Seasonality!$B$6:$B$18)=0),"",IFERROR(INDEX(Targets!$B$6:$B$45,MATCH('Weekly data'!$C30,Targets!$A$6:$A$45,0)),0)*$B30/SUM(Seasonality!$B$6:$B$18)),IF(Metrics!$J$6="Seasonal pipeline",IF(OR(N(IFERROR(INDEX(Targets!$B$6:$B$45,MATCH('Weekly data'!$C30,Targets!$A$6:$A$45,0)),0))=0,SUM(Seasonality!$C$6:$C$18)=0),"",IFERROR(INDEX(Targets!$B$6:$B$45,MATCH('Weekly data'!$C30,Targets!$A$6:$A$45,0)),0)*$C30/SUM(Seasonality!$C$6:$C$18)),IF(Metrics!$J$6="Quarter plan",IF(N(IFERROR(INDEX(Targets!$B$6:$B$45,MATCH('Weekly data'!$C30,Targets!$A$6:$A$45,0)),0))=0,"",IFERROR(INDEX(Targets!$B$6:$B$45,MATCH('Weekly data'!$C30,Targets!$A$6:$A$45,0)),0)),IF(AND(Metrics!$J$6="Weekly",ISNUMBER(Metrics!$K$6)),Metrics!$K$6,"")))))</f>
        <v/>
      </c>
      <c r="E30">
        <f>IF(NOT(ISNUMBER('Weekly data'!E30)),"",IF(Metrics!$L$6="% of target",IF(ISNUMBER(D30),IF(D30=0,"",'Weekly data'!E30/D30),""),'Weekly data'!E30))</f>
        <v/>
      </c>
      <c r="F30">
        <f>IF(AND(ISNUMBER(E30),ISNUMBER(E29)),ABS(E30-E29),"")</f>
        <v/>
      </c>
      <c r="G30">
        <f>IF(COUNT(E18:E29)&lt;12,"",AVERAGE(E18:E29))</f>
        <v/>
      </c>
      <c r="H30">
        <f>IF(COUNT(F19:F29)&lt;11,"",AVERAGE(F19:F29))</f>
        <v/>
      </c>
      <c r="I30">
        <f>IF(OR(G30="",H30=""),"",G30+2.66*H30)</f>
        <v/>
      </c>
      <c r="J30">
        <f>IF(OR(G30="",H30=""),"",G30-2.66*H30)</f>
        <v/>
      </c>
      <c r="K30">
        <f>IF(OR(G30="",COUNT(E23:E30)&lt;8),"",IF(COUNTIF(E23:E30,"&gt;"&amp;G30)=8,"Above",IF(COUNTIF(E23:E30,"&lt;"&amp;G30)=8,"Below","")))</f>
        <v/>
      </c>
      <c r="L30">
        <f>IF('Weekly data'!$C30="","",IF(Metrics!$J$7="Seasonal bookings",IF(OR(N(IFERROR(INDEX(Targets!$C$6:$C$45,MATCH('Weekly data'!$C30,Targets!$A$6:$A$45,0)),0))=0,SUM(Seasonality!$B$6:$B$18)=0),"",IFERROR(INDEX(Targets!$C$6:$C$45,MATCH('Weekly data'!$C30,Targets!$A$6:$A$45,0)),0)*$B30/SUM(Seasonality!$B$6:$B$18)),IF(Metrics!$J$7="Seasonal pipeline",IF(OR(N(IFERROR(INDEX(Targets!$C$6:$C$45,MATCH('Weekly data'!$C30,Targets!$A$6:$A$45,0)),0))=0,SUM(Seasonality!$C$6:$C$18)=0),"",IFERROR(INDEX(Targets!$C$6:$C$45,MATCH('Weekly data'!$C30,Targets!$A$6:$A$45,0)),0)*$C30/SUM(Seasonality!$C$6:$C$18)),IF(Metrics!$J$7="Quarter plan",IF(N(IFERROR(INDEX(Targets!$C$6:$C$45,MATCH('Weekly data'!$C30,Targets!$A$6:$A$45,0)),0))=0,"",IFERROR(INDEX(Targets!$C$6:$C$45,MATCH('Weekly data'!$C30,Targets!$A$6:$A$45,0)),0)),IF(AND(Metrics!$J$7="Weekly",ISNUMBER(Metrics!$K$7)),Metrics!$K$7,"")))))</f>
        <v/>
      </c>
      <c r="M30">
        <f>IF(NOT(ISNUMBER('Weekly data'!F30)),"",IF(Metrics!$L$7="% of target",IF(ISNUMBER(L30),IF(L30=0,"",'Weekly data'!F30/L30),""),'Weekly data'!F30))</f>
        <v/>
      </c>
      <c r="N30">
        <f>IF(AND(ISNUMBER(M30),ISNUMBER(M29)),ABS(M30-M29),"")</f>
        <v/>
      </c>
      <c r="O30">
        <f>IF(COUNT(M18:M29)&lt;12,"",AVERAGE(M18:M29))</f>
        <v/>
      </c>
      <c r="P30">
        <f>IF(COUNT(N19:N29)&lt;11,"",AVERAGE(N19:N29))</f>
        <v/>
      </c>
      <c r="Q30">
        <f>IF(OR(O30="",P30=""),"",O30+2.66*P30)</f>
        <v/>
      </c>
      <c r="R30">
        <f>IF(OR(O30="",P30=""),"",O30-2.66*P30)</f>
        <v/>
      </c>
      <c r="S30">
        <f>IF(OR(O30="",COUNT(M23:M30)&lt;8),"",IF(COUNTIF(M23:M30,"&gt;"&amp;O30)=8,"Above",IF(COUNTIF(M23:M30,"&lt;"&amp;O30)=8,"Below","")))</f>
        <v/>
      </c>
      <c r="T30">
        <f>IF('Weekly data'!$C30="","",IF(Metrics!$J$8="Seasonal bookings",IF(OR(N(IFERROR(INDEX(Targets!$D$6:$D$45,MATCH('Weekly data'!$C30,Targets!$A$6:$A$45,0)),0))=0,SUM(Seasonality!$B$6:$B$18)=0),"",IFERROR(INDEX(Targets!$D$6:$D$45,MATCH('Weekly data'!$C30,Targets!$A$6:$A$45,0)),0)*$B30/SUM(Seasonality!$B$6:$B$18)),IF(Metrics!$J$8="Seasonal pipeline",IF(OR(N(IFERROR(INDEX(Targets!$D$6:$D$45,MATCH('Weekly data'!$C30,Targets!$A$6:$A$45,0)),0))=0,SUM(Seasonality!$C$6:$C$18)=0),"",IFERROR(INDEX(Targets!$D$6:$D$45,MATCH('Weekly data'!$C30,Targets!$A$6:$A$45,0)),0)*$C30/SUM(Seasonality!$C$6:$C$18)),IF(Metrics!$J$8="Quarter plan",IF(N(IFERROR(INDEX(Targets!$D$6:$D$45,MATCH('Weekly data'!$C30,Targets!$A$6:$A$45,0)),0))=0,"",IFERROR(INDEX(Targets!$D$6:$D$45,MATCH('Weekly data'!$C30,Targets!$A$6:$A$45,0)),0)),IF(AND(Metrics!$J$8="Weekly",ISNUMBER(Metrics!$K$8)),Metrics!$K$8,"")))))</f>
        <v/>
      </c>
      <c r="U30">
        <f>IF(NOT(ISNUMBER('Weekly data'!G30)),"",IF(Metrics!$L$8="% of target",IF(ISNUMBER(T30),IF(T30=0,"",'Weekly data'!G30/T30),""),'Weekly data'!G30))</f>
        <v/>
      </c>
      <c r="V30">
        <f>IF(AND(ISNUMBER(U30),ISNUMBER(U29)),ABS(U30-U29),"")</f>
        <v/>
      </c>
      <c r="W30">
        <f>IF(COUNT(U18:U29)&lt;12,"",AVERAGE(U18:U29))</f>
        <v/>
      </c>
      <c r="X30">
        <f>IF(COUNT(V19:V29)&lt;11,"",AVERAGE(V19:V29))</f>
        <v/>
      </c>
      <c r="Y30">
        <f>IF(OR(W30="",X30=""),"",W30+2.66*X30)</f>
        <v/>
      </c>
      <c r="Z30">
        <f>IF(OR(W30="",X30=""),"",W30-2.66*X30)</f>
        <v/>
      </c>
      <c r="AA30">
        <f>IF(OR(W30="",COUNT(U23:U30)&lt;8),"",IF(COUNTIF(U23:U30,"&gt;"&amp;W30)=8,"Above",IF(COUNTIF(U23:U30,"&lt;"&amp;W30)=8,"Below","")))</f>
        <v/>
      </c>
      <c r="AB30">
        <f>IF('Weekly data'!$C30="","",IF(Metrics!$J$9="Seasonal bookings",IF(OR(N(IFERROR(INDEX(Targets!$E$6:$E$45,MATCH('Weekly data'!$C30,Targets!$A$6:$A$45,0)),0))=0,SUM(Seasonality!$B$6:$B$18)=0),"",IFERROR(INDEX(Targets!$E$6:$E$45,MATCH('Weekly data'!$C30,Targets!$A$6:$A$45,0)),0)*$B30/SUM(Seasonality!$B$6:$B$18)),IF(Metrics!$J$9="Seasonal pipeline",IF(OR(N(IFERROR(INDEX(Targets!$E$6:$E$45,MATCH('Weekly data'!$C30,Targets!$A$6:$A$45,0)),0))=0,SUM(Seasonality!$C$6:$C$18)=0),"",IFERROR(INDEX(Targets!$E$6:$E$45,MATCH('Weekly data'!$C30,Targets!$A$6:$A$45,0)),0)*$C30/SUM(Seasonality!$C$6:$C$18)),IF(Metrics!$J$9="Quarter plan",IF(N(IFERROR(INDEX(Targets!$E$6:$E$45,MATCH('Weekly data'!$C30,Targets!$A$6:$A$45,0)),0))=0,"",IFERROR(INDEX(Targets!$E$6:$E$45,MATCH('Weekly data'!$C30,Targets!$A$6:$A$45,0)),0)),IF(AND(Metrics!$J$9="Weekly",ISNUMBER(Metrics!$K$9)),Metrics!$K$9,"")))))</f>
        <v/>
      </c>
      <c r="AC30">
        <f>IF(NOT(ISNUMBER('Weekly data'!H30)),"",IF(Metrics!$L$9="% of target",IF(ISNUMBER(AB30),IF(AB30=0,"",'Weekly data'!H30/AB30),""),'Weekly data'!H30))</f>
        <v/>
      </c>
      <c r="AD30">
        <f>IF(AND(ISNUMBER(AC30),ISNUMBER(AC29)),ABS(AC30-AC29),"")</f>
        <v/>
      </c>
      <c r="AE30">
        <f>IF(COUNT(AC18:AC29)&lt;12,"",AVERAGE(AC18:AC29))</f>
        <v/>
      </c>
      <c r="AF30">
        <f>IF(COUNT(AD19:AD29)&lt;11,"",AVERAGE(AD19:AD29))</f>
        <v/>
      </c>
      <c r="AG30">
        <f>IF(OR(AE30="",AF30=""),"",AE30+2.66*AF30)</f>
        <v/>
      </c>
      <c r="AH30">
        <f>IF(OR(AE30="",AF30=""),"",AE30-2.66*AF30)</f>
        <v/>
      </c>
      <c r="AI30">
        <f>IF(OR(AE30="",COUNT(AC23:AC30)&lt;8),"",IF(COUNTIF(AC23:AC30,"&gt;"&amp;AE30)=8,"Above",IF(COUNTIF(AC23:AC30,"&lt;"&amp;AE30)=8,"Below","")))</f>
        <v/>
      </c>
      <c r="AJ30">
        <f>IF('Weekly data'!$C30="","",IF(Metrics!$J$10="Seasonal bookings",IF(OR(N(IFERROR(INDEX(Targets!$F$6:$F$45,MATCH('Weekly data'!$C30,Targets!$A$6:$A$45,0)),0))=0,SUM(Seasonality!$B$6:$B$18)=0),"",IFERROR(INDEX(Targets!$F$6:$F$45,MATCH('Weekly data'!$C30,Targets!$A$6:$A$45,0)),0)*$B30/SUM(Seasonality!$B$6:$B$18)),IF(Metrics!$J$10="Seasonal pipeline",IF(OR(N(IFERROR(INDEX(Targets!$F$6:$F$45,MATCH('Weekly data'!$C30,Targets!$A$6:$A$45,0)),0))=0,SUM(Seasonality!$C$6:$C$18)=0),"",IFERROR(INDEX(Targets!$F$6:$F$45,MATCH('Weekly data'!$C30,Targets!$A$6:$A$45,0)),0)*$C30/SUM(Seasonality!$C$6:$C$18)),IF(Metrics!$J$10="Quarter plan",IF(N(IFERROR(INDEX(Targets!$F$6:$F$45,MATCH('Weekly data'!$C30,Targets!$A$6:$A$45,0)),0))=0,"",IFERROR(INDEX(Targets!$F$6:$F$45,MATCH('Weekly data'!$C30,Targets!$A$6:$A$45,0)),0)),IF(AND(Metrics!$J$10="Weekly",ISNUMBER(Metrics!$K$10)),Metrics!$K$10,"")))))</f>
        <v/>
      </c>
      <c r="AK30">
        <f>IF(NOT(ISNUMBER('Weekly data'!I30)),"",IF(Metrics!$L$10="% of target",IF(ISNUMBER(AJ30),IF(AJ30=0,"",'Weekly data'!I30/AJ30),""),'Weekly data'!I30))</f>
        <v/>
      </c>
      <c r="AL30">
        <f>IF(AND(ISNUMBER(AK30),ISNUMBER(AK29)),ABS(AK30-AK29),"")</f>
        <v/>
      </c>
      <c r="AM30">
        <f>IF(COUNT(AK18:AK29)&lt;12,"",AVERAGE(AK18:AK29))</f>
        <v/>
      </c>
      <c r="AN30">
        <f>IF(COUNT(AL19:AL29)&lt;11,"",AVERAGE(AL19:AL29))</f>
        <v/>
      </c>
      <c r="AO30">
        <f>IF(OR(AM30="",AN30=""),"",AM30+2.66*AN30)</f>
        <v/>
      </c>
      <c r="AP30">
        <f>IF(OR(AM30="",AN30=""),"",AM30-2.66*AN30)</f>
        <v/>
      </c>
      <c r="AQ30">
        <f>IF(OR(AM30="",COUNT(AK23:AK30)&lt;8),"",IF(COUNTIF(AK23:AK30,"&gt;"&amp;AM30)=8,"Above",IF(COUNTIF(AK23:AK30,"&lt;"&amp;AM30)=8,"Below","")))</f>
        <v/>
      </c>
      <c r="AR30">
        <f>IF('Weekly data'!$C30="","",IF(Metrics!$J$11="Seasonal bookings",IF(OR(N(IFERROR(INDEX(Targets!$G$6:$G$45,MATCH('Weekly data'!$C30,Targets!$A$6:$A$45,0)),0))=0,SUM(Seasonality!$B$6:$B$18)=0),"",IFERROR(INDEX(Targets!$G$6:$G$45,MATCH('Weekly data'!$C30,Targets!$A$6:$A$45,0)),0)*$B30/SUM(Seasonality!$B$6:$B$18)),IF(Metrics!$J$11="Seasonal pipeline",IF(OR(N(IFERROR(INDEX(Targets!$G$6:$G$45,MATCH('Weekly data'!$C30,Targets!$A$6:$A$45,0)),0))=0,SUM(Seasonality!$C$6:$C$18)=0),"",IFERROR(INDEX(Targets!$G$6:$G$45,MATCH('Weekly data'!$C30,Targets!$A$6:$A$45,0)),0)*$C30/SUM(Seasonality!$C$6:$C$18)),IF(Metrics!$J$11="Quarter plan",IF(N(IFERROR(INDEX(Targets!$G$6:$G$45,MATCH('Weekly data'!$C30,Targets!$A$6:$A$45,0)),0))=0,"",IFERROR(INDEX(Targets!$G$6:$G$45,MATCH('Weekly data'!$C30,Targets!$A$6:$A$45,0)),0)),IF(AND(Metrics!$J$11="Weekly",ISNUMBER(Metrics!$K$11)),Metrics!$K$11,"")))))</f>
        <v/>
      </c>
      <c r="AS30">
        <f>IF(NOT(ISNUMBER('Weekly data'!J30)),"",IF(Metrics!$L$11="% of target",IF(ISNUMBER(AR30),IF(AR30=0,"",'Weekly data'!J30/AR30),""),'Weekly data'!J30))</f>
        <v/>
      </c>
      <c r="AT30">
        <f>IF(AND(ISNUMBER(AS30),ISNUMBER(AS29)),ABS(AS30-AS29),"")</f>
        <v/>
      </c>
      <c r="AU30">
        <f>IF(COUNT(AS18:AS29)&lt;12,"",AVERAGE(AS18:AS29))</f>
        <v/>
      </c>
      <c r="AV30">
        <f>IF(COUNT(AT19:AT29)&lt;11,"",AVERAGE(AT19:AT29))</f>
        <v/>
      </c>
      <c r="AW30">
        <f>IF(OR(AU30="",AV30=""),"",AU30+2.66*AV30)</f>
        <v/>
      </c>
      <c r="AX30">
        <f>IF(OR(AU30="",AV30=""),"",AU30-2.66*AV30)</f>
        <v/>
      </c>
      <c r="AY30">
        <f>IF(OR(AU30="",COUNT(AS23:AS30)&lt;8),"",IF(COUNTIF(AS23:AS30,"&gt;"&amp;AU30)=8,"Above",IF(COUNTIF(AS23:AS30,"&lt;"&amp;AU30)=8,"Below","")))</f>
        <v/>
      </c>
      <c r="AZ30">
        <f>IF('Weekly data'!$C30="","",IF(Metrics!$J$12="Seasonal bookings",IF(OR(N(IFERROR(INDEX(Targets!$H$6:$H$45,MATCH('Weekly data'!$C30,Targets!$A$6:$A$45,0)),0))=0,SUM(Seasonality!$B$6:$B$18)=0),"",IFERROR(INDEX(Targets!$H$6:$H$45,MATCH('Weekly data'!$C30,Targets!$A$6:$A$45,0)),0)*$B30/SUM(Seasonality!$B$6:$B$18)),IF(Metrics!$J$12="Seasonal pipeline",IF(OR(N(IFERROR(INDEX(Targets!$H$6:$H$45,MATCH('Weekly data'!$C30,Targets!$A$6:$A$45,0)),0))=0,SUM(Seasonality!$C$6:$C$18)=0),"",IFERROR(INDEX(Targets!$H$6:$H$45,MATCH('Weekly data'!$C30,Targets!$A$6:$A$45,0)),0)*$C30/SUM(Seasonality!$C$6:$C$18)),IF(Metrics!$J$12="Quarter plan",IF(N(IFERROR(INDEX(Targets!$H$6:$H$45,MATCH('Weekly data'!$C30,Targets!$A$6:$A$45,0)),0))=0,"",IFERROR(INDEX(Targets!$H$6:$H$45,MATCH('Weekly data'!$C30,Targets!$A$6:$A$45,0)),0)),IF(AND(Metrics!$J$12="Weekly",ISNUMBER(Metrics!$K$12)),Metrics!$K$12,"")))))</f>
        <v/>
      </c>
      <c r="BA30">
        <f>IF(NOT(ISNUMBER('Weekly data'!K30)),"",IF(Metrics!$L$12="% of target",IF(ISNUMBER(AZ30),IF(AZ30=0,"",'Weekly data'!K30/AZ30),""),'Weekly data'!K30))</f>
        <v/>
      </c>
      <c r="BB30">
        <f>IF(AND(ISNUMBER(BA30),ISNUMBER(BA29)),ABS(BA30-BA29),"")</f>
        <v/>
      </c>
      <c r="BC30">
        <f>IF(COUNT(BA18:BA29)&lt;12,"",AVERAGE(BA18:BA29))</f>
        <v/>
      </c>
      <c r="BD30">
        <f>IF(COUNT(BB19:BB29)&lt;11,"",AVERAGE(BB19:BB29))</f>
        <v/>
      </c>
      <c r="BE30">
        <f>IF(OR(BC30="",BD30=""),"",BC30+2.66*BD30)</f>
        <v/>
      </c>
      <c r="BF30">
        <f>IF(OR(BC30="",BD30=""),"",BC30-2.66*BD30)</f>
        <v/>
      </c>
      <c r="BG30">
        <f>IF(OR(BC30="",COUNT(BA23:BA30)&lt;8),"",IF(COUNTIF(BA23:BA30,"&gt;"&amp;BC30)=8,"Above",IF(COUNTIF(BA23:BA30,"&lt;"&amp;BC30)=8,"Below","")))</f>
        <v/>
      </c>
      <c r="BH30">
        <f>IF('Weekly data'!$C30="","",IF(Metrics!$J$13="Seasonal bookings",IF(OR(N(IFERROR(INDEX(Targets!$I$6:$I$45,MATCH('Weekly data'!$C30,Targets!$A$6:$A$45,0)),0))=0,SUM(Seasonality!$B$6:$B$18)=0),"",IFERROR(INDEX(Targets!$I$6:$I$45,MATCH('Weekly data'!$C30,Targets!$A$6:$A$45,0)),0)*$B30/SUM(Seasonality!$B$6:$B$18)),IF(Metrics!$J$13="Seasonal pipeline",IF(OR(N(IFERROR(INDEX(Targets!$I$6:$I$45,MATCH('Weekly data'!$C30,Targets!$A$6:$A$45,0)),0))=0,SUM(Seasonality!$C$6:$C$18)=0),"",IFERROR(INDEX(Targets!$I$6:$I$45,MATCH('Weekly data'!$C30,Targets!$A$6:$A$45,0)),0)*$C30/SUM(Seasonality!$C$6:$C$18)),IF(Metrics!$J$13="Quarter plan",IF(N(IFERROR(INDEX(Targets!$I$6:$I$45,MATCH('Weekly data'!$C30,Targets!$A$6:$A$45,0)),0))=0,"",IFERROR(INDEX(Targets!$I$6:$I$45,MATCH('Weekly data'!$C30,Targets!$A$6:$A$45,0)),0)),IF(AND(Metrics!$J$13="Weekly",ISNUMBER(Metrics!$K$13)),Metrics!$K$13,"")))))</f>
        <v/>
      </c>
      <c r="BI30">
        <f>IF(NOT(ISNUMBER('Weekly data'!L30)),"",IF(Metrics!$L$13="% of target",IF(ISNUMBER(BH30),IF(BH30=0,"",'Weekly data'!L30/BH30),""),'Weekly data'!L30))</f>
        <v/>
      </c>
      <c r="BJ30">
        <f>IF(AND(ISNUMBER(BI30),ISNUMBER(BI29)),ABS(BI30-BI29),"")</f>
        <v/>
      </c>
      <c r="BK30">
        <f>IF(COUNT(BI18:BI29)&lt;12,"",AVERAGE(BI18:BI29))</f>
        <v/>
      </c>
      <c r="BL30">
        <f>IF(COUNT(BJ19:BJ29)&lt;11,"",AVERAGE(BJ19:BJ29))</f>
        <v/>
      </c>
      <c r="BM30">
        <f>IF(OR(BK30="",BL30=""),"",BK30+2.66*BL30)</f>
        <v/>
      </c>
      <c r="BN30">
        <f>IF(OR(BK30="",BL30=""),"",BK30-2.66*BL30)</f>
        <v/>
      </c>
      <c r="BO30">
        <f>IF(OR(BK30="",COUNT(BI23:BI30)&lt;8),"",IF(COUNTIF(BI23:BI30,"&gt;"&amp;BK30)=8,"Above",IF(COUNTIF(BI23:BI30,"&lt;"&amp;BK30)=8,"Below","")))</f>
        <v/>
      </c>
      <c r="BP30">
        <f>IF('Weekly data'!$C30="","",IF(Metrics!$J$14="Seasonal bookings",IF(OR(N(IFERROR(INDEX(Targets!$J$6:$J$45,MATCH('Weekly data'!$C30,Targets!$A$6:$A$45,0)),0))=0,SUM(Seasonality!$B$6:$B$18)=0),"",IFERROR(INDEX(Targets!$J$6:$J$45,MATCH('Weekly data'!$C30,Targets!$A$6:$A$45,0)),0)*$B30/SUM(Seasonality!$B$6:$B$18)),IF(Metrics!$J$14="Seasonal pipeline",IF(OR(N(IFERROR(INDEX(Targets!$J$6:$J$45,MATCH('Weekly data'!$C30,Targets!$A$6:$A$45,0)),0))=0,SUM(Seasonality!$C$6:$C$18)=0),"",IFERROR(INDEX(Targets!$J$6:$J$45,MATCH('Weekly data'!$C30,Targets!$A$6:$A$45,0)),0)*$C30/SUM(Seasonality!$C$6:$C$18)),IF(Metrics!$J$14="Quarter plan",IF(N(IFERROR(INDEX(Targets!$J$6:$J$45,MATCH('Weekly data'!$C30,Targets!$A$6:$A$45,0)),0))=0,"",IFERROR(INDEX(Targets!$J$6:$J$45,MATCH('Weekly data'!$C30,Targets!$A$6:$A$45,0)),0)),IF(AND(Metrics!$J$14="Weekly",ISNUMBER(Metrics!$K$14)),Metrics!$K$14,"")))))</f>
        <v/>
      </c>
      <c r="BQ30">
        <f>IF(NOT(ISNUMBER('Weekly data'!M30)),"",IF(Metrics!$L$14="% of target",IF(ISNUMBER(BP30),IF(BP30=0,"",'Weekly data'!M30/BP30),""),'Weekly data'!M30))</f>
        <v/>
      </c>
      <c r="BR30">
        <f>IF(AND(ISNUMBER(BQ30),ISNUMBER(BQ29)),ABS(BQ30-BQ29),"")</f>
        <v/>
      </c>
      <c r="BS30">
        <f>IF(COUNT(BQ18:BQ29)&lt;12,"",AVERAGE(BQ18:BQ29))</f>
        <v/>
      </c>
      <c r="BT30">
        <f>IF(COUNT(BR19:BR29)&lt;11,"",AVERAGE(BR19:BR29))</f>
        <v/>
      </c>
      <c r="BU30">
        <f>IF(OR(BS30="",BT30=""),"",BS30+2.66*BT30)</f>
        <v/>
      </c>
      <c r="BV30">
        <f>IF(OR(BS30="",BT30=""),"",BS30-2.66*BT30)</f>
        <v/>
      </c>
      <c r="BW30">
        <f>IF(OR(BS30="",COUNT(BQ23:BQ30)&lt;8),"",IF(COUNTIF(BQ23:BQ30,"&gt;"&amp;BS30)=8,"Above",IF(COUNTIF(BQ23:BQ30,"&lt;"&amp;BS30)=8,"Below","")))</f>
        <v/>
      </c>
      <c r="BX30">
        <f>IF('Weekly data'!$C30="","",IF(Metrics!$J$15="Seasonal bookings",IF(OR(N(IFERROR(INDEX(Targets!$K$6:$K$45,MATCH('Weekly data'!$C30,Targets!$A$6:$A$45,0)),0))=0,SUM(Seasonality!$B$6:$B$18)=0),"",IFERROR(INDEX(Targets!$K$6:$K$45,MATCH('Weekly data'!$C30,Targets!$A$6:$A$45,0)),0)*$B30/SUM(Seasonality!$B$6:$B$18)),IF(Metrics!$J$15="Seasonal pipeline",IF(OR(N(IFERROR(INDEX(Targets!$K$6:$K$45,MATCH('Weekly data'!$C30,Targets!$A$6:$A$45,0)),0))=0,SUM(Seasonality!$C$6:$C$18)=0),"",IFERROR(INDEX(Targets!$K$6:$K$45,MATCH('Weekly data'!$C30,Targets!$A$6:$A$45,0)),0)*$C30/SUM(Seasonality!$C$6:$C$18)),IF(Metrics!$J$15="Quarter plan",IF(N(IFERROR(INDEX(Targets!$K$6:$K$45,MATCH('Weekly data'!$C30,Targets!$A$6:$A$45,0)),0))=0,"",IFERROR(INDEX(Targets!$K$6:$K$45,MATCH('Weekly data'!$C30,Targets!$A$6:$A$45,0)),0)),IF(AND(Metrics!$J$15="Weekly",ISNUMBER(Metrics!$K$15)),Metrics!$K$15,"")))))</f>
        <v/>
      </c>
      <c r="BY30">
        <f>IF(NOT(ISNUMBER('Weekly data'!N30)),"",IF(Metrics!$L$15="% of target",IF(ISNUMBER(BX30),IF(BX30=0,"",'Weekly data'!N30/BX30),""),'Weekly data'!N30))</f>
        <v/>
      </c>
      <c r="BZ30">
        <f>IF(AND(ISNUMBER(BY30),ISNUMBER(BY29)),ABS(BY30-BY29),"")</f>
        <v/>
      </c>
      <c r="CA30">
        <f>IF(COUNT(BY18:BY29)&lt;12,"",AVERAGE(BY18:BY29))</f>
        <v/>
      </c>
      <c r="CB30">
        <f>IF(COUNT(BZ19:BZ29)&lt;11,"",AVERAGE(BZ19:BZ29))</f>
        <v/>
      </c>
      <c r="CC30">
        <f>IF(OR(CA30="",CB30=""),"",CA30+2.66*CB30)</f>
        <v/>
      </c>
      <c r="CD30">
        <f>IF(OR(CA30="",CB30=""),"",CA30-2.66*CB30)</f>
        <v/>
      </c>
      <c r="CE30">
        <f>IF(OR(CA30="",COUNT(BY23:BY30)&lt;8),"",IF(COUNTIF(BY23:BY30,"&gt;"&amp;CA30)=8,"Above",IF(COUNTIF(BY23:BY30,"&lt;"&amp;CA30)=8,"Below","")))</f>
        <v/>
      </c>
      <c r="CF30">
        <f>IF('Weekly data'!$C30="","",IF(Metrics!$J$16="Seasonal bookings",IF(OR(N(IFERROR(INDEX(Targets!$L$6:$L$45,MATCH('Weekly data'!$C30,Targets!$A$6:$A$45,0)),0))=0,SUM(Seasonality!$B$6:$B$18)=0),"",IFERROR(INDEX(Targets!$L$6:$L$45,MATCH('Weekly data'!$C30,Targets!$A$6:$A$45,0)),0)*$B30/SUM(Seasonality!$B$6:$B$18)),IF(Metrics!$J$16="Seasonal pipeline",IF(OR(N(IFERROR(INDEX(Targets!$L$6:$L$45,MATCH('Weekly data'!$C30,Targets!$A$6:$A$45,0)),0))=0,SUM(Seasonality!$C$6:$C$18)=0),"",IFERROR(INDEX(Targets!$L$6:$L$45,MATCH('Weekly data'!$C30,Targets!$A$6:$A$45,0)),0)*$C30/SUM(Seasonality!$C$6:$C$18)),IF(Metrics!$J$16="Quarter plan",IF(N(IFERROR(INDEX(Targets!$L$6:$L$45,MATCH('Weekly data'!$C30,Targets!$A$6:$A$45,0)),0))=0,"",IFERROR(INDEX(Targets!$L$6:$L$45,MATCH('Weekly data'!$C30,Targets!$A$6:$A$45,0)),0)),IF(AND(Metrics!$J$16="Weekly",ISNUMBER(Metrics!$K$16)),Metrics!$K$16,"")))))</f>
        <v/>
      </c>
      <c r="CG30">
        <f>IF(NOT(ISNUMBER('Weekly data'!O30)),"",IF(Metrics!$L$16="% of target",IF(ISNUMBER(CF30),IF(CF30=0,"",'Weekly data'!O30/CF30),""),'Weekly data'!O30))</f>
        <v/>
      </c>
      <c r="CH30">
        <f>IF(AND(ISNUMBER(CG30),ISNUMBER(CG29)),ABS(CG30-CG29),"")</f>
        <v/>
      </c>
      <c r="CI30">
        <f>IF(COUNT(CG18:CG29)&lt;12,"",AVERAGE(CG18:CG29))</f>
        <v/>
      </c>
      <c r="CJ30">
        <f>IF(COUNT(CH19:CH29)&lt;11,"",AVERAGE(CH19:CH29))</f>
        <v/>
      </c>
      <c r="CK30">
        <f>IF(OR(CI30="",CJ30=""),"",CI30+2.66*CJ30)</f>
        <v/>
      </c>
      <c r="CL30">
        <f>IF(OR(CI30="",CJ30=""),"",CI30-2.66*CJ30)</f>
        <v/>
      </c>
      <c r="CM30">
        <f>IF(OR(CI30="",COUNT(CG23:CG30)&lt;8),"",IF(COUNTIF(CG23:CG30,"&gt;"&amp;CI30)=8,"Above",IF(COUNTIF(CG23:CG30,"&lt;"&amp;CI30)=8,"Below","")))</f>
        <v/>
      </c>
      <c r="CN30">
        <f>IF('Weekly data'!$C30="","",IF(Metrics!$J$17="Seasonal bookings",IF(OR(N(IFERROR(INDEX(Targets!$M$6:$M$45,MATCH('Weekly data'!$C30,Targets!$A$6:$A$45,0)),0))=0,SUM(Seasonality!$B$6:$B$18)=0),"",IFERROR(INDEX(Targets!$M$6:$M$45,MATCH('Weekly data'!$C30,Targets!$A$6:$A$45,0)),0)*$B30/SUM(Seasonality!$B$6:$B$18)),IF(Metrics!$J$17="Seasonal pipeline",IF(OR(N(IFERROR(INDEX(Targets!$M$6:$M$45,MATCH('Weekly data'!$C30,Targets!$A$6:$A$45,0)),0))=0,SUM(Seasonality!$C$6:$C$18)=0),"",IFERROR(INDEX(Targets!$M$6:$M$45,MATCH('Weekly data'!$C30,Targets!$A$6:$A$45,0)),0)*$C30/SUM(Seasonality!$C$6:$C$18)),IF(Metrics!$J$17="Quarter plan",IF(N(IFERROR(INDEX(Targets!$M$6:$M$45,MATCH('Weekly data'!$C30,Targets!$A$6:$A$45,0)),0))=0,"",IFERROR(INDEX(Targets!$M$6:$M$45,MATCH('Weekly data'!$C30,Targets!$A$6:$A$45,0)),0)),IF(AND(Metrics!$J$17="Weekly",ISNUMBER(Metrics!$K$17)),Metrics!$K$17,"")))))</f>
        <v/>
      </c>
      <c r="CO30">
        <f>IF(NOT(ISNUMBER('Weekly data'!P30)),"",IF(Metrics!$L$17="% of target",IF(ISNUMBER(CN30),IF(CN30=0,"",'Weekly data'!P30/CN30),""),'Weekly data'!P30))</f>
        <v/>
      </c>
      <c r="CP30">
        <f>IF(AND(ISNUMBER(CO30),ISNUMBER(CO29)),ABS(CO30-CO29),"")</f>
        <v/>
      </c>
      <c r="CQ30">
        <f>IF(COUNT(CO18:CO29)&lt;12,"",AVERAGE(CO18:CO29))</f>
        <v/>
      </c>
      <c r="CR30">
        <f>IF(COUNT(CP19:CP29)&lt;11,"",AVERAGE(CP19:CP29))</f>
        <v/>
      </c>
      <c r="CS30">
        <f>IF(OR(CQ30="",CR30=""),"",CQ30+2.66*CR30)</f>
        <v/>
      </c>
      <c r="CT30">
        <f>IF(OR(CQ30="",CR30=""),"",CQ30-2.66*CR30)</f>
        <v/>
      </c>
      <c r="CU30">
        <f>IF(OR(CQ30="",COUNT(CO23:CO30)&lt;8),"",IF(COUNTIF(CO23:CO30,"&gt;"&amp;CQ30)=8,"Above",IF(COUNTIF(CO23:CO30,"&lt;"&amp;CQ30)=8,"Below","")))</f>
        <v/>
      </c>
    </row>
    <row r="31">
      <c r="A31" s="8">
        <f>'Weekly data'!A31</f>
        <v/>
      </c>
      <c r="B31">
        <f>IF('Weekly data'!D31="","",INDEX(Seasonality!$B$6:$B$18,'Weekly data'!D31))</f>
        <v/>
      </c>
      <c r="C31">
        <f>IF('Weekly data'!D31="","",INDEX(Seasonality!$C$6:$C$18,'Weekly data'!D31))</f>
        <v/>
      </c>
      <c r="D31">
        <f>IF('Weekly data'!$C31="","",IF(Metrics!$J$6="Seasonal bookings",IF(OR(N(IFERROR(INDEX(Targets!$B$6:$B$45,MATCH('Weekly data'!$C31,Targets!$A$6:$A$45,0)),0))=0,SUM(Seasonality!$B$6:$B$18)=0),"",IFERROR(INDEX(Targets!$B$6:$B$45,MATCH('Weekly data'!$C31,Targets!$A$6:$A$45,0)),0)*$B31/SUM(Seasonality!$B$6:$B$18)),IF(Metrics!$J$6="Seasonal pipeline",IF(OR(N(IFERROR(INDEX(Targets!$B$6:$B$45,MATCH('Weekly data'!$C31,Targets!$A$6:$A$45,0)),0))=0,SUM(Seasonality!$C$6:$C$18)=0),"",IFERROR(INDEX(Targets!$B$6:$B$45,MATCH('Weekly data'!$C31,Targets!$A$6:$A$45,0)),0)*$C31/SUM(Seasonality!$C$6:$C$18)),IF(Metrics!$J$6="Quarter plan",IF(N(IFERROR(INDEX(Targets!$B$6:$B$45,MATCH('Weekly data'!$C31,Targets!$A$6:$A$45,0)),0))=0,"",IFERROR(INDEX(Targets!$B$6:$B$45,MATCH('Weekly data'!$C31,Targets!$A$6:$A$45,0)),0)),IF(AND(Metrics!$J$6="Weekly",ISNUMBER(Metrics!$K$6)),Metrics!$K$6,"")))))</f>
        <v/>
      </c>
      <c r="E31">
        <f>IF(NOT(ISNUMBER('Weekly data'!E31)),"",IF(Metrics!$L$6="% of target",IF(ISNUMBER(D31),IF(D31=0,"",'Weekly data'!E31/D31),""),'Weekly data'!E31))</f>
        <v/>
      </c>
      <c r="F31">
        <f>IF(AND(ISNUMBER(E31),ISNUMBER(E30)),ABS(E31-E30),"")</f>
        <v/>
      </c>
      <c r="G31">
        <f>IF(COUNT(E19:E30)&lt;12,"",AVERAGE(E19:E30))</f>
        <v/>
      </c>
      <c r="H31">
        <f>IF(COUNT(F20:F30)&lt;11,"",AVERAGE(F20:F30))</f>
        <v/>
      </c>
      <c r="I31">
        <f>IF(OR(G31="",H31=""),"",G31+2.66*H31)</f>
        <v/>
      </c>
      <c r="J31">
        <f>IF(OR(G31="",H31=""),"",G31-2.66*H31)</f>
        <v/>
      </c>
      <c r="K31">
        <f>IF(OR(G31="",COUNT(E24:E31)&lt;8),"",IF(COUNTIF(E24:E31,"&gt;"&amp;G31)=8,"Above",IF(COUNTIF(E24:E31,"&lt;"&amp;G31)=8,"Below","")))</f>
        <v/>
      </c>
      <c r="L31">
        <f>IF('Weekly data'!$C31="","",IF(Metrics!$J$7="Seasonal bookings",IF(OR(N(IFERROR(INDEX(Targets!$C$6:$C$45,MATCH('Weekly data'!$C31,Targets!$A$6:$A$45,0)),0))=0,SUM(Seasonality!$B$6:$B$18)=0),"",IFERROR(INDEX(Targets!$C$6:$C$45,MATCH('Weekly data'!$C31,Targets!$A$6:$A$45,0)),0)*$B31/SUM(Seasonality!$B$6:$B$18)),IF(Metrics!$J$7="Seasonal pipeline",IF(OR(N(IFERROR(INDEX(Targets!$C$6:$C$45,MATCH('Weekly data'!$C31,Targets!$A$6:$A$45,0)),0))=0,SUM(Seasonality!$C$6:$C$18)=0),"",IFERROR(INDEX(Targets!$C$6:$C$45,MATCH('Weekly data'!$C31,Targets!$A$6:$A$45,0)),0)*$C31/SUM(Seasonality!$C$6:$C$18)),IF(Metrics!$J$7="Quarter plan",IF(N(IFERROR(INDEX(Targets!$C$6:$C$45,MATCH('Weekly data'!$C31,Targets!$A$6:$A$45,0)),0))=0,"",IFERROR(INDEX(Targets!$C$6:$C$45,MATCH('Weekly data'!$C31,Targets!$A$6:$A$45,0)),0)),IF(AND(Metrics!$J$7="Weekly",ISNUMBER(Metrics!$K$7)),Metrics!$K$7,"")))))</f>
        <v/>
      </c>
      <c r="M31">
        <f>IF(NOT(ISNUMBER('Weekly data'!F31)),"",IF(Metrics!$L$7="% of target",IF(ISNUMBER(L31),IF(L31=0,"",'Weekly data'!F31/L31),""),'Weekly data'!F31))</f>
        <v/>
      </c>
      <c r="N31">
        <f>IF(AND(ISNUMBER(M31),ISNUMBER(M30)),ABS(M31-M30),"")</f>
        <v/>
      </c>
      <c r="O31">
        <f>IF(COUNT(M19:M30)&lt;12,"",AVERAGE(M19:M30))</f>
        <v/>
      </c>
      <c r="P31">
        <f>IF(COUNT(N20:N30)&lt;11,"",AVERAGE(N20:N30))</f>
        <v/>
      </c>
      <c r="Q31">
        <f>IF(OR(O31="",P31=""),"",O31+2.66*P31)</f>
        <v/>
      </c>
      <c r="R31">
        <f>IF(OR(O31="",P31=""),"",O31-2.66*P31)</f>
        <v/>
      </c>
      <c r="S31">
        <f>IF(OR(O31="",COUNT(M24:M31)&lt;8),"",IF(COUNTIF(M24:M31,"&gt;"&amp;O31)=8,"Above",IF(COUNTIF(M24:M31,"&lt;"&amp;O31)=8,"Below","")))</f>
        <v/>
      </c>
      <c r="T31">
        <f>IF('Weekly data'!$C31="","",IF(Metrics!$J$8="Seasonal bookings",IF(OR(N(IFERROR(INDEX(Targets!$D$6:$D$45,MATCH('Weekly data'!$C31,Targets!$A$6:$A$45,0)),0))=0,SUM(Seasonality!$B$6:$B$18)=0),"",IFERROR(INDEX(Targets!$D$6:$D$45,MATCH('Weekly data'!$C31,Targets!$A$6:$A$45,0)),0)*$B31/SUM(Seasonality!$B$6:$B$18)),IF(Metrics!$J$8="Seasonal pipeline",IF(OR(N(IFERROR(INDEX(Targets!$D$6:$D$45,MATCH('Weekly data'!$C31,Targets!$A$6:$A$45,0)),0))=0,SUM(Seasonality!$C$6:$C$18)=0),"",IFERROR(INDEX(Targets!$D$6:$D$45,MATCH('Weekly data'!$C31,Targets!$A$6:$A$45,0)),0)*$C31/SUM(Seasonality!$C$6:$C$18)),IF(Metrics!$J$8="Quarter plan",IF(N(IFERROR(INDEX(Targets!$D$6:$D$45,MATCH('Weekly data'!$C31,Targets!$A$6:$A$45,0)),0))=0,"",IFERROR(INDEX(Targets!$D$6:$D$45,MATCH('Weekly data'!$C31,Targets!$A$6:$A$45,0)),0)),IF(AND(Metrics!$J$8="Weekly",ISNUMBER(Metrics!$K$8)),Metrics!$K$8,"")))))</f>
        <v/>
      </c>
      <c r="U31">
        <f>IF(NOT(ISNUMBER('Weekly data'!G31)),"",IF(Metrics!$L$8="% of target",IF(ISNUMBER(T31),IF(T31=0,"",'Weekly data'!G31/T31),""),'Weekly data'!G31))</f>
        <v/>
      </c>
      <c r="V31">
        <f>IF(AND(ISNUMBER(U31),ISNUMBER(U30)),ABS(U31-U30),"")</f>
        <v/>
      </c>
      <c r="W31">
        <f>IF(COUNT(U19:U30)&lt;12,"",AVERAGE(U19:U30))</f>
        <v/>
      </c>
      <c r="X31">
        <f>IF(COUNT(V20:V30)&lt;11,"",AVERAGE(V20:V30))</f>
        <v/>
      </c>
      <c r="Y31">
        <f>IF(OR(W31="",X31=""),"",W31+2.66*X31)</f>
        <v/>
      </c>
      <c r="Z31">
        <f>IF(OR(W31="",X31=""),"",W31-2.66*X31)</f>
        <v/>
      </c>
      <c r="AA31">
        <f>IF(OR(W31="",COUNT(U24:U31)&lt;8),"",IF(COUNTIF(U24:U31,"&gt;"&amp;W31)=8,"Above",IF(COUNTIF(U24:U31,"&lt;"&amp;W31)=8,"Below","")))</f>
        <v/>
      </c>
      <c r="AB31">
        <f>IF('Weekly data'!$C31="","",IF(Metrics!$J$9="Seasonal bookings",IF(OR(N(IFERROR(INDEX(Targets!$E$6:$E$45,MATCH('Weekly data'!$C31,Targets!$A$6:$A$45,0)),0))=0,SUM(Seasonality!$B$6:$B$18)=0),"",IFERROR(INDEX(Targets!$E$6:$E$45,MATCH('Weekly data'!$C31,Targets!$A$6:$A$45,0)),0)*$B31/SUM(Seasonality!$B$6:$B$18)),IF(Metrics!$J$9="Seasonal pipeline",IF(OR(N(IFERROR(INDEX(Targets!$E$6:$E$45,MATCH('Weekly data'!$C31,Targets!$A$6:$A$45,0)),0))=0,SUM(Seasonality!$C$6:$C$18)=0),"",IFERROR(INDEX(Targets!$E$6:$E$45,MATCH('Weekly data'!$C31,Targets!$A$6:$A$45,0)),0)*$C31/SUM(Seasonality!$C$6:$C$18)),IF(Metrics!$J$9="Quarter plan",IF(N(IFERROR(INDEX(Targets!$E$6:$E$45,MATCH('Weekly data'!$C31,Targets!$A$6:$A$45,0)),0))=0,"",IFERROR(INDEX(Targets!$E$6:$E$45,MATCH('Weekly data'!$C31,Targets!$A$6:$A$45,0)),0)),IF(AND(Metrics!$J$9="Weekly",ISNUMBER(Metrics!$K$9)),Metrics!$K$9,"")))))</f>
        <v/>
      </c>
      <c r="AC31">
        <f>IF(NOT(ISNUMBER('Weekly data'!H31)),"",IF(Metrics!$L$9="% of target",IF(ISNUMBER(AB31),IF(AB31=0,"",'Weekly data'!H31/AB31),""),'Weekly data'!H31))</f>
        <v/>
      </c>
      <c r="AD31">
        <f>IF(AND(ISNUMBER(AC31),ISNUMBER(AC30)),ABS(AC31-AC30),"")</f>
        <v/>
      </c>
      <c r="AE31">
        <f>IF(COUNT(AC19:AC30)&lt;12,"",AVERAGE(AC19:AC30))</f>
        <v/>
      </c>
      <c r="AF31">
        <f>IF(COUNT(AD20:AD30)&lt;11,"",AVERAGE(AD20:AD30))</f>
        <v/>
      </c>
      <c r="AG31">
        <f>IF(OR(AE31="",AF31=""),"",AE31+2.66*AF31)</f>
        <v/>
      </c>
      <c r="AH31">
        <f>IF(OR(AE31="",AF31=""),"",AE31-2.66*AF31)</f>
        <v/>
      </c>
      <c r="AI31">
        <f>IF(OR(AE31="",COUNT(AC24:AC31)&lt;8),"",IF(COUNTIF(AC24:AC31,"&gt;"&amp;AE31)=8,"Above",IF(COUNTIF(AC24:AC31,"&lt;"&amp;AE31)=8,"Below","")))</f>
        <v/>
      </c>
      <c r="AJ31">
        <f>IF('Weekly data'!$C31="","",IF(Metrics!$J$10="Seasonal bookings",IF(OR(N(IFERROR(INDEX(Targets!$F$6:$F$45,MATCH('Weekly data'!$C31,Targets!$A$6:$A$45,0)),0))=0,SUM(Seasonality!$B$6:$B$18)=0),"",IFERROR(INDEX(Targets!$F$6:$F$45,MATCH('Weekly data'!$C31,Targets!$A$6:$A$45,0)),0)*$B31/SUM(Seasonality!$B$6:$B$18)),IF(Metrics!$J$10="Seasonal pipeline",IF(OR(N(IFERROR(INDEX(Targets!$F$6:$F$45,MATCH('Weekly data'!$C31,Targets!$A$6:$A$45,0)),0))=0,SUM(Seasonality!$C$6:$C$18)=0),"",IFERROR(INDEX(Targets!$F$6:$F$45,MATCH('Weekly data'!$C31,Targets!$A$6:$A$45,0)),0)*$C31/SUM(Seasonality!$C$6:$C$18)),IF(Metrics!$J$10="Quarter plan",IF(N(IFERROR(INDEX(Targets!$F$6:$F$45,MATCH('Weekly data'!$C31,Targets!$A$6:$A$45,0)),0))=0,"",IFERROR(INDEX(Targets!$F$6:$F$45,MATCH('Weekly data'!$C31,Targets!$A$6:$A$45,0)),0)),IF(AND(Metrics!$J$10="Weekly",ISNUMBER(Metrics!$K$10)),Metrics!$K$10,"")))))</f>
        <v/>
      </c>
      <c r="AK31">
        <f>IF(NOT(ISNUMBER('Weekly data'!I31)),"",IF(Metrics!$L$10="% of target",IF(ISNUMBER(AJ31),IF(AJ31=0,"",'Weekly data'!I31/AJ31),""),'Weekly data'!I31))</f>
        <v/>
      </c>
      <c r="AL31">
        <f>IF(AND(ISNUMBER(AK31),ISNUMBER(AK30)),ABS(AK31-AK30),"")</f>
        <v/>
      </c>
      <c r="AM31">
        <f>IF(COUNT(AK19:AK30)&lt;12,"",AVERAGE(AK19:AK30))</f>
        <v/>
      </c>
      <c r="AN31">
        <f>IF(COUNT(AL20:AL30)&lt;11,"",AVERAGE(AL20:AL30))</f>
        <v/>
      </c>
      <c r="AO31">
        <f>IF(OR(AM31="",AN31=""),"",AM31+2.66*AN31)</f>
        <v/>
      </c>
      <c r="AP31">
        <f>IF(OR(AM31="",AN31=""),"",AM31-2.66*AN31)</f>
        <v/>
      </c>
      <c r="AQ31">
        <f>IF(OR(AM31="",COUNT(AK24:AK31)&lt;8),"",IF(COUNTIF(AK24:AK31,"&gt;"&amp;AM31)=8,"Above",IF(COUNTIF(AK24:AK31,"&lt;"&amp;AM31)=8,"Below","")))</f>
        <v/>
      </c>
      <c r="AR31">
        <f>IF('Weekly data'!$C31="","",IF(Metrics!$J$11="Seasonal bookings",IF(OR(N(IFERROR(INDEX(Targets!$G$6:$G$45,MATCH('Weekly data'!$C31,Targets!$A$6:$A$45,0)),0))=0,SUM(Seasonality!$B$6:$B$18)=0),"",IFERROR(INDEX(Targets!$G$6:$G$45,MATCH('Weekly data'!$C31,Targets!$A$6:$A$45,0)),0)*$B31/SUM(Seasonality!$B$6:$B$18)),IF(Metrics!$J$11="Seasonal pipeline",IF(OR(N(IFERROR(INDEX(Targets!$G$6:$G$45,MATCH('Weekly data'!$C31,Targets!$A$6:$A$45,0)),0))=0,SUM(Seasonality!$C$6:$C$18)=0),"",IFERROR(INDEX(Targets!$G$6:$G$45,MATCH('Weekly data'!$C31,Targets!$A$6:$A$45,0)),0)*$C31/SUM(Seasonality!$C$6:$C$18)),IF(Metrics!$J$11="Quarter plan",IF(N(IFERROR(INDEX(Targets!$G$6:$G$45,MATCH('Weekly data'!$C31,Targets!$A$6:$A$45,0)),0))=0,"",IFERROR(INDEX(Targets!$G$6:$G$45,MATCH('Weekly data'!$C31,Targets!$A$6:$A$45,0)),0)),IF(AND(Metrics!$J$11="Weekly",ISNUMBER(Metrics!$K$11)),Metrics!$K$11,"")))))</f>
        <v/>
      </c>
      <c r="AS31">
        <f>IF(NOT(ISNUMBER('Weekly data'!J31)),"",IF(Metrics!$L$11="% of target",IF(ISNUMBER(AR31),IF(AR31=0,"",'Weekly data'!J31/AR31),""),'Weekly data'!J31))</f>
        <v/>
      </c>
      <c r="AT31">
        <f>IF(AND(ISNUMBER(AS31),ISNUMBER(AS30)),ABS(AS31-AS30),"")</f>
        <v/>
      </c>
      <c r="AU31">
        <f>IF(COUNT(AS19:AS30)&lt;12,"",AVERAGE(AS19:AS30))</f>
        <v/>
      </c>
      <c r="AV31">
        <f>IF(COUNT(AT20:AT30)&lt;11,"",AVERAGE(AT20:AT30))</f>
        <v/>
      </c>
      <c r="AW31">
        <f>IF(OR(AU31="",AV31=""),"",AU31+2.66*AV31)</f>
        <v/>
      </c>
      <c r="AX31">
        <f>IF(OR(AU31="",AV31=""),"",AU31-2.66*AV31)</f>
        <v/>
      </c>
      <c r="AY31">
        <f>IF(OR(AU31="",COUNT(AS24:AS31)&lt;8),"",IF(COUNTIF(AS24:AS31,"&gt;"&amp;AU31)=8,"Above",IF(COUNTIF(AS24:AS31,"&lt;"&amp;AU31)=8,"Below","")))</f>
        <v/>
      </c>
      <c r="AZ31">
        <f>IF('Weekly data'!$C31="","",IF(Metrics!$J$12="Seasonal bookings",IF(OR(N(IFERROR(INDEX(Targets!$H$6:$H$45,MATCH('Weekly data'!$C31,Targets!$A$6:$A$45,0)),0))=0,SUM(Seasonality!$B$6:$B$18)=0),"",IFERROR(INDEX(Targets!$H$6:$H$45,MATCH('Weekly data'!$C31,Targets!$A$6:$A$45,0)),0)*$B31/SUM(Seasonality!$B$6:$B$18)),IF(Metrics!$J$12="Seasonal pipeline",IF(OR(N(IFERROR(INDEX(Targets!$H$6:$H$45,MATCH('Weekly data'!$C31,Targets!$A$6:$A$45,0)),0))=0,SUM(Seasonality!$C$6:$C$18)=0),"",IFERROR(INDEX(Targets!$H$6:$H$45,MATCH('Weekly data'!$C31,Targets!$A$6:$A$45,0)),0)*$C31/SUM(Seasonality!$C$6:$C$18)),IF(Metrics!$J$12="Quarter plan",IF(N(IFERROR(INDEX(Targets!$H$6:$H$45,MATCH('Weekly data'!$C31,Targets!$A$6:$A$45,0)),0))=0,"",IFERROR(INDEX(Targets!$H$6:$H$45,MATCH('Weekly data'!$C31,Targets!$A$6:$A$45,0)),0)),IF(AND(Metrics!$J$12="Weekly",ISNUMBER(Metrics!$K$12)),Metrics!$K$12,"")))))</f>
        <v/>
      </c>
      <c r="BA31">
        <f>IF(NOT(ISNUMBER('Weekly data'!K31)),"",IF(Metrics!$L$12="% of target",IF(ISNUMBER(AZ31),IF(AZ31=0,"",'Weekly data'!K31/AZ31),""),'Weekly data'!K31))</f>
        <v/>
      </c>
      <c r="BB31">
        <f>IF(AND(ISNUMBER(BA31),ISNUMBER(BA30)),ABS(BA31-BA30),"")</f>
        <v/>
      </c>
      <c r="BC31">
        <f>IF(COUNT(BA19:BA30)&lt;12,"",AVERAGE(BA19:BA30))</f>
        <v/>
      </c>
      <c r="BD31">
        <f>IF(COUNT(BB20:BB30)&lt;11,"",AVERAGE(BB20:BB30))</f>
        <v/>
      </c>
      <c r="BE31">
        <f>IF(OR(BC31="",BD31=""),"",BC31+2.66*BD31)</f>
        <v/>
      </c>
      <c r="BF31">
        <f>IF(OR(BC31="",BD31=""),"",BC31-2.66*BD31)</f>
        <v/>
      </c>
      <c r="BG31">
        <f>IF(OR(BC31="",COUNT(BA24:BA31)&lt;8),"",IF(COUNTIF(BA24:BA31,"&gt;"&amp;BC31)=8,"Above",IF(COUNTIF(BA24:BA31,"&lt;"&amp;BC31)=8,"Below","")))</f>
        <v/>
      </c>
      <c r="BH31">
        <f>IF('Weekly data'!$C31="","",IF(Metrics!$J$13="Seasonal bookings",IF(OR(N(IFERROR(INDEX(Targets!$I$6:$I$45,MATCH('Weekly data'!$C31,Targets!$A$6:$A$45,0)),0))=0,SUM(Seasonality!$B$6:$B$18)=0),"",IFERROR(INDEX(Targets!$I$6:$I$45,MATCH('Weekly data'!$C31,Targets!$A$6:$A$45,0)),0)*$B31/SUM(Seasonality!$B$6:$B$18)),IF(Metrics!$J$13="Seasonal pipeline",IF(OR(N(IFERROR(INDEX(Targets!$I$6:$I$45,MATCH('Weekly data'!$C31,Targets!$A$6:$A$45,0)),0))=0,SUM(Seasonality!$C$6:$C$18)=0),"",IFERROR(INDEX(Targets!$I$6:$I$45,MATCH('Weekly data'!$C31,Targets!$A$6:$A$45,0)),0)*$C31/SUM(Seasonality!$C$6:$C$18)),IF(Metrics!$J$13="Quarter plan",IF(N(IFERROR(INDEX(Targets!$I$6:$I$45,MATCH('Weekly data'!$C31,Targets!$A$6:$A$45,0)),0))=0,"",IFERROR(INDEX(Targets!$I$6:$I$45,MATCH('Weekly data'!$C31,Targets!$A$6:$A$45,0)),0)),IF(AND(Metrics!$J$13="Weekly",ISNUMBER(Metrics!$K$13)),Metrics!$K$13,"")))))</f>
        <v/>
      </c>
      <c r="BI31">
        <f>IF(NOT(ISNUMBER('Weekly data'!L31)),"",IF(Metrics!$L$13="% of target",IF(ISNUMBER(BH31),IF(BH31=0,"",'Weekly data'!L31/BH31),""),'Weekly data'!L31))</f>
        <v/>
      </c>
      <c r="BJ31">
        <f>IF(AND(ISNUMBER(BI31),ISNUMBER(BI30)),ABS(BI31-BI30),"")</f>
        <v/>
      </c>
      <c r="BK31">
        <f>IF(COUNT(BI19:BI30)&lt;12,"",AVERAGE(BI19:BI30))</f>
        <v/>
      </c>
      <c r="BL31">
        <f>IF(COUNT(BJ20:BJ30)&lt;11,"",AVERAGE(BJ20:BJ30))</f>
        <v/>
      </c>
      <c r="BM31">
        <f>IF(OR(BK31="",BL31=""),"",BK31+2.66*BL31)</f>
        <v/>
      </c>
      <c r="BN31">
        <f>IF(OR(BK31="",BL31=""),"",BK31-2.66*BL31)</f>
        <v/>
      </c>
      <c r="BO31">
        <f>IF(OR(BK31="",COUNT(BI24:BI31)&lt;8),"",IF(COUNTIF(BI24:BI31,"&gt;"&amp;BK31)=8,"Above",IF(COUNTIF(BI24:BI31,"&lt;"&amp;BK31)=8,"Below","")))</f>
        <v/>
      </c>
      <c r="BP31">
        <f>IF('Weekly data'!$C31="","",IF(Metrics!$J$14="Seasonal bookings",IF(OR(N(IFERROR(INDEX(Targets!$J$6:$J$45,MATCH('Weekly data'!$C31,Targets!$A$6:$A$45,0)),0))=0,SUM(Seasonality!$B$6:$B$18)=0),"",IFERROR(INDEX(Targets!$J$6:$J$45,MATCH('Weekly data'!$C31,Targets!$A$6:$A$45,0)),0)*$B31/SUM(Seasonality!$B$6:$B$18)),IF(Metrics!$J$14="Seasonal pipeline",IF(OR(N(IFERROR(INDEX(Targets!$J$6:$J$45,MATCH('Weekly data'!$C31,Targets!$A$6:$A$45,0)),0))=0,SUM(Seasonality!$C$6:$C$18)=0),"",IFERROR(INDEX(Targets!$J$6:$J$45,MATCH('Weekly data'!$C31,Targets!$A$6:$A$45,0)),0)*$C31/SUM(Seasonality!$C$6:$C$18)),IF(Metrics!$J$14="Quarter plan",IF(N(IFERROR(INDEX(Targets!$J$6:$J$45,MATCH('Weekly data'!$C31,Targets!$A$6:$A$45,0)),0))=0,"",IFERROR(INDEX(Targets!$J$6:$J$45,MATCH('Weekly data'!$C31,Targets!$A$6:$A$45,0)),0)),IF(AND(Metrics!$J$14="Weekly",ISNUMBER(Metrics!$K$14)),Metrics!$K$14,"")))))</f>
        <v/>
      </c>
      <c r="BQ31">
        <f>IF(NOT(ISNUMBER('Weekly data'!M31)),"",IF(Metrics!$L$14="% of target",IF(ISNUMBER(BP31),IF(BP31=0,"",'Weekly data'!M31/BP31),""),'Weekly data'!M31))</f>
        <v/>
      </c>
      <c r="BR31">
        <f>IF(AND(ISNUMBER(BQ31),ISNUMBER(BQ30)),ABS(BQ31-BQ30),"")</f>
        <v/>
      </c>
      <c r="BS31">
        <f>IF(COUNT(BQ19:BQ30)&lt;12,"",AVERAGE(BQ19:BQ30))</f>
        <v/>
      </c>
      <c r="BT31">
        <f>IF(COUNT(BR20:BR30)&lt;11,"",AVERAGE(BR20:BR30))</f>
        <v/>
      </c>
      <c r="BU31">
        <f>IF(OR(BS31="",BT31=""),"",BS31+2.66*BT31)</f>
        <v/>
      </c>
      <c r="BV31">
        <f>IF(OR(BS31="",BT31=""),"",BS31-2.66*BT31)</f>
        <v/>
      </c>
      <c r="BW31">
        <f>IF(OR(BS31="",COUNT(BQ24:BQ31)&lt;8),"",IF(COUNTIF(BQ24:BQ31,"&gt;"&amp;BS31)=8,"Above",IF(COUNTIF(BQ24:BQ31,"&lt;"&amp;BS31)=8,"Below","")))</f>
        <v/>
      </c>
      <c r="BX31">
        <f>IF('Weekly data'!$C31="","",IF(Metrics!$J$15="Seasonal bookings",IF(OR(N(IFERROR(INDEX(Targets!$K$6:$K$45,MATCH('Weekly data'!$C31,Targets!$A$6:$A$45,0)),0))=0,SUM(Seasonality!$B$6:$B$18)=0),"",IFERROR(INDEX(Targets!$K$6:$K$45,MATCH('Weekly data'!$C31,Targets!$A$6:$A$45,0)),0)*$B31/SUM(Seasonality!$B$6:$B$18)),IF(Metrics!$J$15="Seasonal pipeline",IF(OR(N(IFERROR(INDEX(Targets!$K$6:$K$45,MATCH('Weekly data'!$C31,Targets!$A$6:$A$45,0)),0))=0,SUM(Seasonality!$C$6:$C$18)=0),"",IFERROR(INDEX(Targets!$K$6:$K$45,MATCH('Weekly data'!$C31,Targets!$A$6:$A$45,0)),0)*$C31/SUM(Seasonality!$C$6:$C$18)),IF(Metrics!$J$15="Quarter plan",IF(N(IFERROR(INDEX(Targets!$K$6:$K$45,MATCH('Weekly data'!$C31,Targets!$A$6:$A$45,0)),0))=0,"",IFERROR(INDEX(Targets!$K$6:$K$45,MATCH('Weekly data'!$C31,Targets!$A$6:$A$45,0)),0)),IF(AND(Metrics!$J$15="Weekly",ISNUMBER(Metrics!$K$15)),Metrics!$K$15,"")))))</f>
        <v/>
      </c>
      <c r="BY31">
        <f>IF(NOT(ISNUMBER('Weekly data'!N31)),"",IF(Metrics!$L$15="% of target",IF(ISNUMBER(BX31),IF(BX31=0,"",'Weekly data'!N31/BX31),""),'Weekly data'!N31))</f>
        <v/>
      </c>
      <c r="BZ31">
        <f>IF(AND(ISNUMBER(BY31),ISNUMBER(BY30)),ABS(BY31-BY30),"")</f>
        <v/>
      </c>
      <c r="CA31">
        <f>IF(COUNT(BY19:BY30)&lt;12,"",AVERAGE(BY19:BY30))</f>
        <v/>
      </c>
      <c r="CB31">
        <f>IF(COUNT(BZ20:BZ30)&lt;11,"",AVERAGE(BZ20:BZ30))</f>
        <v/>
      </c>
      <c r="CC31">
        <f>IF(OR(CA31="",CB31=""),"",CA31+2.66*CB31)</f>
        <v/>
      </c>
      <c r="CD31">
        <f>IF(OR(CA31="",CB31=""),"",CA31-2.66*CB31)</f>
        <v/>
      </c>
      <c r="CE31">
        <f>IF(OR(CA31="",COUNT(BY24:BY31)&lt;8),"",IF(COUNTIF(BY24:BY31,"&gt;"&amp;CA31)=8,"Above",IF(COUNTIF(BY24:BY31,"&lt;"&amp;CA31)=8,"Below","")))</f>
        <v/>
      </c>
      <c r="CF31">
        <f>IF('Weekly data'!$C31="","",IF(Metrics!$J$16="Seasonal bookings",IF(OR(N(IFERROR(INDEX(Targets!$L$6:$L$45,MATCH('Weekly data'!$C31,Targets!$A$6:$A$45,0)),0))=0,SUM(Seasonality!$B$6:$B$18)=0),"",IFERROR(INDEX(Targets!$L$6:$L$45,MATCH('Weekly data'!$C31,Targets!$A$6:$A$45,0)),0)*$B31/SUM(Seasonality!$B$6:$B$18)),IF(Metrics!$J$16="Seasonal pipeline",IF(OR(N(IFERROR(INDEX(Targets!$L$6:$L$45,MATCH('Weekly data'!$C31,Targets!$A$6:$A$45,0)),0))=0,SUM(Seasonality!$C$6:$C$18)=0),"",IFERROR(INDEX(Targets!$L$6:$L$45,MATCH('Weekly data'!$C31,Targets!$A$6:$A$45,0)),0)*$C31/SUM(Seasonality!$C$6:$C$18)),IF(Metrics!$J$16="Quarter plan",IF(N(IFERROR(INDEX(Targets!$L$6:$L$45,MATCH('Weekly data'!$C31,Targets!$A$6:$A$45,0)),0))=0,"",IFERROR(INDEX(Targets!$L$6:$L$45,MATCH('Weekly data'!$C31,Targets!$A$6:$A$45,0)),0)),IF(AND(Metrics!$J$16="Weekly",ISNUMBER(Metrics!$K$16)),Metrics!$K$16,"")))))</f>
        <v/>
      </c>
      <c r="CG31">
        <f>IF(NOT(ISNUMBER('Weekly data'!O31)),"",IF(Metrics!$L$16="% of target",IF(ISNUMBER(CF31),IF(CF31=0,"",'Weekly data'!O31/CF31),""),'Weekly data'!O31))</f>
        <v/>
      </c>
      <c r="CH31">
        <f>IF(AND(ISNUMBER(CG31),ISNUMBER(CG30)),ABS(CG31-CG30),"")</f>
        <v/>
      </c>
      <c r="CI31">
        <f>IF(COUNT(CG19:CG30)&lt;12,"",AVERAGE(CG19:CG30))</f>
        <v/>
      </c>
      <c r="CJ31">
        <f>IF(COUNT(CH20:CH30)&lt;11,"",AVERAGE(CH20:CH30))</f>
        <v/>
      </c>
      <c r="CK31">
        <f>IF(OR(CI31="",CJ31=""),"",CI31+2.66*CJ31)</f>
        <v/>
      </c>
      <c r="CL31">
        <f>IF(OR(CI31="",CJ31=""),"",CI31-2.66*CJ31)</f>
        <v/>
      </c>
      <c r="CM31">
        <f>IF(OR(CI31="",COUNT(CG24:CG31)&lt;8),"",IF(COUNTIF(CG24:CG31,"&gt;"&amp;CI31)=8,"Above",IF(COUNTIF(CG24:CG31,"&lt;"&amp;CI31)=8,"Below","")))</f>
        <v/>
      </c>
      <c r="CN31">
        <f>IF('Weekly data'!$C31="","",IF(Metrics!$J$17="Seasonal bookings",IF(OR(N(IFERROR(INDEX(Targets!$M$6:$M$45,MATCH('Weekly data'!$C31,Targets!$A$6:$A$45,0)),0))=0,SUM(Seasonality!$B$6:$B$18)=0),"",IFERROR(INDEX(Targets!$M$6:$M$45,MATCH('Weekly data'!$C31,Targets!$A$6:$A$45,0)),0)*$B31/SUM(Seasonality!$B$6:$B$18)),IF(Metrics!$J$17="Seasonal pipeline",IF(OR(N(IFERROR(INDEX(Targets!$M$6:$M$45,MATCH('Weekly data'!$C31,Targets!$A$6:$A$45,0)),0))=0,SUM(Seasonality!$C$6:$C$18)=0),"",IFERROR(INDEX(Targets!$M$6:$M$45,MATCH('Weekly data'!$C31,Targets!$A$6:$A$45,0)),0)*$C31/SUM(Seasonality!$C$6:$C$18)),IF(Metrics!$J$17="Quarter plan",IF(N(IFERROR(INDEX(Targets!$M$6:$M$45,MATCH('Weekly data'!$C31,Targets!$A$6:$A$45,0)),0))=0,"",IFERROR(INDEX(Targets!$M$6:$M$45,MATCH('Weekly data'!$C31,Targets!$A$6:$A$45,0)),0)),IF(AND(Metrics!$J$17="Weekly",ISNUMBER(Metrics!$K$17)),Metrics!$K$17,"")))))</f>
        <v/>
      </c>
      <c r="CO31">
        <f>IF(NOT(ISNUMBER('Weekly data'!P31)),"",IF(Metrics!$L$17="% of target",IF(ISNUMBER(CN31),IF(CN31=0,"",'Weekly data'!P31/CN31),""),'Weekly data'!P31))</f>
        <v/>
      </c>
      <c r="CP31">
        <f>IF(AND(ISNUMBER(CO31),ISNUMBER(CO30)),ABS(CO31-CO30),"")</f>
        <v/>
      </c>
      <c r="CQ31">
        <f>IF(COUNT(CO19:CO30)&lt;12,"",AVERAGE(CO19:CO30))</f>
        <v/>
      </c>
      <c r="CR31">
        <f>IF(COUNT(CP20:CP30)&lt;11,"",AVERAGE(CP20:CP30))</f>
        <v/>
      </c>
      <c r="CS31">
        <f>IF(OR(CQ31="",CR31=""),"",CQ31+2.66*CR31)</f>
        <v/>
      </c>
      <c r="CT31">
        <f>IF(OR(CQ31="",CR31=""),"",CQ31-2.66*CR31)</f>
        <v/>
      </c>
      <c r="CU31">
        <f>IF(OR(CQ31="",COUNT(CO24:CO31)&lt;8),"",IF(COUNTIF(CO24:CO31,"&gt;"&amp;CQ31)=8,"Above",IF(COUNTIF(CO24:CO31,"&lt;"&amp;CQ31)=8,"Below","")))</f>
        <v/>
      </c>
    </row>
    <row r="32">
      <c r="A32" s="8">
        <f>'Weekly data'!A32</f>
        <v/>
      </c>
      <c r="B32">
        <f>IF('Weekly data'!D32="","",INDEX(Seasonality!$B$6:$B$18,'Weekly data'!D32))</f>
        <v/>
      </c>
      <c r="C32">
        <f>IF('Weekly data'!D32="","",INDEX(Seasonality!$C$6:$C$18,'Weekly data'!D32))</f>
        <v/>
      </c>
      <c r="D32">
        <f>IF('Weekly data'!$C32="","",IF(Metrics!$J$6="Seasonal bookings",IF(OR(N(IFERROR(INDEX(Targets!$B$6:$B$45,MATCH('Weekly data'!$C32,Targets!$A$6:$A$45,0)),0))=0,SUM(Seasonality!$B$6:$B$18)=0),"",IFERROR(INDEX(Targets!$B$6:$B$45,MATCH('Weekly data'!$C32,Targets!$A$6:$A$45,0)),0)*$B32/SUM(Seasonality!$B$6:$B$18)),IF(Metrics!$J$6="Seasonal pipeline",IF(OR(N(IFERROR(INDEX(Targets!$B$6:$B$45,MATCH('Weekly data'!$C32,Targets!$A$6:$A$45,0)),0))=0,SUM(Seasonality!$C$6:$C$18)=0),"",IFERROR(INDEX(Targets!$B$6:$B$45,MATCH('Weekly data'!$C32,Targets!$A$6:$A$45,0)),0)*$C32/SUM(Seasonality!$C$6:$C$18)),IF(Metrics!$J$6="Quarter plan",IF(N(IFERROR(INDEX(Targets!$B$6:$B$45,MATCH('Weekly data'!$C32,Targets!$A$6:$A$45,0)),0))=0,"",IFERROR(INDEX(Targets!$B$6:$B$45,MATCH('Weekly data'!$C32,Targets!$A$6:$A$45,0)),0)),IF(AND(Metrics!$J$6="Weekly",ISNUMBER(Metrics!$K$6)),Metrics!$K$6,"")))))</f>
        <v/>
      </c>
      <c r="E32">
        <f>IF(NOT(ISNUMBER('Weekly data'!E32)),"",IF(Metrics!$L$6="% of target",IF(ISNUMBER(D32),IF(D32=0,"",'Weekly data'!E32/D32),""),'Weekly data'!E32))</f>
        <v/>
      </c>
      <c r="F32">
        <f>IF(AND(ISNUMBER(E32),ISNUMBER(E31)),ABS(E32-E31),"")</f>
        <v/>
      </c>
      <c r="G32">
        <f>IF(COUNT(E20:E31)&lt;12,"",AVERAGE(E20:E31))</f>
        <v/>
      </c>
      <c r="H32">
        <f>IF(COUNT(F21:F31)&lt;11,"",AVERAGE(F21:F31))</f>
        <v/>
      </c>
      <c r="I32">
        <f>IF(OR(G32="",H32=""),"",G32+2.66*H32)</f>
        <v/>
      </c>
      <c r="J32">
        <f>IF(OR(G32="",H32=""),"",G32-2.66*H32)</f>
        <v/>
      </c>
      <c r="K32">
        <f>IF(OR(G32="",COUNT(E25:E32)&lt;8),"",IF(COUNTIF(E25:E32,"&gt;"&amp;G32)=8,"Above",IF(COUNTIF(E25:E32,"&lt;"&amp;G32)=8,"Below","")))</f>
        <v/>
      </c>
      <c r="L32">
        <f>IF('Weekly data'!$C32="","",IF(Metrics!$J$7="Seasonal bookings",IF(OR(N(IFERROR(INDEX(Targets!$C$6:$C$45,MATCH('Weekly data'!$C32,Targets!$A$6:$A$45,0)),0))=0,SUM(Seasonality!$B$6:$B$18)=0),"",IFERROR(INDEX(Targets!$C$6:$C$45,MATCH('Weekly data'!$C32,Targets!$A$6:$A$45,0)),0)*$B32/SUM(Seasonality!$B$6:$B$18)),IF(Metrics!$J$7="Seasonal pipeline",IF(OR(N(IFERROR(INDEX(Targets!$C$6:$C$45,MATCH('Weekly data'!$C32,Targets!$A$6:$A$45,0)),0))=0,SUM(Seasonality!$C$6:$C$18)=0),"",IFERROR(INDEX(Targets!$C$6:$C$45,MATCH('Weekly data'!$C32,Targets!$A$6:$A$45,0)),0)*$C32/SUM(Seasonality!$C$6:$C$18)),IF(Metrics!$J$7="Quarter plan",IF(N(IFERROR(INDEX(Targets!$C$6:$C$45,MATCH('Weekly data'!$C32,Targets!$A$6:$A$45,0)),0))=0,"",IFERROR(INDEX(Targets!$C$6:$C$45,MATCH('Weekly data'!$C32,Targets!$A$6:$A$45,0)),0)),IF(AND(Metrics!$J$7="Weekly",ISNUMBER(Metrics!$K$7)),Metrics!$K$7,"")))))</f>
        <v/>
      </c>
      <c r="M32">
        <f>IF(NOT(ISNUMBER('Weekly data'!F32)),"",IF(Metrics!$L$7="% of target",IF(ISNUMBER(L32),IF(L32=0,"",'Weekly data'!F32/L32),""),'Weekly data'!F32))</f>
        <v/>
      </c>
      <c r="N32">
        <f>IF(AND(ISNUMBER(M32),ISNUMBER(M31)),ABS(M32-M31),"")</f>
        <v/>
      </c>
      <c r="O32">
        <f>IF(COUNT(M20:M31)&lt;12,"",AVERAGE(M20:M31))</f>
        <v/>
      </c>
      <c r="P32">
        <f>IF(COUNT(N21:N31)&lt;11,"",AVERAGE(N21:N31))</f>
        <v/>
      </c>
      <c r="Q32">
        <f>IF(OR(O32="",P32=""),"",O32+2.66*P32)</f>
        <v/>
      </c>
      <c r="R32">
        <f>IF(OR(O32="",P32=""),"",O32-2.66*P32)</f>
        <v/>
      </c>
      <c r="S32">
        <f>IF(OR(O32="",COUNT(M25:M32)&lt;8),"",IF(COUNTIF(M25:M32,"&gt;"&amp;O32)=8,"Above",IF(COUNTIF(M25:M32,"&lt;"&amp;O32)=8,"Below","")))</f>
        <v/>
      </c>
      <c r="T32">
        <f>IF('Weekly data'!$C32="","",IF(Metrics!$J$8="Seasonal bookings",IF(OR(N(IFERROR(INDEX(Targets!$D$6:$D$45,MATCH('Weekly data'!$C32,Targets!$A$6:$A$45,0)),0))=0,SUM(Seasonality!$B$6:$B$18)=0),"",IFERROR(INDEX(Targets!$D$6:$D$45,MATCH('Weekly data'!$C32,Targets!$A$6:$A$45,0)),0)*$B32/SUM(Seasonality!$B$6:$B$18)),IF(Metrics!$J$8="Seasonal pipeline",IF(OR(N(IFERROR(INDEX(Targets!$D$6:$D$45,MATCH('Weekly data'!$C32,Targets!$A$6:$A$45,0)),0))=0,SUM(Seasonality!$C$6:$C$18)=0),"",IFERROR(INDEX(Targets!$D$6:$D$45,MATCH('Weekly data'!$C32,Targets!$A$6:$A$45,0)),0)*$C32/SUM(Seasonality!$C$6:$C$18)),IF(Metrics!$J$8="Quarter plan",IF(N(IFERROR(INDEX(Targets!$D$6:$D$45,MATCH('Weekly data'!$C32,Targets!$A$6:$A$45,0)),0))=0,"",IFERROR(INDEX(Targets!$D$6:$D$45,MATCH('Weekly data'!$C32,Targets!$A$6:$A$45,0)),0)),IF(AND(Metrics!$J$8="Weekly",ISNUMBER(Metrics!$K$8)),Metrics!$K$8,"")))))</f>
        <v/>
      </c>
      <c r="U32">
        <f>IF(NOT(ISNUMBER('Weekly data'!G32)),"",IF(Metrics!$L$8="% of target",IF(ISNUMBER(T32),IF(T32=0,"",'Weekly data'!G32/T32),""),'Weekly data'!G32))</f>
        <v/>
      </c>
      <c r="V32">
        <f>IF(AND(ISNUMBER(U32),ISNUMBER(U31)),ABS(U32-U31),"")</f>
        <v/>
      </c>
      <c r="W32">
        <f>IF(COUNT(U20:U31)&lt;12,"",AVERAGE(U20:U31))</f>
        <v/>
      </c>
      <c r="X32">
        <f>IF(COUNT(V21:V31)&lt;11,"",AVERAGE(V21:V31))</f>
        <v/>
      </c>
      <c r="Y32">
        <f>IF(OR(W32="",X32=""),"",W32+2.66*X32)</f>
        <v/>
      </c>
      <c r="Z32">
        <f>IF(OR(W32="",X32=""),"",W32-2.66*X32)</f>
        <v/>
      </c>
      <c r="AA32">
        <f>IF(OR(W32="",COUNT(U25:U32)&lt;8),"",IF(COUNTIF(U25:U32,"&gt;"&amp;W32)=8,"Above",IF(COUNTIF(U25:U32,"&lt;"&amp;W32)=8,"Below","")))</f>
        <v/>
      </c>
      <c r="AB32">
        <f>IF('Weekly data'!$C32="","",IF(Metrics!$J$9="Seasonal bookings",IF(OR(N(IFERROR(INDEX(Targets!$E$6:$E$45,MATCH('Weekly data'!$C32,Targets!$A$6:$A$45,0)),0))=0,SUM(Seasonality!$B$6:$B$18)=0),"",IFERROR(INDEX(Targets!$E$6:$E$45,MATCH('Weekly data'!$C32,Targets!$A$6:$A$45,0)),0)*$B32/SUM(Seasonality!$B$6:$B$18)),IF(Metrics!$J$9="Seasonal pipeline",IF(OR(N(IFERROR(INDEX(Targets!$E$6:$E$45,MATCH('Weekly data'!$C32,Targets!$A$6:$A$45,0)),0))=0,SUM(Seasonality!$C$6:$C$18)=0),"",IFERROR(INDEX(Targets!$E$6:$E$45,MATCH('Weekly data'!$C32,Targets!$A$6:$A$45,0)),0)*$C32/SUM(Seasonality!$C$6:$C$18)),IF(Metrics!$J$9="Quarter plan",IF(N(IFERROR(INDEX(Targets!$E$6:$E$45,MATCH('Weekly data'!$C32,Targets!$A$6:$A$45,0)),0))=0,"",IFERROR(INDEX(Targets!$E$6:$E$45,MATCH('Weekly data'!$C32,Targets!$A$6:$A$45,0)),0)),IF(AND(Metrics!$J$9="Weekly",ISNUMBER(Metrics!$K$9)),Metrics!$K$9,"")))))</f>
        <v/>
      </c>
      <c r="AC32">
        <f>IF(NOT(ISNUMBER('Weekly data'!H32)),"",IF(Metrics!$L$9="% of target",IF(ISNUMBER(AB32),IF(AB32=0,"",'Weekly data'!H32/AB32),""),'Weekly data'!H32))</f>
        <v/>
      </c>
      <c r="AD32">
        <f>IF(AND(ISNUMBER(AC32),ISNUMBER(AC31)),ABS(AC32-AC31),"")</f>
        <v/>
      </c>
      <c r="AE32">
        <f>IF(COUNT(AC20:AC31)&lt;12,"",AVERAGE(AC20:AC31))</f>
        <v/>
      </c>
      <c r="AF32">
        <f>IF(COUNT(AD21:AD31)&lt;11,"",AVERAGE(AD21:AD31))</f>
        <v/>
      </c>
      <c r="AG32">
        <f>IF(OR(AE32="",AF32=""),"",AE32+2.66*AF32)</f>
        <v/>
      </c>
      <c r="AH32">
        <f>IF(OR(AE32="",AF32=""),"",AE32-2.66*AF32)</f>
        <v/>
      </c>
      <c r="AI32">
        <f>IF(OR(AE32="",COUNT(AC25:AC32)&lt;8),"",IF(COUNTIF(AC25:AC32,"&gt;"&amp;AE32)=8,"Above",IF(COUNTIF(AC25:AC32,"&lt;"&amp;AE32)=8,"Below","")))</f>
        <v/>
      </c>
      <c r="AJ32">
        <f>IF('Weekly data'!$C32="","",IF(Metrics!$J$10="Seasonal bookings",IF(OR(N(IFERROR(INDEX(Targets!$F$6:$F$45,MATCH('Weekly data'!$C32,Targets!$A$6:$A$45,0)),0))=0,SUM(Seasonality!$B$6:$B$18)=0),"",IFERROR(INDEX(Targets!$F$6:$F$45,MATCH('Weekly data'!$C32,Targets!$A$6:$A$45,0)),0)*$B32/SUM(Seasonality!$B$6:$B$18)),IF(Metrics!$J$10="Seasonal pipeline",IF(OR(N(IFERROR(INDEX(Targets!$F$6:$F$45,MATCH('Weekly data'!$C32,Targets!$A$6:$A$45,0)),0))=0,SUM(Seasonality!$C$6:$C$18)=0),"",IFERROR(INDEX(Targets!$F$6:$F$45,MATCH('Weekly data'!$C32,Targets!$A$6:$A$45,0)),0)*$C32/SUM(Seasonality!$C$6:$C$18)),IF(Metrics!$J$10="Quarter plan",IF(N(IFERROR(INDEX(Targets!$F$6:$F$45,MATCH('Weekly data'!$C32,Targets!$A$6:$A$45,0)),0))=0,"",IFERROR(INDEX(Targets!$F$6:$F$45,MATCH('Weekly data'!$C32,Targets!$A$6:$A$45,0)),0)),IF(AND(Metrics!$J$10="Weekly",ISNUMBER(Metrics!$K$10)),Metrics!$K$10,"")))))</f>
        <v/>
      </c>
      <c r="AK32">
        <f>IF(NOT(ISNUMBER('Weekly data'!I32)),"",IF(Metrics!$L$10="% of target",IF(ISNUMBER(AJ32),IF(AJ32=0,"",'Weekly data'!I32/AJ32),""),'Weekly data'!I32))</f>
        <v/>
      </c>
      <c r="AL32">
        <f>IF(AND(ISNUMBER(AK32),ISNUMBER(AK31)),ABS(AK32-AK31),"")</f>
        <v/>
      </c>
      <c r="AM32">
        <f>IF(COUNT(AK20:AK31)&lt;12,"",AVERAGE(AK20:AK31))</f>
        <v/>
      </c>
      <c r="AN32">
        <f>IF(COUNT(AL21:AL31)&lt;11,"",AVERAGE(AL21:AL31))</f>
        <v/>
      </c>
      <c r="AO32">
        <f>IF(OR(AM32="",AN32=""),"",AM32+2.66*AN32)</f>
        <v/>
      </c>
      <c r="AP32">
        <f>IF(OR(AM32="",AN32=""),"",AM32-2.66*AN32)</f>
        <v/>
      </c>
      <c r="AQ32">
        <f>IF(OR(AM32="",COUNT(AK25:AK32)&lt;8),"",IF(COUNTIF(AK25:AK32,"&gt;"&amp;AM32)=8,"Above",IF(COUNTIF(AK25:AK32,"&lt;"&amp;AM32)=8,"Below","")))</f>
        <v/>
      </c>
      <c r="AR32">
        <f>IF('Weekly data'!$C32="","",IF(Metrics!$J$11="Seasonal bookings",IF(OR(N(IFERROR(INDEX(Targets!$G$6:$G$45,MATCH('Weekly data'!$C32,Targets!$A$6:$A$45,0)),0))=0,SUM(Seasonality!$B$6:$B$18)=0),"",IFERROR(INDEX(Targets!$G$6:$G$45,MATCH('Weekly data'!$C32,Targets!$A$6:$A$45,0)),0)*$B32/SUM(Seasonality!$B$6:$B$18)),IF(Metrics!$J$11="Seasonal pipeline",IF(OR(N(IFERROR(INDEX(Targets!$G$6:$G$45,MATCH('Weekly data'!$C32,Targets!$A$6:$A$45,0)),0))=0,SUM(Seasonality!$C$6:$C$18)=0),"",IFERROR(INDEX(Targets!$G$6:$G$45,MATCH('Weekly data'!$C32,Targets!$A$6:$A$45,0)),0)*$C32/SUM(Seasonality!$C$6:$C$18)),IF(Metrics!$J$11="Quarter plan",IF(N(IFERROR(INDEX(Targets!$G$6:$G$45,MATCH('Weekly data'!$C32,Targets!$A$6:$A$45,0)),0))=0,"",IFERROR(INDEX(Targets!$G$6:$G$45,MATCH('Weekly data'!$C32,Targets!$A$6:$A$45,0)),0)),IF(AND(Metrics!$J$11="Weekly",ISNUMBER(Metrics!$K$11)),Metrics!$K$11,"")))))</f>
        <v/>
      </c>
      <c r="AS32">
        <f>IF(NOT(ISNUMBER('Weekly data'!J32)),"",IF(Metrics!$L$11="% of target",IF(ISNUMBER(AR32),IF(AR32=0,"",'Weekly data'!J32/AR32),""),'Weekly data'!J32))</f>
        <v/>
      </c>
      <c r="AT32">
        <f>IF(AND(ISNUMBER(AS32),ISNUMBER(AS31)),ABS(AS32-AS31),"")</f>
        <v/>
      </c>
      <c r="AU32">
        <f>IF(COUNT(AS20:AS31)&lt;12,"",AVERAGE(AS20:AS31))</f>
        <v/>
      </c>
      <c r="AV32">
        <f>IF(COUNT(AT21:AT31)&lt;11,"",AVERAGE(AT21:AT31))</f>
        <v/>
      </c>
      <c r="AW32">
        <f>IF(OR(AU32="",AV32=""),"",AU32+2.66*AV32)</f>
        <v/>
      </c>
      <c r="AX32">
        <f>IF(OR(AU32="",AV32=""),"",AU32-2.66*AV32)</f>
        <v/>
      </c>
      <c r="AY32">
        <f>IF(OR(AU32="",COUNT(AS25:AS32)&lt;8),"",IF(COUNTIF(AS25:AS32,"&gt;"&amp;AU32)=8,"Above",IF(COUNTIF(AS25:AS32,"&lt;"&amp;AU32)=8,"Below","")))</f>
        <v/>
      </c>
      <c r="AZ32">
        <f>IF('Weekly data'!$C32="","",IF(Metrics!$J$12="Seasonal bookings",IF(OR(N(IFERROR(INDEX(Targets!$H$6:$H$45,MATCH('Weekly data'!$C32,Targets!$A$6:$A$45,0)),0))=0,SUM(Seasonality!$B$6:$B$18)=0),"",IFERROR(INDEX(Targets!$H$6:$H$45,MATCH('Weekly data'!$C32,Targets!$A$6:$A$45,0)),0)*$B32/SUM(Seasonality!$B$6:$B$18)),IF(Metrics!$J$12="Seasonal pipeline",IF(OR(N(IFERROR(INDEX(Targets!$H$6:$H$45,MATCH('Weekly data'!$C32,Targets!$A$6:$A$45,0)),0))=0,SUM(Seasonality!$C$6:$C$18)=0),"",IFERROR(INDEX(Targets!$H$6:$H$45,MATCH('Weekly data'!$C32,Targets!$A$6:$A$45,0)),0)*$C32/SUM(Seasonality!$C$6:$C$18)),IF(Metrics!$J$12="Quarter plan",IF(N(IFERROR(INDEX(Targets!$H$6:$H$45,MATCH('Weekly data'!$C32,Targets!$A$6:$A$45,0)),0))=0,"",IFERROR(INDEX(Targets!$H$6:$H$45,MATCH('Weekly data'!$C32,Targets!$A$6:$A$45,0)),0)),IF(AND(Metrics!$J$12="Weekly",ISNUMBER(Metrics!$K$12)),Metrics!$K$12,"")))))</f>
        <v/>
      </c>
      <c r="BA32">
        <f>IF(NOT(ISNUMBER('Weekly data'!K32)),"",IF(Metrics!$L$12="% of target",IF(ISNUMBER(AZ32),IF(AZ32=0,"",'Weekly data'!K32/AZ32),""),'Weekly data'!K32))</f>
        <v/>
      </c>
      <c r="BB32">
        <f>IF(AND(ISNUMBER(BA32),ISNUMBER(BA31)),ABS(BA32-BA31),"")</f>
        <v/>
      </c>
      <c r="BC32">
        <f>IF(COUNT(BA20:BA31)&lt;12,"",AVERAGE(BA20:BA31))</f>
        <v/>
      </c>
      <c r="BD32">
        <f>IF(COUNT(BB21:BB31)&lt;11,"",AVERAGE(BB21:BB31))</f>
        <v/>
      </c>
      <c r="BE32">
        <f>IF(OR(BC32="",BD32=""),"",BC32+2.66*BD32)</f>
        <v/>
      </c>
      <c r="BF32">
        <f>IF(OR(BC32="",BD32=""),"",BC32-2.66*BD32)</f>
        <v/>
      </c>
      <c r="BG32">
        <f>IF(OR(BC32="",COUNT(BA25:BA32)&lt;8),"",IF(COUNTIF(BA25:BA32,"&gt;"&amp;BC32)=8,"Above",IF(COUNTIF(BA25:BA32,"&lt;"&amp;BC32)=8,"Below","")))</f>
        <v/>
      </c>
      <c r="BH32">
        <f>IF('Weekly data'!$C32="","",IF(Metrics!$J$13="Seasonal bookings",IF(OR(N(IFERROR(INDEX(Targets!$I$6:$I$45,MATCH('Weekly data'!$C32,Targets!$A$6:$A$45,0)),0))=0,SUM(Seasonality!$B$6:$B$18)=0),"",IFERROR(INDEX(Targets!$I$6:$I$45,MATCH('Weekly data'!$C32,Targets!$A$6:$A$45,0)),0)*$B32/SUM(Seasonality!$B$6:$B$18)),IF(Metrics!$J$13="Seasonal pipeline",IF(OR(N(IFERROR(INDEX(Targets!$I$6:$I$45,MATCH('Weekly data'!$C32,Targets!$A$6:$A$45,0)),0))=0,SUM(Seasonality!$C$6:$C$18)=0),"",IFERROR(INDEX(Targets!$I$6:$I$45,MATCH('Weekly data'!$C32,Targets!$A$6:$A$45,0)),0)*$C32/SUM(Seasonality!$C$6:$C$18)),IF(Metrics!$J$13="Quarter plan",IF(N(IFERROR(INDEX(Targets!$I$6:$I$45,MATCH('Weekly data'!$C32,Targets!$A$6:$A$45,0)),0))=0,"",IFERROR(INDEX(Targets!$I$6:$I$45,MATCH('Weekly data'!$C32,Targets!$A$6:$A$45,0)),0)),IF(AND(Metrics!$J$13="Weekly",ISNUMBER(Metrics!$K$13)),Metrics!$K$13,"")))))</f>
        <v/>
      </c>
      <c r="BI32">
        <f>IF(NOT(ISNUMBER('Weekly data'!L32)),"",IF(Metrics!$L$13="% of target",IF(ISNUMBER(BH32),IF(BH32=0,"",'Weekly data'!L32/BH32),""),'Weekly data'!L32))</f>
        <v/>
      </c>
      <c r="BJ32">
        <f>IF(AND(ISNUMBER(BI32),ISNUMBER(BI31)),ABS(BI32-BI31),"")</f>
        <v/>
      </c>
      <c r="BK32">
        <f>IF(COUNT(BI20:BI31)&lt;12,"",AVERAGE(BI20:BI31))</f>
        <v/>
      </c>
      <c r="BL32">
        <f>IF(COUNT(BJ21:BJ31)&lt;11,"",AVERAGE(BJ21:BJ31))</f>
        <v/>
      </c>
      <c r="BM32">
        <f>IF(OR(BK32="",BL32=""),"",BK32+2.66*BL32)</f>
        <v/>
      </c>
      <c r="BN32">
        <f>IF(OR(BK32="",BL32=""),"",BK32-2.66*BL32)</f>
        <v/>
      </c>
      <c r="BO32">
        <f>IF(OR(BK32="",COUNT(BI25:BI32)&lt;8),"",IF(COUNTIF(BI25:BI32,"&gt;"&amp;BK32)=8,"Above",IF(COUNTIF(BI25:BI32,"&lt;"&amp;BK32)=8,"Below","")))</f>
        <v/>
      </c>
      <c r="BP32">
        <f>IF('Weekly data'!$C32="","",IF(Metrics!$J$14="Seasonal bookings",IF(OR(N(IFERROR(INDEX(Targets!$J$6:$J$45,MATCH('Weekly data'!$C32,Targets!$A$6:$A$45,0)),0))=0,SUM(Seasonality!$B$6:$B$18)=0),"",IFERROR(INDEX(Targets!$J$6:$J$45,MATCH('Weekly data'!$C32,Targets!$A$6:$A$45,0)),0)*$B32/SUM(Seasonality!$B$6:$B$18)),IF(Metrics!$J$14="Seasonal pipeline",IF(OR(N(IFERROR(INDEX(Targets!$J$6:$J$45,MATCH('Weekly data'!$C32,Targets!$A$6:$A$45,0)),0))=0,SUM(Seasonality!$C$6:$C$18)=0),"",IFERROR(INDEX(Targets!$J$6:$J$45,MATCH('Weekly data'!$C32,Targets!$A$6:$A$45,0)),0)*$C32/SUM(Seasonality!$C$6:$C$18)),IF(Metrics!$J$14="Quarter plan",IF(N(IFERROR(INDEX(Targets!$J$6:$J$45,MATCH('Weekly data'!$C32,Targets!$A$6:$A$45,0)),0))=0,"",IFERROR(INDEX(Targets!$J$6:$J$45,MATCH('Weekly data'!$C32,Targets!$A$6:$A$45,0)),0)),IF(AND(Metrics!$J$14="Weekly",ISNUMBER(Metrics!$K$14)),Metrics!$K$14,"")))))</f>
        <v/>
      </c>
      <c r="BQ32">
        <f>IF(NOT(ISNUMBER('Weekly data'!M32)),"",IF(Metrics!$L$14="% of target",IF(ISNUMBER(BP32),IF(BP32=0,"",'Weekly data'!M32/BP32),""),'Weekly data'!M32))</f>
        <v/>
      </c>
      <c r="BR32">
        <f>IF(AND(ISNUMBER(BQ32),ISNUMBER(BQ31)),ABS(BQ32-BQ31),"")</f>
        <v/>
      </c>
      <c r="BS32">
        <f>IF(COUNT(BQ20:BQ31)&lt;12,"",AVERAGE(BQ20:BQ31))</f>
        <v/>
      </c>
      <c r="BT32">
        <f>IF(COUNT(BR21:BR31)&lt;11,"",AVERAGE(BR21:BR31))</f>
        <v/>
      </c>
      <c r="BU32">
        <f>IF(OR(BS32="",BT32=""),"",BS32+2.66*BT32)</f>
        <v/>
      </c>
      <c r="BV32">
        <f>IF(OR(BS32="",BT32=""),"",BS32-2.66*BT32)</f>
        <v/>
      </c>
      <c r="BW32">
        <f>IF(OR(BS32="",COUNT(BQ25:BQ32)&lt;8),"",IF(COUNTIF(BQ25:BQ32,"&gt;"&amp;BS32)=8,"Above",IF(COUNTIF(BQ25:BQ32,"&lt;"&amp;BS32)=8,"Below","")))</f>
        <v/>
      </c>
      <c r="BX32">
        <f>IF('Weekly data'!$C32="","",IF(Metrics!$J$15="Seasonal bookings",IF(OR(N(IFERROR(INDEX(Targets!$K$6:$K$45,MATCH('Weekly data'!$C32,Targets!$A$6:$A$45,0)),0))=0,SUM(Seasonality!$B$6:$B$18)=0),"",IFERROR(INDEX(Targets!$K$6:$K$45,MATCH('Weekly data'!$C32,Targets!$A$6:$A$45,0)),0)*$B32/SUM(Seasonality!$B$6:$B$18)),IF(Metrics!$J$15="Seasonal pipeline",IF(OR(N(IFERROR(INDEX(Targets!$K$6:$K$45,MATCH('Weekly data'!$C32,Targets!$A$6:$A$45,0)),0))=0,SUM(Seasonality!$C$6:$C$18)=0),"",IFERROR(INDEX(Targets!$K$6:$K$45,MATCH('Weekly data'!$C32,Targets!$A$6:$A$45,0)),0)*$C32/SUM(Seasonality!$C$6:$C$18)),IF(Metrics!$J$15="Quarter plan",IF(N(IFERROR(INDEX(Targets!$K$6:$K$45,MATCH('Weekly data'!$C32,Targets!$A$6:$A$45,0)),0))=0,"",IFERROR(INDEX(Targets!$K$6:$K$45,MATCH('Weekly data'!$C32,Targets!$A$6:$A$45,0)),0)),IF(AND(Metrics!$J$15="Weekly",ISNUMBER(Metrics!$K$15)),Metrics!$K$15,"")))))</f>
        <v/>
      </c>
      <c r="BY32">
        <f>IF(NOT(ISNUMBER('Weekly data'!N32)),"",IF(Metrics!$L$15="% of target",IF(ISNUMBER(BX32),IF(BX32=0,"",'Weekly data'!N32/BX32),""),'Weekly data'!N32))</f>
        <v/>
      </c>
      <c r="BZ32">
        <f>IF(AND(ISNUMBER(BY32),ISNUMBER(BY31)),ABS(BY32-BY31),"")</f>
        <v/>
      </c>
      <c r="CA32">
        <f>IF(COUNT(BY20:BY31)&lt;12,"",AVERAGE(BY20:BY31))</f>
        <v/>
      </c>
      <c r="CB32">
        <f>IF(COUNT(BZ21:BZ31)&lt;11,"",AVERAGE(BZ21:BZ31))</f>
        <v/>
      </c>
      <c r="CC32">
        <f>IF(OR(CA32="",CB32=""),"",CA32+2.66*CB32)</f>
        <v/>
      </c>
      <c r="CD32">
        <f>IF(OR(CA32="",CB32=""),"",CA32-2.66*CB32)</f>
        <v/>
      </c>
      <c r="CE32">
        <f>IF(OR(CA32="",COUNT(BY25:BY32)&lt;8),"",IF(COUNTIF(BY25:BY32,"&gt;"&amp;CA32)=8,"Above",IF(COUNTIF(BY25:BY32,"&lt;"&amp;CA32)=8,"Below","")))</f>
        <v/>
      </c>
      <c r="CF32">
        <f>IF('Weekly data'!$C32="","",IF(Metrics!$J$16="Seasonal bookings",IF(OR(N(IFERROR(INDEX(Targets!$L$6:$L$45,MATCH('Weekly data'!$C32,Targets!$A$6:$A$45,0)),0))=0,SUM(Seasonality!$B$6:$B$18)=0),"",IFERROR(INDEX(Targets!$L$6:$L$45,MATCH('Weekly data'!$C32,Targets!$A$6:$A$45,0)),0)*$B32/SUM(Seasonality!$B$6:$B$18)),IF(Metrics!$J$16="Seasonal pipeline",IF(OR(N(IFERROR(INDEX(Targets!$L$6:$L$45,MATCH('Weekly data'!$C32,Targets!$A$6:$A$45,0)),0))=0,SUM(Seasonality!$C$6:$C$18)=0),"",IFERROR(INDEX(Targets!$L$6:$L$45,MATCH('Weekly data'!$C32,Targets!$A$6:$A$45,0)),0)*$C32/SUM(Seasonality!$C$6:$C$18)),IF(Metrics!$J$16="Quarter plan",IF(N(IFERROR(INDEX(Targets!$L$6:$L$45,MATCH('Weekly data'!$C32,Targets!$A$6:$A$45,0)),0))=0,"",IFERROR(INDEX(Targets!$L$6:$L$45,MATCH('Weekly data'!$C32,Targets!$A$6:$A$45,0)),0)),IF(AND(Metrics!$J$16="Weekly",ISNUMBER(Metrics!$K$16)),Metrics!$K$16,"")))))</f>
        <v/>
      </c>
      <c r="CG32">
        <f>IF(NOT(ISNUMBER('Weekly data'!O32)),"",IF(Metrics!$L$16="% of target",IF(ISNUMBER(CF32),IF(CF32=0,"",'Weekly data'!O32/CF32),""),'Weekly data'!O32))</f>
        <v/>
      </c>
      <c r="CH32">
        <f>IF(AND(ISNUMBER(CG32),ISNUMBER(CG31)),ABS(CG32-CG31),"")</f>
        <v/>
      </c>
      <c r="CI32">
        <f>IF(COUNT(CG20:CG31)&lt;12,"",AVERAGE(CG20:CG31))</f>
        <v/>
      </c>
      <c r="CJ32">
        <f>IF(COUNT(CH21:CH31)&lt;11,"",AVERAGE(CH21:CH31))</f>
        <v/>
      </c>
      <c r="CK32">
        <f>IF(OR(CI32="",CJ32=""),"",CI32+2.66*CJ32)</f>
        <v/>
      </c>
      <c r="CL32">
        <f>IF(OR(CI32="",CJ32=""),"",CI32-2.66*CJ32)</f>
        <v/>
      </c>
      <c r="CM32">
        <f>IF(OR(CI32="",COUNT(CG25:CG32)&lt;8),"",IF(COUNTIF(CG25:CG32,"&gt;"&amp;CI32)=8,"Above",IF(COUNTIF(CG25:CG32,"&lt;"&amp;CI32)=8,"Below","")))</f>
        <v/>
      </c>
      <c r="CN32">
        <f>IF('Weekly data'!$C32="","",IF(Metrics!$J$17="Seasonal bookings",IF(OR(N(IFERROR(INDEX(Targets!$M$6:$M$45,MATCH('Weekly data'!$C32,Targets!$A$6:$A$45,0)),0))=0,SUM(Seasonality!$B$6:$B$18)=0),"",IFERROR(INDEX(Targets!$M$6:$M$45,MATCH('Weekly data'!$C32,Targets!$A$6:$A$45,0)),0)*$B32/SUM(Seasonality!$B$6:$B$18)),IF(Metrics!$J$17="Seasonal pipeline",IF(OR(N(IFERROR(INDEX(Targets!$M$6:$M$45,MATCH('Weekly data'!$C32,Targets!$A$6:$A$45,0)),0))=0,SUM(Seasonality!$C$6:$C$18)=0),"",IFERROR(INDEX(Targets!$M$6:$M$45,MATCH('Weekly data'!$C32,Targets!$A$6:$A$45,0)),0)*$C32/SUM(Seasonality!$C$6:$C$18)),IF(Metrics!$J$17="Quarter plan",IF(N(IFERROR(INDEX(Targets!$M$6:$M$45,MATCH('Weekly data'!$C32,Targets!$A$6:$A$45,0)),0))=0,"",IFERROR(INDEX(Targets!$M$6:$M$45,MATCH('Weekly data'!$C32,Targets!$A$6:$A$45,0)),0)),IF(AND(Metrics!$J$17="Weekly",ISNUMBER(Metrics!$K$17)),Metrics!$K$17,"")))))</f>
        <v/>
      </c>
      <c r="CO32">
        <f>IF(NOT(ISNUMBER('Weekly data'!P32)),"",IF(Metrics!$L$17="% of target",IF(ISNUMBER(CN32),IF(CN32=0,"",'Weekly data'!P32/CN32),""),'Weekly data'!P32))</f>
        <v/>
      </c>
      <c r="CP32">
        <f>IF(AND(ISNUMBER(CO32),ISNUMBER(CO31)),ABS(CO32-CO31),"")</f>
        <v/>
      </c>
      <c r="CQ32">
        <f>IF(COUNT(CO20:CO31)&lt;12,"",AVERAGE(CO20:CO31))</f>
        <v/>
      </c>
      <c r="CR32">
        <f>IF(COUNT(CP21:CP31)&lt;11,"",AVERAGE(CP21:CP31))</f>
        <v/>
      </c>
      <c r="CS32">
        <f>IF(OR(CQ32="",CR32=""),"",CQ32+2.66*CR32)</f>
        <v/>
      </c>
      <c r="CT32">
        <f>IF(OR(CQ32="",CR32=""),"",CQ32-2.66*CR32)</f>
        <v/>
      </c>
      <c r="CU32">
        <f>IF(OR(CQ32="",COUNT(CO25:CO32)&lt;8),"",IF(COUNTIF(CO25:CO32,"&gt;"&amp;CQ32)=8,"Above",IF(COUNTIF(CO25:CO32,"&lt;"&amp;CQ32)=8,"Below","")))</f>
        <v/>
      </c>
    </row>
    <row r="33">
      <c r="A33" s="8">
        <f>'Weekly data'!A33</f>
        <v/>
      </c>
      <c r="B33">
        <f>IF('Weekly data'!D33="","",INDEX(Seasonality!$B$6:$B$18,'Weekly data'!D33))</f>
        <v/>
      </c>
      <c r="C33">
        <f>IF('Weekly data'!D33="","",INDEX(Seasonality!$C$6:$C$18,'Weekly data'!D33))</f>
        <v/>
      </c>
      <c r="D33">
        <f>IF('Weekly data'!$C33="","",IF(Metrics!$J$6="Seasonal bookings",IF(OR(N(IFERROR(INDEX(Targets!$B$6:$B$45,MATCH('Weekly data'!$C33,Targets!$A$6:$A$45,0)),0))=0,SUM(Seasonality!$B$6:$B$18)=0),"",IFERROR(INDEX(Targets!$B$6:$B$45,MATCH('Weekly data'!$C33,Targets!$A$6:$A$45,0)),0)*$B33/SUM(Seasonality!$B$6:$B$18)),IF(Metrics!$J$6="Seasonal pipeline",IF(OR(N(IFERROR(INDEX(Targets!$B$6:$B$45,MATCH('Weekly data'!$C33,Targets!$A$6:$A$45,0)),0))=0,SUM(Seasonality!$C$6:$C$18)=0),"",IFERROR(INDEX(Targets!$B$6:$B$45,MATCH('Weekly data'!$C33,Targets!$A$6:$A$45,0)),0)*$C33/SUM(Seasonality!$C$6:$C$18)),IF(Metrics!$J$6="Quarter plan",IF(N(IFERROR(INDEX(Targets!$B$6:$B$45,MATCH('Weekly data'!$C33,Targets!$A$6:$A$45,0)),0))=0,"",IFERROR(INDEX(Targets!$B$6:$B$45,MATCH('Weekly data'!$C33,Targets!$A$6:$A$45,0)),0)),IF(AND(Metrics!$J$6="Weekly",ISNUMBER(Metrics!$K$6)),Metrics!$K$6,"")))))</f>
        <v/>
      </c>
      <c r="E33">
        <f>IF(NOT(ISNUMBER('Weekly data'!E33)),"",IF(Metrics!$L$6="% of target",IF(ISNUMBER(D33),IF(D33=0,"",'Weekly data'!E33/D33),""),'Weekly data'!E33))</f>
        <v/>
      </c>
      <c r="F33">
        <f>IF(AND(ISNUMBER(E33),ISNUMBER(E32)),ABS(E33-E32),"")</f>
        <v/>
      </c>
      <c r="G33">
        <f>IF(COUNT(E21:E32)&lt;12,"",AVERAGE(E21:E32))</f>
        <v/>
      </c>
      <c r="H33">
        <f>IF(COUNT(F22:F32)&lt;11,"",AVERAGE(F22:F32))</f>
        <v/>
      </c>
      <c r="I33">
        <f>IF(OR(G33="",H33=""),"",G33+2.66*H33)</f>
        <v/>
      </c>
      <c r="J33">
        <f>IF(OR(G33="",H33=""),"",G33-2.66*H33)</f>
        <v/>
      </c>
      <c r="K33">
        <f>IF(OR(G33="",COUNT(E26:E33)&lt;8),"",IF(COUNTIF(E26:E33,"&gt;"&amp;G33)=8,"Above",IF(COUNTIF(E26:E33,"&lt;"&amp;G33)=8,"Below","")))</f>
        <v/>
      </c>
      <c r="L33">
        <f>IF('Weekly data'!$C33="","",IF(Metrics!$J$7="Seasonal bookings",IF(OR(N(IFERROR(INDEX(Targets!$C$6:$C$45,MATCH('Weekly data'!$C33,Targets!$A$6:$A$45,0)),0))=0,SUM(Seasonality!$B$6:$B$18)=0),"",IFERROR(INDEX(Targets!$C$6:$C$45,MATCH('Weekly data'!$C33,Targets!$A$6:$A$45,0)),0)*$B33/SUM(Seasonality!$B$6:$B$18)),IF(Metrics!$J$7="Seasonal pipeline",IF(OR(N(IFERROR(INDEX(Targets!$C$6:$C$45,MATCH('Weekly data'!$C33,Targets!$A$6:$A$45,0)),0))=0,SUM(Seasonality!$C$6:$C$18)=0),"",IFERROR(INDEX(Targets!$C$6:$C$45,MATCH('Weekly data'!$C33,Targets!$A$6:$A$45,0)),0)*$C33/SUM(Seasonality!$C$6:$C$18)),IF(Metrics!$J$7="Quarter plan",IF(N(IFERROR(INDEX(Targets!$C$6:$C$45,MATCH('Weekly data'!$C33,Targets!$A$6:$A$45,0)),0))=0,"",IFERROR(INDEX(Targets!$C$6:$C$45,MATCH('Weekly data'!$C33,Targets!$A$6:$A$45,0)),0)),IF(AND(Metrics!$J$7="Weekly",ISNUMBER(Metrics!$K$7)),Metrics!$K$7,"")))))</f>
        <v/>
      </c>
      <c r="M33">
        <f>IF(NOT(ISNUMBER('Weekly data'!F33)),"",IF(Metrics!$L$7="% of target",IF(ISNUMBER(L33),IF(L33=0,"",'Weekly data'!F33/L33),""),'Weekly data'!F33))</f>
        <v/>
      </c>
      <c r="N33">
        <f>IF(AND(ISNUMBER(M33),ISNUMBER(M32)),ABS(M33-M32),"")</f>
        <v/>
      </c>
      <c r="O33">
        <f>IF(COUNT(M21:M32)&lt;12,"",AVERAGE(M21:M32))</f>
        <v/>
      </c>
      <c r="P33">
        <f>IF(COUNT(N22:N32)&lt;11,"",AVERAGE(N22:N32))</f>
        <v/>
      </c>
      <c r="Q33">
        <f>IF(OR(O33="",P33=""),"",O33+2.66*P33)</f>
        <v/>
      </c>
      <c r="R33">
        <f>IF(OR(O33="",P33=""),"",O33-2.66*P33)</f>
        <v/>
      </c>
      <c r="S33">
        <f>IF(OR(O33="",COUNT(M26:M33)&lt;8),"",IF(COUNTIF(M26:M33,"&gt;"&amp;O33)=8,"Above",IF(COUNTIF(M26:M33,"&lt;"&amp;O33)=8,"Below","")))</f>
        <v/>
      </c>
      <c r="T33">
        <f>IF('Weekly data'!$C33="","",IF(Metrics!$J$8="Seasonal bookings",IF(OR(N(IFERROR(INDEX(Targets!$D$6:$D$45,MATCH('Weekly data'!$C33,Targets!$A$6:$A$45,0)),0))=0,SUM(Seasonality!$B$6:$B$18)=0),"",IFERROR(INDEX(Targets!$D$6:$D$45,MATCH('Weekly data'!$C33,Targets!$A$6:$A$45,0)),0)*$B33/SUM(Seasonality!$B$6:$B$18)),IF(Metrics!$J$8="Seasonal pipeline",IF(OR(N(IFERROR(INDEX(Targets!$D$6:$D$45,MATCH('Weekly data'!$C33,Targets!$A$6:$A$45,0)),0))=0,SUM(Seasonality!$C$6:$C$18)=0),"",IFERROR(INDEX(Targets!$D$6:$D$45,MATCH('Weekly data'!$C33,Targets!$A$6:$A$45,0)),0)*$C33/SUM(Seasonality!$C$6:$C$18)),IF(Metrics!$J$8="Quarter plan",IF(N(IFERROR(INDEX(Targets!$D$6:$D$45,MATCH('Weekly data'!$C33,Targets!$A$6:$A$45,0)),0))=0,"",IFERROR(INDEX(Targets!$D$6:$D$45,MATCH('Weekly data'!$C33,Targets!$A$6:$A$45,0)),0)),IF(AND(Metrics!$J$8="Weekly",ISNUMBER(Metrics!$K$8)),Metrics!$K$8,"")))))</f>
        <v/>
      </c>
      <c r="U33">
        <f>IF(NOT(ISNUMBER('Weekly data'!G33)),"",IF(Metrics!$L$8="% of target",IF(ISNUMBER(T33),IF(T33=0,"",'Weekly data'!G33/T33),""),'Weekly data'!G33))</f>
        <v/>
      </c>
      <c r="V33">
        <f>IF(AND(ISNUMBER(U33),ISNUMBER(U32)),ABS(U33-U32),"")</f>
        <v/>
      </c>
      <c r="W33">
        <f>IF(COUNT(U21:U32)&lt;12,"",AVERAGE(U21:U32))</f>
        <v/>
      </c>
      <c r="X33">
        <f>IF(COUNT(V22:V32)&lt;11,"",AVERAGE(V22:V32))</f>
        <v/>
      </c>
      <c r="Y33">
        <f>IF(OR(W33="",X33=""),"",W33+2.66*X33)</f>
        <v/>
      </c>
      <c r="Z33">
        <f>IF(OR(W33="",X33=""),"",W33-2.66*X33)</f>
        <v/>
      </c>
      <c r="AA33">
        <f>IF(OR(W33="",COUNT(U26:U33)&lt;8),"",IF(COUNTIF(U26:U33,"&gt;"&amp;W33)=8,"Above",IF(COUNTIF(U26:U33,"&lt;"&amp;W33)=8,"Below","")))</f>
        <v/>
      </c>
      <c r="AB33">
        <f>IF('Weekly data'!$C33="","",IF(Metrics!$J$9="Seasonal bookings",IF(OR(N(IFERROR(INDEX(Targets!$E$6:$E$45,MATCH('Weekly data'!$C33,Targets!$A$6:$A$45,0)),0))=0,SUM(Seasonality!$B$6:$B$18)=0),"",IFERROR(INDEX(Targets!$E$6:$E$45,MATCH('Weekly data'!$C33,Targets!$A$6:$A$45,0)),0)*$B33/SUM(Seasonality!$B$6:$B$18)),IF(Metrics!$J$9="Seasonal pipeline",IF(OR(N(IFERROR(INDEX(Targets!$E$6:$E$45,MATCH('Weekly data'!$C33,Targets!$A$6:$A$45,0)),0))=0,SUM(Seasonality!$C$6:$C$18)=0),"",IFERROR(INDEX(Targets!$E$6:$E$45,MATCH('Weekly data'!$C33,Targets!$A$6:$A$45,0)),0)*$C33/SUM(Seasonality!$C$6:$C$18)),IF(Metrics!$J$9="Quarter plan",IF(N(IFERROR(INDEX(Targets!$E$6:$E$45,MATCH('Weekly data'!$C33,Targets!$A$6:$A$45,0)),0))=0,"",IFERROR(INDEX(Targets!$E$6:$E$45,MATCH('Weekly data'!$C33,Targets!$A$6:$A$45,0)),0)),IF(AND(Metrics!$J$9="Weekly",ISNUMBER(Metrics!$K$9)),Metrics!$K$9,"")))))</f>
        <v/>
      </c>
      <c r="AC33">
        <f>IF(NOT(ISNUMBER('Weekly data'!H33)),"",IF(Metrics!$L$9="% of target",IF(ISNUMBER(AB33),IF(AB33=0,"",'Weekly data'!H33/AB33),""),'Weekly data'!H33))</f>
        <v/>
      </c>
      <c r="AD33">
        <f>IF(AND(ISNUMBER(AC33),ISNUMBER(AC32)),ABS(AC33-AC32),"")</f>
        <v/>
      </c>
      <c r="AE33">
        <f>IF(COUNT(AC21:AC32)&lt;12,"",AVERAGE(AC21:AC32))</f>
        <v/>
      </c>
      <c r="AF33">
        <f>IF(COUNT(AD22:AD32)&lt;11,"",AVERAGE(AD22:AD32))</f>
        <v/>
      </c>
      <c r="AG33">
        <f>IF(OR(AE33="",AF33=""),"",AE33+2.66*AF33)</f>
        <v/>
      </c>
      <c r="AH33">
        <f>IF(OR(AE33="",AF33=""),"",AE33-2.66*AF33)</f>
        <v/>
      </c>
      <c r="AI33">
        <f>IF(OR(AE33="",COUNT(AC26:AC33)&lt;8),"",IF(COUNTIF(AC26:AC33,"&gt;"&amp;AE33)=8,"Above",IF(COUNTIF(AC26:AC33,"&lt;"&amp;AE33)=8,"Below","")))</f>
        <v/>
      </c>
      <c r="AJ33">
        <f>IF('Weekly data'!$C33="","",IF(Metrics!$J$10="Seasonal bookings",IF(OR(N(IFERROR(INDEX(Targets!$F$6:$F$45,MATCH('Weekly data'!$C33,Targets!$A$6:$A$45,0)),0))=0,SUM(Seasonality!$B$6:$B$18)=0),"",IFERROR(INDEX(Targets!$F$6:$F$45,MATCH('Weekly data'!$C33,Targets!$A$6:$A$45,0)),0)*$B33/SUM(Seasonality!$B$6:$B$18)),IF(Metrics!$J$10="Seasonal pipeline",IF(OR(N(IFERROR(INDEX(Targets!$F$6:$F$45,MATCH('Weekly data'!$C33,Targets!$A$6:$A$45,0)),0))=0,SUM(Seasonality!$C$6:$C$18)=0),"",IFERROR(INDEX(Targets!$F$6:$F$45,MATCH('Weekly data'!$C33,Targets!$A$6:$A$45,0)),0)*$C33/SUM(Seasonality!$C$6:$C$18)),IF(Metrics!$J$10="Quarter plan",IF(N(IFERROR(INDEX(Targets!$F$6:$F$45,MATCH('Weekly data'!$C33,Targets!$A$6:$A$45,0)),0))=0,"",IFERROR(INDEX(Targets!$F$6:$F$45,MATCH('Weekly data'!$C33,Targets!$A$6:$A$45,0)),0)),IF(AND(Metrics!$J$10="Weekly",ISNUMBER(Metrics!$K$10)),Metrics!$K$10,"")))))</f>
        <v/>
      </c>
      <c r="AK33">
        <f>IF(NOT(ISNUMBER('Weekly data'!I33)),"",IF(Metrics!$L$10="% of target",IF(ISNUMBER(AJ33),IF(AJ33=0,"",'Weekly data'!I33/AJ33),""),'Weekly data'!I33))</f>
        <v/>
      </c>
      <c r="AL33">
        <f>IF(AND(ISNUMBER(AK33),ISNUMBER(AK32)),ABS(AK33-AK32),"")</f>
        <v/>
      </c>
      <c r="AM33">
        <f>IF(COUNT(AK21:AK32)&lt;12,"",AVERAGE(AK21:AK32))</f>
        <v/>
      </c>
      <c r="AN33">
        <f>IF(COUNT(AL22:AL32)&lt;11,"",AVERAGE(AL22:AL32))</f>
        <v/>
      </c>
      <c r="AO33">
        <f>IF(OR(AM33="",AN33=""),"",AM33+2.66*AN33)</f>
        <v/>
      </c>
      <c r="AP33">
        <f>IF(OR(AM33="",AN33=""),"",AM33-2.66*AN33)</f>
        <v/>
      </c>
      <c r="AQ33">
        <f>IF(OR(AM33="",COUNT(AK26:AK33)&lt;8),"",IF(COUNTIF(AK26:AK33,"&gt;"&amp;AM33)=8,"Above",IF(COUNTIF(AK26:AK33,"&lt;"&amp;AM33)=8,"Below","")))</f>
        <v/>
      </c>
      <c r="AR33">
        <f>IF('Weekly data'!$C33="","",IF(Metrics!$J$11="Seasonal bookings",IF(OR(N(IFERROR(INDEX(Targets!$G$6:$G$45,MATCH('Weekly data'!$C33,Targets!$A$6:$A$45,0)),0))=0,SUM(Seasonality!$B$6:$B$18)=0),"",IFERROR(INDEX(Targets!$G$6:$G$45,MATCH('Weekly data'!$C33,Targets!$A$6:$A$45,0)),0)*$B33/SUM(Seasonality!$B$6:$B$18)),IF(Metrics!$J$11="Seasonal pipeline",IF(OR(N(IFERROR(INDEX(Targets!$G$6:$G$45,MATCH('Weekly data'!$C33,Targets!$A$6:$A$45,0)),0))=0,SUM(Seasonality!$C$6:$C$18)=0),"",IFERROR(INDEX(Targets!$G$6:$G$45,MATCH('Weekly data'!$C33,Targets!$A$6:$A$45,0)),0)*$C33/SUM(Seasonality!$C$6:$C$18)),IF(Metrics!$J$11="Quarter plan",IF(N(IFERROR(INDEX(Targets!$G$6:$G$45,MATCH('Weekly data'!$C33,Targets!$A$6:$A$45,0)),0))=0,"",IFERROR(INDEX(Targets!$G$6:$G$45,MATCH('Weekly data'!$C33,Targets!$A$6:$A$45,0)),0)),IF(AND(Metrics!$J$11="Weekly",ISNUMBER(Metrics!$K$11)),Metrics!$K$11,"")))))</f>
        <v/>
      </c>
      <c r="AS33">
        <f>IF(NOT(ISNUMBER('Weekly data'!J33)),"",IF(Metrics!$L$11="% of target",IF(ISNUMBER(AR33),IF(AR33=0,"",'Weekly data'!J33/AR33),""),'Weekly data'!J33))</f>
        <v/>
      </c>
      <c r="AT33">
        <f>IF(AND(ISNUMBER(AS33),ISNUMBER(AS32)),ABS(AS33-AS32),"")</f>
        <v/>
      </c>
      <c r="AU33">
        <f>IF(COUNT(AS21:AS32)&lt;12,"",AVERAGE(AS21:AS32))</f>
        <v/>
      </c>
      <c r="AV33">
        <f>IF(COUNT(AT22:AT32)&lt;11,"",AVERAGE(AT22:AT32))</f>
        <v/>
      </c>
      <c r="AW33">
        <f>IF(OR(AU33="",AV33=""),"",AU33+2.66*AV33)</f>
        <v/>
      </c>
      <c r="AX33">
        <f>IF(OR(AU33="",AV33=""),"",AU33-2.66*AV33)</f>
        <v/>
      </c>
      <c r="AY33">
        <f>IF(OR(AU33="",COUNT(AS26:AS33)&lt;8),"",IF(COUNTIF(AS26:AS33,"&gt;"&amp;AU33)=8,"Above",IF(COUNTIF(AS26:AS33,"&lt;"&amp;AU33)=8,"Below","")))</f>
        <v/>
      </c>
      <c r="AZ33">
        <f>IF('Weekly data'!$C33="","",IF(Metrics!$J$12="Seasonal bookings",IF(OR(N(IFERROR(INDEX(Targets!$H$6:$H$45,MATCH('Weekly data'!$C33,Targets!$A$6:$A$45,0)),0))=0,SUM(Seasonality!$B$6:$B$18)=0),"",IFERROR(INDEX(Targets!$H$6:$H$45,MATCH('Weekly data'!$C33,Targets!$A$6:$A$45,0)),0)*$B33/SUM(Seasonality!$B$6:$B$18)),IF(Metrics!$J$12="Seasonal pipeline",IF(OR(N(IFERROR(INDEX(Targets!$H$6:$H$45,MATCH('Weekly data'!$C33,Targets!$A$6:$A$45,0)),0))=0,SUM(Seasonality!$C$6:$C$18)=0),"",IFERROR(INDEX(Targets!$H$6:$H$45,MATCH('Weekly data'!$C33,Targets!$A$6:$A$45,0)),0)*$C33/SUM(Seasonality!$C$6:$C$18)),IF(Metrics!$J$12="Quarter plan",IF(N(IFERROR(INDEX(Targets!$H$6:$H$45,MATCH('Weekly data'!$C33,Targets!$A$6:$A$45,0)),0))=0,"",IFERROR(INDEX(Targets!$H$6:$H$45,MATCH('Weekly data'!$C33,Targets!$A$6:$A$45,0)),0)),IF(AND(Metrics!$J$12="Weekly",ISNUMBER(Metrics!$K$12)),Metrics!$K$12,"")))))</f>
        <v/>
      </c>
      <c r="BA33">
        <f>IF(NOT(ISNUMBER('Weekly data'!K33)),"",IF(Metrics!$L$12="% of target",IF(ISNUMBER(AZ33),IF(AZ33=0,"",'Weekly data'!K33/AZ33),""),'Weekly data'!K33))</f>
        <v/>
      </c>
      <c r="BB33">
        <f>IF(AND(ISNUMBER(BA33),ISNUMBER(BA32)),ABS(BA33-BA32),"")</f>
        <v/>
      </c>
      <c r="BC33">
        <f>IF(COUNT(BA21:BA32)&lt;12,"",AVERAGE(BA21:BA32))</f>
        <v/>
      </c>
      <c r="BD33">
        <f>IF(COUNT(BB22:BB32)&lt;11,"",AVERAGE(BB22:BB32))</f>
        <v/>
      </c>
      <c r="BE33">
        <f>IF(OR(BC33="",BD33=""),"",BC33+2.66*BD33)</f>
        <v/>
      </c>
      <c r="BF33">
        <f>IF(OR(BC33="",BD33=""),"",BC33-2.66*BD33)</f>
        <v/>
      </c>
      <c r="BG33">
        <f>IF(OR(BC33="",COUNT(BA26:BA33)&lt;8),"",IF(COUNTIF(BA26:BA33,"&gt;"&amp;BC33)=8,"Above",IF(COUNTIF(BA26:BA33,"&lt;"&amp;BC33)=8,"Below","")))</f>
        <v/>
      </c>
      <c r="BH33">
        <f>IF('Weekly data'!$C33="","",IF(Metrics!$J$13="Seasonal bookings",IF(OR(N(IFERROR(INDEX(Targets!$I$6:$I$45,MATCH('Weekly data'!$C33,Targets!$A$6:$A$45,0)),0))=0,SUM(Seasonality!$B$6:$B$18)=0),"",IFERROR(INDEX(Targets!$I$6:$I$45,MATCH('Weekly data'!$C33,Targets!$A$6:$A$45,0)),0)*$B33/SUM(Seasonality!$B$6:$B$18)),IF(Metrics!$J$13="Seasonal pipeline",IF(OR(N(IFERROR(INDEX(Targets!$I$6:$I$45,MATCH('Weekly data'!$C33,Targets!$A$6:$A$45,0)),0))=0,SUM(Seasonality!$C$6:$C$18)=0),"",IFERROR(INDEX(Targets!$I$6:$I$45,MATCH('Weekly data'!$C33,Targets!$A$6:$A$45,0)),0)*$C33/SUM(Seasonality!$C$6:$C$18)),IF(Metrics!$J$13="Quarter plan",IF(N(IFERROR(INDEX(Targets!$I$6:$I$45,MATCH('Weekly data'!$C33,Targets!$A$6:$A$45,0)),0))=0,"",IFERROR(INDEX(Targets!$I$6:$I$45,MATCH('Weekly data'!$C33,Targets!$A$6:$A$45,0)),0)),IF(AND(Metrics!$J$13="Weekly",ISNUMBER(Metrics!$K$13)),Metrics!$K$13,"")))))</f>
        <v/>
      </c>
      <c r="BI33">
        <f>IF(NOT(ISNUMBER('Weekly data'!L33)),"",IF(Metrics!$L$13="% of target",IF(ISNUMBER(BH33),IF(BH33=0,"",'Weekly data'!L33/BH33),""),'Weekly data'!L33))</f>
        <v/>
      </c>
      <c r="BJ33">
        <f>IF(AND(ISNUMBER(BI33),ISNUMBER(BI32)),ABS(BI33-BI32),"")</f>
        <v/>
      </c>
      <c r="BK33">
        <f>IF(COUNT(BI21:BI32)&lt;12,"",AVERAGE(BI21:BI32))</f>
        <v/>
      </c>
      <c r="BL33">
        <f>IF(COUNT(BJ22:BJ32)&lt;11,"",AVERAGE(BJ22:BJ32))</f>
        <v/>
      </c>
      <c r="BM33">
        <f>IF(OR(BK33="",BL33=""),"",BK33+2.66*BL33)</f>
        <v/>
      </c>
      <c r="BN33">
        <f>IF(OR(BK33="",BL33=""),"",BK33-2.66*BL33)</f>
        <v/>
      </c>
      <c r="BO33">
        <f>IF(OR(BK33="",COUNT(BI26:BI33)&lt;8),"",IF(COUNTIF(BI26:BI33,"&gt;"&amp;BK33)=8,"Above",IF(COUNTIF(BI26:BI33,"&lt;"&amp;BK33)=8,"Below","")))</f>
        <v/>
      </c>
      <c r="BP33">
        <f>IF('Weekly data'!$C33="","",IF(Metrics!$J$14="Seasonal bookings",IF(OR(N(IFERROR(INDEX(Targets!$J$6:$J$45,MATCH('Weekly data'!$C33,Targets!$A$6:$A$45,0)),0))=0,SUM(Seasonality!$B$6:$B$18)=0),"",IFERROR(INDEX(Targets!$J$6:$J$45,MATCH('Weekly data'!$C33,Targets!$A$6:$A$45,0)),0)*$B33/SUM(Seasonality!$B$6:$B$18)),IF(Metrics!$J$14="Seasonal pipeline",IF(OR(N(IFERROR(INDEX(Targets!$J$6:$J$45,MATCH('Weekly data'!$C33,Targets!$A$6:$A$45,0)),0))=0,SUM(Seasonality!$C$6:$C$18)=0),"",IFERROR(INDEX(Targets!$J$6:$J$45,MATCH('Weekly data'!$C33,Targets!$A$6:$A$45,0)),0)*$C33/SUM(Seasonality!$C$6:$C$18)),IF(Metrics!$J$14="Quarter plan",IF(N(IFERROR(INDEX(Targets!$J$6:$J$45,MATCH('Weekly data'!$C33,Targets!$A$6:$A$45,0)),0))=0,"",IFERROR(INDEX(Targets!$J$6:$J$45,MATCH('Weekly data'!$C33,Targets!$A$6:$A$45,0)),0)),IF(AND(Metrics!$J$14="Weekly",ISNUMBER(Metrics!$K$14)),Metrics!$K$14,"")))))</f>
        <v/>
      </c>
      <c r="BQ33">
        <f>IF(NOT(ISNUMBER('Weekly data'!M33)),"",IF(Metrics!$L$14="% of target",IF(ISNUMBER(BP33),IF(BP33=0,"",'Weekly data'!M33/BP33),""),'Weekly data'!M33))</f>
        <v/>
      </c>
      <c r="BR33">
        <f>IF(AND(ISNUMBER(BQ33),ISNUMBER(BQ32)),ABS(BQ33-BQ32),"")</f>
        <v/>
      </c>
      <c r="BS33">
        <f>IF(COUNT(BQ21:BQ32)&lt;12,"",AVERAGE(BQ21:BQ32))</f>
        <v/>
      </c>
      <c r="BT33">
        <f>IF(COUNT(BR22:BR32)&lt;11,"",AVERAGE(BR22:BR32))</f>
        <v/>
      </c>
      <c r="BU33">
        <f>IF(OR(BS33="",BT33=""),"",BS33+2.66*BT33)</f>
        <v/>
      </c>
      <c r="BV33">
        <f>IF(OR(BS33="",BT33=""),"",BS33-2.66*BT33)</f>
        <v/>
      </c>
      <c r="BW33">
        <f>IF(OR(BS33="",COUNT(BQ26:BQ33)&lt;8),"",IF(COUNTIF(BQ26:BQ33,"&gt;"&amp;BS33)=8,"Above",IF(COUNTIF(BQ26:BQ33,"&lt;"&amp;BS33)=8,"Below","")))</f>
        <v/>
      </c>
      <c r="BX33">
        <f>IF('Weekly data'!$C33="","",IF(Metrics!$J$15="Seasonal bookings",IF(OR(N(IFERROR(INDEX(Targets!$K$6:$K$45,MATCH('Weekly data'!$C33,Targets!$A$6:$A$45,0)),0))=0,SUM(Seasonality!$B$6:$B$18)=0),"",IFERROR(INDEX(Targets!$K$6:$K$45,MATCH('Weekly data'!$C33,Targets!$A$6:$A$45,0)),0)*$B33/SUM(Seasonality!$B$6:$B$18)),IF(Metrics!$J$15="Seasonal pipeline",IF(OR(N(IFERROR(INDEX(Targets!$K$6:$K$45,MATCH('Weekly data'!$C33,Targets!$A$6:$A$45,0)),0))=0,SUM(Seasonality!$C$6:$C$18)=0),"",IFERROR(INDEX(Targets!$K$6:$K$45,MATCH('Weekly data'!$C33,Targets!$A$6:$A$45,0)),0)*$C33/SUM(Seasonality!$C$6:$C$18)),IF(Metrics!$J$15="Quarter plan",IF(N(IFERROR(INDEX(Targets!$K$6:$K$45,MATCH('Weekly data'!$C33,Targets!$A$6:$A$45,0)),0))=0,"",IFERROR(INDEX(Targets!$K$6:$K$45,MATCH('Weekly data'!$C33,Targets!$A$6:$A$45,0)),0)),IF(AND(Metrics!$J$15="Weekly",ISNUMBER(Metrics!$K$15)),Metrics!$K$15,"")))))</f>
        <v/>
      </c>
      <c r="BY33">
        <f>IF(NOT(ISNUMBER('Weekly data'!N33)),"",IF(Metrics!$L$15="% of target",IF(ISNUMBER(BX33),IF(BX33=0,"",'Weekly data'!N33/BX33),""),'Weekly data'!N33))</f>
        <v/>
      </c>
      <c r="BZ33">
        <f>IF(AND(ISNUMBER(BY33),ISNUMBER(BY32)),ABS(BY33-BY32),"")</f>
        <v/>
      </c>
      <c r="CA33">
        <f>IF(COUNT(BY21:BY32)&lt;12,"",AVERAGE(BY21:BY32))</f>
        <v/>
      </c>
      <c r="CB33">
        <f>IF(COUNT(BZ22:BZ32)&lt;11,"",AVERAGE(BZ22:BZ32))</f>
        <v/>
      </c>
      <c r="CC33">
        <f>IF(OR(CA33="",CB33=""),"",CA33+2.66*CB33)</f>
        <v/>
      </c>
      <c r="CD33">
        <f>IF(OR(CA33="",CB33=""),"",CA33-2.66*CB33)</f>
        <v/>
      </c>
      <c r="CE33">
        <f>IF(OR(CA33="",COUNT(BY26:BY33)&lt;8),"",IF(COUNTIF(BY26:BY33,"&gt;"&amp;CA33)=8,"Above",IF(COUNTIF(BY26:BY33,"&lt;"&amp;CA33)=8,"Below","")))</f>
        <v/>
      </c>
      <c r="CF33">
        <f>IF('Weekly data'!$C33="","",IF(Metrics!$J$16="Seasonal bookings",IF(OR(N(IFERROR(INDEX(Targets!$L$6:$L$45,MATCH('Weekly data'!$C33,Targets!$A$6:$A$45,0)),0))=0,SUM(Seasonality!$B$6:$B$18)=0),"",IFERROR(INDEX(Targets!$L$6:$L$45,MATCH('Weekly data'!$C33,Targets!$A$6:$A$45,0)),0)*$B33/SUM(Seasonality!$B$6:$B$18)),IF(Metrics!$J$16="Seasonal pipeline",IF(OR(N(IFERROR(INDEX(Targets!$L$6:$L$45,MATCH('Weekly data'!$C33,Targets!$A$6:$A$45,0)),0))=0,SUM(Seasonality!$C$6:$C$18)=0),"",IFERROR(INDEX(Targets!$L$6:$L$45,MATCH('Weekly data'!$C33,Targets!$A$6:$A$45,0)),0)*$C33/SUM(Seasonality!$C$6:$C$18)),IF(Metrics!$J$16="Quarter plan",IF(N(IFERROR(INDEX(Targets!$L$6:$L$45,MATCH('Weekly data'!$C33,Targets!$A$6:$A$45,0)),0))=0,"",IFERROR(INDEX(Targets!$L$6:$L$45,MATCH('Weekly data'!$C33,Targets!$A$6:$A$45,0)),0)),IF(AND(Metrics!$J$16="Weekly",ISNUMBER(Metrics!$K$16)),Metrics!$K$16,"")))))</f>
        <v/>
      </c>
      <c r="CG33">
        <f>IF(NOT(ISNUMBER('Weekly data'!O33)),"",IF(Metrics!$L$16="% of target",IF(ISNUMBER(CF33),IF(CF33=0,"",'Weekly data'!O33/CF33),""),'Weekly data'!O33))</f>
        <v/>
      </c>
      <c r="CH33">
        <f>IF(AND(ISNUMBER(CG33),ISNUMBER(CG32)),ABS(CG33-CG32),"")</f>
        <v/>
      </c>
      <c r="CI33">
        <f>IF(COUNT(CG21:CG32)&lt;12,"",AVERAGE(CG21:CG32))</f>
        <v/>
      </c>
      <c r="CJ33">
        <f>IF(COUNT(CH22:CH32)&lt;11,"",AVERAGE(CH22:CH32))</f>
        <v/>
      </c>
      <c r="CK33">
        <f>IF(OR(CI33="",CJ33=""),"",CI33+2.66*CJ33)</f>
        <v/>
      </c>
      <c r="CL33">
        <f>IF(OR(CI33="",CJ33=""),"",CI33-2.66*CJ33)</f>
        <v/>
      </c>
      <c r="CM33">
        <f>IF(OR(CI33="",COUNT(CG26:CG33)&lt;8),"",IF(COUNTIF(CG26:CG33,"&gt;"&amp;CI33)=8,"Above",IF(COUNTIF(CG26:CG33,"&lt;"&amp;CI33)=8,"Below","")))</f>
        <v/>
      </c>
      <c r="CN33">
        <f>IF('Weekly data'!$C33="","",IF(Metrics!$J$17="Seasonal bookings",IF(OR(N(IFERROR(INDEX(Targets!$M$6:$M$45,MATCH('Weekly data'!$C33,Targets!$A$6:$A$45,0)),0))=0,SUM(Seasonality!$B$6:$B$18)=0),"",IFERROR(INDEX(Targets!$M$6:$M$45,MATCH('Weekly data'!$C33,Targets!$A$6:$A$45,0)),0)*$B33/SUM(Seasonality!$B$6:$B$18)),IF(Metrics!$J$17="Seasonal pipeline",IF(OR(N(IFERROR(INDEX(Targets!$M$6:$M$45,MATCH('Weekly data'!$C33,Targets!$A$6:$A$45,0)),0))=0,SUM(Seasonality!$C$6:$C$18)=0),"",IFERROR(INDEX(Targets!$M$6:$M$45,MATCH('Weekly data'!$C33,Targets!$A$6:$A$45,0)),0)*$C33/SUM(Seasonality!$C$6:$C$18)),IF(Metrics!$J$17="Quarter plan",IF(N(IFERROR(INDEX(Targets!$M$6:$M$45,MATCH('Weekly data'!$C33,Targets!$A$6:$A$45,0)),0))=0,"",IFERROR(INDEX(Targets!$M$6:$M$45,MATCH('Weekly data'!$C33,Targets!$A$6:$A$45,0)),0)),IF(AND(Metrics!$J$17="Weekly",ISNUMBER(Metrics!$K$17)),Metrics!$K$17,"")))))</f>
        <v/>
      </c>
      <c r="CO33">
        <f>IF(NOT(ISNUMBER('Weekly data'!P33)),"",IF(Metrics!$L$17="% of target",IF(ISNUMBER(CN33),IF(CN33=0,"",'Weekly data'!P33/CN33),""),'Weekly data'!P33))</f>
        <v/>
      </c>
      <c r="CP33">
        <f>IF(AND(ISNUMBER(CO33),ISNUMBER(CO32)),ABS(CO33-CO32),"")</f>
        <v/>
      </c>
      <c r="CQ33">
        <f>IF(COUNT(CO21:CO32)&lt;12,"",AVERAGE(CO21:CO32))</f>
        <v/>
      </c>
      <c r="CR33">
        <f>IF(COUNT(CP22:CP32)&lt;11,"",AVERAGE(CP22:CP32))</f>
        <v/>
      </c>
      <c r="CS33">
        <f>IF(OR(CQ33="",CR33=""),"",CQ33+2.66*CR33)</f>
        <v/>
      </c>
      <c r="CT33">
        <f>IF(OR(CQ33="",CR33=""),"",CQ33-2.66*CR33)</f>
        <v/>
      </c>
      <c r="CU33">
        <f>IF(OR(CQ33="",COUNT(CO26:CO33)&lt;8),"",IF(COUNTIF(CO26:CO33,"&gt;"&amp;CQ33)=8,"Above",IF(COUNTIF(CO26:CO33,"&lt;"&amp;CQ33)=8,"Below","")))</f>
        <v/>
      </c>
    </row>
    <row r="34">
      <c r="A34" s="8">
        <f>'Weekly data'!A34</f>
        <v/>
      </c>
      <c r="B34">
        <f>IF('Weekly data'!D34="","",INDEX(Seasonality!$B$6:$B$18,'Weekly data'!D34))</f>
        <v/>
      </c>
      <c r="C34">
        <f>IF('Weekly data'!D34="","",INDEX(Seasonality!$C$6:$C$18,'Weekly data'!D34))</f>
        <v/>
      </c>
      <c r="D34">
        <f>IF('Weekly data'!$C34="","",IF(Metrics!$J$6="Seasonal bookings",IF(OR(N(IFERROR(INDEX(Targets!$B$6:$B$45,MATCH('Weekly data'!$C34,Targets!$A$6:$A$45,0)),0))=0,SUM(Seasonality!$B$6:$B$18)=0),"",IFERROR(INDEX(Targets!$B$6:$B$45,MATCH('Weekly data'!$C34,Targets!$A$6:$A$45,0)),0)*$B34/SUM(Seasonality!$B$6:$B$18)),IF(Metrics!$J$6="Seasonal pipeline",IF(OR(N(IFERROR(INDEX(Targets!$B$6:$B$45,MATCH('Weekly data'!$C34,Targets!$A$6:$A$45,0)),0))=0,SUM(Seasonality!$C$6:$C$18)=0),"",IFERROR(INDEX(Targets!$B$6:$B$45,MATCH('Weekly data'!$C34,Targets!$A$6:$A$45,0)),0)*$C34/SUM(Seasonality!$C$6:$C$18)),IF(Metrics!$J$6="Quarter plan",IF(N(IFERROR(INDEX(Targets!$B$6:$B$45,MATCH('Weekly data'!$C34,Targets!$A$6:$A$45,0)),0))=0,"",IFERROR(INDEX(Targets!$B$6:$B$45,MATCH('Weekly data'!$C34,Targets!$A$6:$A$45,0)),0)),IF(AND(Metrics!$J$6="Weekly",ISNUMBER(Metrics!$K$6)),Metrics!$K$6,"")))))</f>
        <v/>
      </c>
      <c r="E34">
        <f>IF(NOT(ISNUMBER('Weekly data'!E34)),"",IF(Metrics!$L$6="% of target",IF(ISNUMBER(D34),IF(D34=0,"",'Weekly data'!E34/D34),""),'Weekly data'!E34))</f>
        <v/>
      </c>
      <c r="F34">
        <f>IF(AND(ISNUMBER(E34),ISNUMBER(E33)),ABS(E34-E33),"")</f>
        <v/>
      </c>
      <c r="G34">
        <f>IF(COUNT(E22:E33)&lt;12,"",AVERAGE(E22:E33))</f>
        <v/>
      </c>
      <c r="H34">
        <f>IF(COUNT(F23:F33)&lt;11,"",AVERAGE(F23:F33))</f>
        <v/>
      </c>
      <c r="I34">
        <f>IF(OR(G34="",H34=""),"",G34+2.66*H34)</f>
        <v/>
      </c>
      <c r="J34">
        <f>IF(OR(G34="",H34=""),"",G34-2.66*H34)</f>
        <v/>
      </c>
      <c r="K34">
        <f>IF(OR(G34="",COUNT(E27:E34)&lt;8),"",IF(COUNTIF(E27:E34,"&gt;"&amp;G34)=8,"Above",IF(COUNTIF(E27:E34,"&lt;"&amp;G34)=8,"Below","")))</f>
        <v/>
      </c>
      <c r="L34">
        <f>IF('Weekly data'!$C34="","",IF(Metrics!$J$7="Seasonal bookings",IF(OR(N(IFERROR(INDEX(Targets!$C$6:$C$45,MATCH('Weekly data'!$C34,Targets!$A$6:$A$45,0)),0))=0,SUM(Seasonality!$B$6:$B$18)=0),"",IFERROR(INDEX(Targets!$C$6:$C$45,MATCH('Weekly data'!$C34,Targets!$A$6:$A$45,0)),0)*$B34/SUM(Seasonality!$B$6:$B$18)),IF(Metrics!$J$7="Seasonal pipeline",IF(OR(N(IFERROR(INDEX(Targets!$C$6:$C$45,MATCH('Weekly data'!$C34,Targets!$A$6:$A$45,0)),0))=0,SUM(Seasonality!$C$6:$C$18)=0),"",IFERROR(INDEX(Targets!$C$6:$C$45,MATCH('Weekly data'!$C34,Targets!$A$6:$A$45,0)),0)*$C34/SUM(Seasonality!$C$6:$C$18)),IF(Metrics!$J$7="Quarter plan",IF(N(IFERROR(INDEX(Targets!$C$6:$C$45,MATCH('Weekly data'!$C34,Targets!$A$6:$A$45,0)),0))=0,"",IFERROR(INDEX(Targets!$C$6:$C$45,MATCH('Weekly data'!$C34,Targets!$A$6:$A$45,0)),0)),IF(AND(Metrics!$J$7="Weekly",ISNUMBER(Metrics!$K$7)),Metrics!$K$7,"")))))</f>
        <v/>
      </c>
      <c r="M34">
        <f>IF(NOT(ISNUMBER('Weekly data'!F34)),"",IF(Metrics!$L$7="% of target",IF(ISNUMBER(L34),IF(L34=0,"",'Weekly data'!F34/L34),""),'Weekly data'!F34))</f>
        <v/>
      </c>
      <c r="N34">
        <f>IF(AND(ISNUMBER(M34),ISNUMBER(M33)),ABS(M34-M33),"")</f>
        <v/>
      </c>
      <c r="O34">
        <f>IF(COUNT(M22:M33)&lt;12,"",AVERAGE(M22:M33))</f>
        <v/>
      </c>
      <c r="P34">
        <f>IF(COUNT(N23:N33)&lt;11,"",AVERAGE(N23:N33))</f>
        <v/>
      </c>
      <c r="Q34">
        <f>IF(OR(O34="",P34=""),"",O34+2.66*P34)</f>
        <v/>
      </c>
      <c r="R34">
        <f>IF(OR(O34="",P34=""),"",O34-2.66*P34)</f>
        <v/>
      </c>
      <c r="S34">
        <f>IF(OR(O34="",COUNT(M27:M34)&lt;8),"",IF(COUNTIF(M27:M34,"&gt;"&amp;O34)=8,"Above",IF(COUNTIF(M27:M34,"&lt;"&amp;O34)=8,"Below","")))</f>
        <v/>
      </c>
      <c r="T34">
        <f>IF('Weekly data'!$C34="","",IF(Metrics!$J$8="Seasonal bookings",IF(OR(N(IFERROR(INDEX(Targets!$D$6:$D$45,MATCH('Weekly data'!$C34,Targets!$A$6:$A$45,0)),0))=0,SUM(Seasonality!$B$6:$B$18)=0),"",IFERROR(INDEX(Targets!$D$6:$D$45,MATCH('Weekly data'!$C34,Targets!$A$6:$A$45,0)),0)*$B34/SUM(Seasonality!$B$6:$B$18)),IF(Metrics!$J$8="Seasonal pipeline",IF(OR(N(IFERROR(INDEX(Targets!$D$6:$D$45,MATCH('Weekly data'!$C34,Targets!$A$6:$A$45,0)),0))=0,SUM(Seasonality!$C$6:$C$18)=0),"",IFERROR(INDEX(Targets!$D$6:$D$45,MATCH('Weekly data'!$C34,Targets!$A$6:$A$45,0)),0)*$C34/SUM(Seasonality!$C$6:$C$18)),IF(Metrics!$J$8="Quarter plan",IF(N(IFERROR(INDEX(Targets!$D$6:$D$45,MATCH('Weekly data'!$C34,Targets!$A$6:$A$45,0)),0))=0,"",IFERROR(INDEX(Targets!$D$6:$D$45,MATCH('Weekly data'!$C34,Targets!$A$6:$A$45,0)),0)),IF(AND(Metrics!$J$8="Weekly",ISNUMBER(Metrics!$K$8)),Metrics!$K$8,"")))))</f>
        <v/>
      </c>
      <c r="U34">
        <f>IF(NOT(ISNUMBER('Weekly data'!G34)),"",IF(Metrics!$L$8="% of target",IF(ISNUMBER(T34),IF(T34=0,"",'Weekly data'!G34/T34),""),'Weekly data'!G34))</f>
        <v/>
      </c>
      <c r="V34">
        <f>IF(AND(ISNUMBER(U34),ISNUMBER(U33)),ABS(U34-U33),"")</f>
        <v/>
      </c>
      <c r="W34">
        <f>IF(COUNT(U22:U33)&lt;12,"",AVERAGE(U22:U33))</f>
        <v/>
      </c>
      <c r="X34">
        <f>IF(COUNT(V23:V33)&lt;11,"",AVERAGE(V23:V33))</f>
        <v/>
      </c>
      <c r="Y34">
        <f>IF(OR(W34="",X34=""),"",W34+2.66*X34)</f>
        <v/>
      </c>
      <c r="Z34">
        <f>IF(OR(W34="",X34=""),"",W34-2.66*X34)</f>
        <v/>
      </c>
      <c r="AA34">
        <f>IF(OR(W34="",COUNT(U27:U34)&lt;8),"",IF(COUNTIF(U27:U34,"&gt;"&amp;W34)=8,"Above",IF(COUNTIF(U27:U34,"&lt;"&amp;W34)=8,"Below","")))</f>
        <v/>
      </c>
      <c r="AB34">
        <f>IF('Weekly data'!$C34="","",IF(Metrics!$J$9="Seasonal bookings",IF(OR(N(IFERROR(INDEX(Targets!$E$6:$E$45,MATCH('Weekly data'!$C34,Targets!$A$6:$A$45,0)),0))=0,SUM(Seasonality!$B$6:$B$18)=0),"",IFERROR(INDEX(Targets!$E$6:$E$45,MATCH('Weekly data'!$C34,Targets!$A$6:$A$45,0)),0)*$B34/SUM(Seasonality!$B$6:$B$18)),IF(Metrics!$J$9="Seasonal pipeline",IF(OR(N(IFERROR(INDEX(Targets!$E$6:$E$45,MATCH('Weekly data'!$C34,Targets!$A$6:$A$45,0)),0))=0,SUM(Seasonality!$C$6:$C$18)=0),"",IFERROR(INDEX(Targets!$E$6:$E$45,MATCH('Weekly data'!$C34,Targets!$A$6:$A$45,0)),0)*$C34/SUM(Seasonality!$C$6:$C$18)),IF(Metrics!$J$9="Quarter plan",IF(N(IFERROR(INDEX(Targets!$E$6:$E$45,MATCH('Weekly data'!$C34,Targets!$A$6:$A$45,0)),0))=0,"",IFERROR(INDEX(Targets!$E$6:$E$45,MATCH('Weekly data'!$C34,Targets!$A$6:$A$45,0)),0)),IF(AND(Metrics!$J$9="Weekly",ISNUMBER(Metrics!$K$9)),Metrics!$K$9,"")))))</f>
        <v/>
      </c>
      <c r="AC34">
        <f>IF(NOT(ISNUMBER('Weekly data'!H34)),"",IF(Metrics!$L$9="% of target",IF(ISNUMBER(AB34),IF(AB34=0,"",'Weekly data'!H34/AB34),""),'Weekly data'!H34))</f>
        <v/>
      </c>
      <c r="AD34">
        <f>IF(AND(ISNUMBER(AC34),ISNUMBER(AC33)),ABS(AC34-AC33),"")</f>
        <v/>
      </c>
      <c r="AE34">
        <f>IF(COUNT(AC22:AC33)&lt;12,"",AVERAGE(AC22:AC33))</f>
        <v/>
      </c>
      <c r="AF34">
        <f>IF(COUNT(AD23:AD33)&lt;11,"",AVERAGE(AD23:AD33))</f>
        <v/>
      </c>
      <c r="AG34">
        <f>IF(OR(AE34="",AF34=""),"",AE34+2.66*AF34)</f>
        <v/>
      </c>
      <c r="AH34">
        <f>IF(OR(AE34="",AF34=""),"",AE34-2.66*AF34)</f>
        <v/>
      </c>
      <c r="AI34">
        <f>IF(OR(AE34="",COUNT(AC27:AC34)&lt;8),"",IF(COUNTIF(AC27:AC34,"&gt;"&amp;AE34)=8,"Above",IF(COUNTIF(AC27:AC34,"&lt;"&amp;AE34)=8,"Below","")))</f>
        <v/>
      </c>
      <c r="AJ34">
        <f>IF('Weekly data'!$C34="","",IF(Metrics!$J$10="Seasonal bookings",IF(OR(N(IFERROR(INDEX(Targets!$F$6:$F$45,MATCH('Weekly data'!$C34,Targets!$A$6:$A$45,0)),0))=0,SUM(Seasonality!$B$6:$B$18)=0),"",IFERROR(INDEX(Targets!$F$6:$F$45,MATCH('Weekly data'!$C34,Targets!$A$6:$A$45,0)),0)*$B34/SUM(Seasonality!$B$6:$B$18)),IF(Metrics!$J$10="Seasonal pipeline",IF(OR(N(IFERROR(INDEX(Targets!$F$6:$F$45,MATCH('Weekly data'!$C34,Targets!$A$6:$A$45,0)),0))=0,SUM(Seasonality!$C$6:$C$18)=0),"",IFERROR(INDEX(Targets!$F$6:$F$45,MATCH('Weekly data'!$C34,Targets!$A$6:$A$45,0)),0)*$C34/SUM(Seasonality!$C$6:$C$18)),IF(Metrics!$J$10="Quarter plan",IF(N(IFERROR(INDEX(Targets!$F$6:$F$45,MATCH('Weekly data'!$C34,Targets!$A$6:$A$45,0)),0))=0,"",IFERROR(INDEX(Targets!$F$6:$F$45,MATCH('Weekly data'!$C34,Targets!$A$6:$A$45,0)),0)),IF(AND(Metrics!$J$10="Weekly",ISNUMBER(Metrics!$K$10)),Metrics!$K$10,"")))))</f>
        <v/>
      </c>
      <c r="AK34">
        <f>IF(NOT(ISNUMBER('Weekly data'!I34)),"",IF(Metrics!$L$10="% of target",IF(ISNUMBER(AJ34),IF(AJ34=0,"",'Weekly data'!I34/AJ34),""),'Weekly data'!I34))</f>
        <v/>
      </c>
      <c r="AL34">
        <f>IF(AND(ISNUMBER(AK34),ISNUMBER(AK33)),ABS(AK34-AK33),"")</f>
        <v/>
      </c>
      <c r="AM34">
        <f>IF(COUNT(AK22:AK33)&lt;12,"",AVERAGE(AK22:AK33))</f>
        <v/>
      </c>
      <c r="AN34">
        <f>IF(COUNT(AL23:AL33)&lt;11,"",AVERAGE(AL23:AL33))</f>
        <v/>
      </c>
      <c r="AO34">
        <f>IF(OR(AM34="",AN34=""),"",AM34+2.66*AN34)</f>
        <v/>
      </c>
      <c r="AP34">
        <f>IF(OR(AM34="",AN34=""),"",AM34-2.66*AN34)</f>
        <v/>
      </c>
      <c r="AQ34">
        <f>IF(OR(AM34="",COUNT(AK27:AK34)&lt;8),"",IF(COUNTIF(AK27:AK34,"&gt;"&amp;AM34)=8,"Above",IF(COUNTIF(AK27:AK34,"&lt;"&amp;AM34)=8,"Below","")))</f>
        <v/>
      </c>
      <c r="AR34">
        <f>IF('Weekly data'!$C34="","",IF(Metrics!$J$11="Seasonal bookings",IF(OR(N(IFERROR(INDEX(Targets!$G$6:$G$45,MATCH('Weekly data'!$C34,Targets!$A$6:$A$45,0)),0))=0,SUM(Seasonality!$B$6:$B$18)=0),"",IFERROR(INDEX(Targets!$G$6:$G$45,MATCH('Weekly data'!$C34,Targets!$A$6:$A$45,0)),0)*$B34/SUM(Seasonality!$B$6:$B$18)),IF(Metrics!$J$11="Seasonal pipeline",IF(OR(N(IFERROR(INDEX(Targets!$G$6:$G$45,MATCH('Weekly data'!$C34,Targets!$A$6:$A$45,0)),0))=0,SUM(Seasonality!$C$6:$C$18)=0),"",IFERROR(INDEX(Targets!$G$6:$G$45,MATCH('Weekly data'!$C34,Targets!$A$6:$A$45,0)),0)*$C34/SUM(Seasonality!$C$6:$C$18)),IF(Metrics!$J$11="Quarter plan",IF(N(IFERROR(INDEX(Targets!$G$6:$G$45,MATCH('Weekly data'!$C34,Targets!$A$6:$A$45,0)),0))=0,"",IFERROR(INDEX(Targets!$G$6:$G$45,MATCH('Weekly data'!$C34,Targets!$A$6:$A$45,0)),0)),IF(AND(Metrics!$J$11="Weekly",ISNUMBER(Metrics!$K$11)),Metrics!$K$11,"")))))</f>
        <v/>
      </c>
      <c r="AS34">
        <f>IF(NOT(ISNUMBER('Weekly data'!J34)),"",IF(Metrics!$L$11="% of target",IF(ISNUMBER(AR34),IF(AR34=0,"",'Weekly data'!J34/AR34),""),'Weekly data'!J34))</f>
        <v/>
      </c>
      <c r="AT34">
        <f>IF(AND(ISNUMBER(AS34),ISNUMBER(AS33)),ABS(AS34-AS33),"")</f>
        <v/>
      </c>
      <c r="AU34">
        <f>IF(COUNT(AS22:AS33)&lt;12,"",AVERAGE(AS22:AS33))</f>
        <v/>
      </c>
      <c r="AV34">
        <f>IF(COUNT(AT23:AT33)&lt;11,"",AVERAGE(AT23:AT33))</f>
        <v/>
      </c>
      <c r="AW34">
        <f>IF(OR(AU34="",AV34=""),"",AU34+2.66*AV34)</f>
        <v/>
      </c>
      <c r="AX34">
        <f>IF(OR(AU34="",AV34=""),"",AU34-2.66*AV34)</f>
        <v/>
      </c>
      <c r="AY34">
        <f>IF(OR(AU34="",COUNT(AS27:AS34)&lt;8),"",IF(COUNTIF(AS27:AS34,"&gt;"&amp;AU34)=8,"Above",IF(COUNTIF(AS27:AS34,"&lt;"&amp;AU34)=8,"Below","")))</f>
        <v/>
      </c>
      <c r="AZ34">
        <f>IF('Weekly data'!$C34="","",IF(Metrics!$J$12="Seasonal bookings",IF(OR(N(IFERROR(INDEX(Targets!$H$6:$H$45,MATCH('Weekly data'!$C34,Targets!$A$6:$A$45,0)),0))=0,SUM(Seasonality!$B$6:$B$18)=0),"",IFERROR(INDEX(Targets!$H$6:$H$45,MATCH('Weekly data'!$C34,Targets!$A$6:$A$45,0)),0)*$B34/SUM(Seasonality!$B$6:$B$18)),IF(Metrics!$J$12="Seasonal pipeline",IF(OR(N(IFERROR(INDEX(Targets!$H$6:$H$45,MATCH('Weekly data'!$C34,Targets!$A$6:$A$45,0)),0))=0,SUM(Seasonality!$C$6:$C$18)=0),"",IFERROR(INDEX(Targets!$H$6:$H$45,MATCH('Weekly data'!$C34,Targets!$A$6:$A$45,0)),0)*$C34/SUM(Seasonality!$C$6:$C$18)),IF(Metrics!$J$12="Quarter plan",IF(N(IFERROR(INDEX(Targets!$H$6:$H$45,MATCH('Weekly data'!$C34,Targets!$A$6:$A$45,0)),0))=0,"",IFERROR(INDEX(Targets!$H$6:$H$45,MATCH('Weekly data'!$C34,Targets!$A$6:$A$45,0)),0)),IF(AND(Metrics!$J$12="Weekly",ISNUMBER(Metrics!$K$12)),Metrics!$K$12,"")))))</f>
        <v/>
      </c>
      <c r="BA34">
        <f>IF(NOT(ISNUMBER('Weekly data'!K34)),"",IF(Metrics!$L$12="% of target",IF(ISNUMBER(AZ34),IF(AZ34=0,"",'Weekly data'!K34/AZ34),""),'Weekly data'!K34))</f>
        <v/>
      </c>
      <c r="BB34">
        <f>IF(AND(ISNUMBER(BA34),ISNUMBER(BA33)),ABS(BA34-BA33),"")</f>
        <v/>
      </c>
      <c r="BC34">
        <f>IF(COUNT(BA22:BA33)&lt;12,"",AVERAGE(BA22:BA33))</f>
        <v/>
      </c>
      <c r="BD34">
        <f>IF(COUNT(BB23:BB33)&lt;11,"",AVERAGE(BB23:BB33))</f>
        <v/>
      </c>
      <c r="BE34">
        <f>IF(OR(BC34="",BD34=""),"",BC34+2.66*BD34)</f>
        <v/>
      </c>
      <c r="BF34">
        <f>IF(OR(BC34="",BD34=""),"",BC34-2.66*BD34)</f>
        <v/>
      </c>
      <c r="BG34">
        <f>IF(OR(BC34="",COUNT(BA27:BA34)&lt;8),"",IF(COUNTIF(BA27:BA34,"&gt;"&amp;BC34)=8,"Above",IF(COUNTIF(BA27:BA34,"&lt;"&amp;BC34)=8,"Below","")))</f>
        <v/>
      </c>
      <c r="BH34">
        <f>IF('Weekly data'!$C34="","",IF(Metrics!$J$13="Seasonal bookings",IF(OR(N(IFERROR(INDEX(Targets!$I$6:$I$45,MATCH('Weekly data'!$C34,Targets!$A$6:$A$45,0)),0))=0,SUM(Seasonality!$B$6:$B$18)=0),"",IFERROR(INDEX(Targets!$I$6:$I$45,MATCH('Weekly data'!$C34,Targets!$A$6:$A$45,0)),0)*$B34/SUM(Seasonality!$B$6:$B$18)),IF(Metrics!$J$13="Seasonal pipeline",IF(OR(N(IFERROR(INDEX(Targets!$I$6:$I$45,MATCH('Weekly data'!$C34,Targets!$A$6:$A$45,0)),0))=0,SUM(Seasonality!$C$6:$C$18)=0),"",IFERROR(INDEX(Targets!$I$6:$I$45,MATCH('Weekly data'!$C34,Targets!$A$6:$A$45,0)),0)*$C34/SUM(Seasonality!$C$6:$C$18)),IF(Metrics!$J$13="Quarter plan",IF(N(IFERROR(INDEX(Targets!$I$6:$I$45,MATCH('Weekly data'!$C34,Targets!$A$6:$A$45,0)),0))=0,"",IFERROR(INDEX(Targets!$I$6:$I$45,MATCH('Weekly data'!$C34,Targets!$A$6:$A$45,0)),0)),IF(AND(Metrics!$J$13="Weekly",ISNUMBER(Metrics!$K$13)),Metrics!$K$13,"")))))</f>
        <v/>
      </c>
      <c r="BI34">
        <f>IF(NOT(ISNUMBER('Weekly data'!L34)),"",IF(Metrics!$L$13="% of target",IF(ISNUMBER(BH34),IF(BH34=0,"",'Weekly data'!L34/BH34),""),'Weekly data'!L34))</f>
        <v/>
      </c>
      <c r="BJ34">
        <f>IF(AND(ISNUMBER(BI34),ISNUMBER(BI33)),ABS(BI34-BI33),"")</f>
        <v/>
      </c>
      <c r="BK34">
        <f>IF(COUNT(BI22:BI33)&lt;12,"",AVERAGE(BI22:BI33))</f>
        <v/>
      </c>
      <c r="BL34">
        <f>IF(COUNT(BJ23:BJ33)&lt;11,"",AVERAGE(BJ23:BJ33))</f>
        <v/>
      </c>
      <c r="BM34">
        <f>IF(OR(BK34="",BL34=""),"",BK34+2.66*BL34)</f>
        <v/>
      </c>
      <c r="BN34">
        <f>IF(OR(BK34="",BL34=""),"",BK34-2.66*BL34)</f>
        <v/>
      </c>
      <c r="BO34">
        <f>IF(OR(BK34="",COUNT(BI27:BI34)&lt;8),"",IF(COUNTIF(BI27:BI34,"&gt;"&amp;BK34)=8,"Above",IF(COUNTIF(BI27:BI34,"&lt;"&amp;BK34)=8,"Below","")))</f>
        <v/>
      </c>
      <c r="BP34">
        <f>IF('Weekly data'!$C34="","",IF(Metrics!$J$14="Seasonal bookings",IF(OR(N(IFERROR(INDEX(Targets!$J$6:$J$45,MATCH('Weekly data'!$C34,Targets!$A$6:$A$45,0)),0))=0,SUM(Seasonality!$B$6:$B$18)=0),"",IFERROR(INDEX(Targets!$J$6:$J$45,MATCH('Weekly data'!$C34,Targets!$A$6:$A$45,0)),0)*$B34/SUM(Seasonality!$B$6:$B$18)),IF(Metrics!$J$14="Seasonal pipeline",IF(OR(N(IFERROR(INDEX(Targets!$J$6:$J$45,MATCH('Weekly data'!$C34,Targets!$A$6:$A$45,0)),0))=0,SUM(Seasonality!$C$6:$C$18)=0),"",IFERROR(INDEX(Targets!$J$6:$J$45,MATCH('Weekly data'!$C34,Targets!$A$6:$A$45,0)),0)*$C34/SUM(Seasonality!$C$6:$C$18)),IF(Metrics!$J$14="Quarter plan",IF(N(IFERROR(INDEX(Targets!$J$6:$J$45,MATCH('Weekly data'!$C34,Targets!$A$6:$A$45,0)),0))=0,"",IFERROR(INDEX(Targets!$J$6:$J$45,MATCH('Weekly data'!$C34,Targets!$A$6:$A$45,0)),0)),IF(AND(Metrics!$J$14="Weekly",ISNUMBER(Metrics!$K$14)),Metrics!$K$14,"")))))</f>
        <v/>
      </c>
      <c r="BQ34">
        <f>IF(NOT(ISNUMBER('Weekly data'!M34)),"",IF(Metrics!$L$14="% of target",IF(ISNUMBER(BP34),IF(BP34=0,"",'Weekly data'!M34/BP34),""),'Weekly data'!M34))</f>
        <v/>
      </c>
      <c r="BR34">
        <f>IF(AND(ISNUMBER(BQ34),ISNUMBER(BQ33)),ABS(BQ34-BQ33),"")</f>
        <v/>
      </c>
      <c r="BS34">
        <f>IF(COUNT(BQ22:BQ33)&lt;12,"",AVERAGE(BQ22:BQ33))</f>
        <v/>
      </c>
      <c r="BT34">
        <f>IF(COUNT(BR23:BR33)&lt;11,"",AVERAGE(BR23:BR33))</f>
        <v/>
      </c>
      <c r="BU34">
        <f>IF(OR(BS34="",BT34=""),"",BS34+2.66*BT34)</f>
        <v/>
      </c>
      <c r="BV34">
        <f>IF(OR(BS34="",BT34=""),"",BS34-2.66*BT34)</f>
        <v/>
      </c>
      <c r="BW34">
        <f>IF(OR(BS34="",COUNT(BQ27:BQ34)&lt;8),"",IF(COUNTIF(BQ27:BQ34,"&gt;"&amp;BS34)=8,"Above",IF(COUNTIF(BQ27:BQ34,"&lt;"&amp;BS34)=8,"Below","")))</f>
        <v/>
      </c>
      <c r="BX34">
        <f>IF('Weekly data'!$C34="","",IF(Metrics!$J$15="Seasonal bookings",IF(OR(N(IFERROR(INDEX(Targets!$K$6:$K$45,MATCH('Weekly data'!$C34,Targets!$A$6:$A$45,0)),0))=0,SUM(Seasonality!$B$6:$B$18)=0),"",IFERROR(INDEX(Targets!$K$6:$K$45,MATCH('Weekly data'!$C34,Targets!$A$6:$A$45,0)),0)*$B34/SUM(Seasonality!$B$6:$B$18)),IF(Metrics!$J$15="Seasonal pipeline",IF(OR(N(IFERROR(INDEX(Targets!$K$6:$K$45,MATCH('Weekly data'!$C34,Targets!$A$6:$A$45,0)),0))=0,SUM(Seasonality!$C$6:$C$18)=0),"",IFERROR(INDEX(Targets!$K$6:$K$45,MATCH('Weekly data'!$C34,Targets!$A$6:$A$45,0)),0)*$C34/SUM(Seasonality!$C$6:$C$18)),IF(Metrics!$J$15="Quarter plan",IF(N(IFERROR(INDEX(Targets!$K$6:$K$45,MATCH('Weekly data'!$C34,Targets!$A$6:$A$45,0)),0))=0,"",IFERROR(INDEX(Targets!$K$6:$K$45,MATCH('Weekly data'!$C34,Targets!$A$6:$A$45,0)),0)),IF(AND(Metrics!$J$15="Weekly",ISNUMBER(Metrics!$K$15)),Metrics!$K$15,"")))))</f>
        <v/>
      </c>
      <c r="BY34">
        <f>IF(NOT(ISNUMBER('Weekly data'!N34)),"",IF(Metrics!$L$15="% of target",IF(ISNUMBER(BX34),IF(BX34=0,"",'Weekly data'!N34/BX34),""),'Weekly data'!N34))</f>
        <v/>
      </c>
      <c r="BZ34">
        <f>IF(AND(ISNUMBER(BY34),ISNUMBER(BY33)),ABS(BY34-BY33),"")</f>
        <v/>
      </c>
      <c r="CA34">
        <f>IF(COUNT(BY22:BY33)&lt;12,"",AVERAGE(BY22:BY33))</f>
        <v/>
      </c>
      <c r="CB34">
        <f>IF(COUNT(BZ23:BZ33)&lt;11,"",AVERAGE(BZ23:BZ33))</f>
        <v/>
      </c>
      <c r="CC34">
        <f>IF(OR(CA34="",CB34=""),"",CA34+2.66*CB34)</f>
        <v/>
      </c>
      <c r="CD34">
        <f>IF(OR(CA34="",CB34=""),"",CA34-2.66*CB34)</f>
        <v/>
      </c>
      <c r="CE34">
        <f>IF(OR(CA34="",COUNT(BY27:BY34)&lt;8),"",IF(COUNTIF(BY27:BY34,"&gt;"&amp;CA34)=8,"Above",IF(COUNTIF(BY27:BY34,"&lt;"&amp;CA34)=8,"Below","")))</f>
        <v/>
      </c>
      <c r="CF34">
        <f>IF('Weekly data'!$C34="","",IF(Metrics!$J$16="Seasonal bookings",IF(OR(N(IFERROR(INDEX(Targets!$L$6:$L$45,MATCH('Weekly data'!$C34,Targets!$A$6:$A$45,0)),0))=0,SUM(Seasonality!$B$6:$B$18)=0),"",IFERROR(INDEX(Targets!$L$6:$L$45,MATCH('Weekly data'!$C34,Targets!$A$6:$A$45,0)),0)*$B34/SUM(Seasonality!$B$6:$B$18)),IF(Metrics!$J$16="Seasonal pipeline",IF(OR(N(IFERROR(INDEX(Targets!$L$6:$L$45,MATCH('Weekly data'!$C34,Targets!$A$6:$A$45,0)),0))=0,SUM(Seasonality!$C$6:$C$18)=0),"",IFERROR(INDEX(Targets!$L$6:$L$45,MATCH('Weekly data'!$C34,Targets!$A$6:$A$45,0)),0)*$C34/SUM(Seasonality!$C$6:$C$18)),IF(Metrics!$J$16="Quarter plan",IF(N(IFERROR(INDEX(Targets!$L$6:$L$45,MATCH('Weekly data'!$C34,Targets!$A$6:$A$45,0)),0))=0,"",IFERROR(INDEX(Targets!$L$6:$L$45,MATCH('Weekly data'!$C34,Targets!$A$6:$A$45,0)),0)),IF(AND(Metrics!$J$16="Weekly",ISNUMBER(Metrics!$K$16)),Metrics!$K$16,"")))))</f>
        <v/>
      </c>
      <c r="CG34">
        <f>IF(NOT(ISNUMBER('Weekly data'!O34)),"",IF(Metrics!$L$16="% of target",IF(ISNUMBER(CF34),IF(CF34=0,"",'Weekly data'!O34/CF34),""),'Weekly data'!O34))</f>
        <v/>
      </c>
      <c r="CH34">
        <f>IF(AND(ISNUMBER(CG34),ISNUMBER(CG33)),ABS(CG34-CG33),"")</f>
        <v/>
      </c>
      <c r="CI34">
        <f>IF(COUNT(CG22:CG33)&lt;12,"",AVERAGE(CG22:CG33))</f>
        <v/>
      </c>
      <c r="CJ34">
        <f>IF(COUNT(CH23:CH33)&lt;11,"",AVERAGE(CH23:CH33))</f>
        <v/>
      </c>
      <c r="CK34">
        <f>IF(OR(CI34="",CJ34=""),"",CI34+2.66*CJ34)</f>
        <v/>
      </c>
      <c r="CL34">
        <f>IF(OR(CI34="",CJ34=""),"",CI34-2.66*CJ34)</f>
        <v/>
      </c>
      <c r="CM34">
        <f>IF(OR(CI34="",COUNT(CG27:CG34)&lt;8),"",IF(COUNTIF(CG27:CG34,"&gt;"&amp;CI34)=8,"Above",IF(COUNTIF(CG27:CG34,"&lt;"&amp;CI34)=8,"Below","")))</f>
        <v/>
      </c>
      <c r="CN34">
        <f>IF('Weekly data'!$C34="","",IF(Metrics!$J$17="Seasonal bookings",IF(OR(N(IFERROR(INDEX(Targets!$M$6:$M$45,MATCH('Weekly data'!$C34,Targets!$A$6:$A$45,0)),0))=0,SUM(Seasonality!$B$6:$B$18)=0),"",IFERROR(INDEX(Targets!$M$6:$M$45,MATCH('Weekly data'!$C34,Targets!$A$6:$A$45,0)),0)*$B34/SUM(Seasonality!$B$6:$B$18)),IF(Metrics!$J$17="Seasonal pipeline",IF(OR(N(IFERROR(INDEX(Targets!$M$6:$M$45,MATCH('Weekly data'!$C34,Targets!$A$6:$A$45,0)),0))=0,SUM(Seasonality!$C$6:$C$18)=0),"",IFERROR(INDEX(Targets!$M$6:$M$45,MATCH('Weekly data'!$C34,Targets!$A$6:$A$45,0)),0)*$C34/SUM(Seasonality!$C$6:$C$18)),IF(Metrics!$J$17="Quarter plan",IF(N(IFERROR(INDEX(Targets!$M$6:$M$45,MATCH('Weekly data'!$C34,Targets!$A$6:$A$45,0)),0))=0,"",IFERROR(INDEX(Targets!$M$6:$M$45,MATCH('Weekly data'!$C34,Targets!$A$6:$A$45,0)),0)),IF(AND(Metrics!$J$17="Weekly",ISNUMBER(Metrics!$K$17)),Metrics!$K$17,"")))))</f>
        <v/>
      </c>
      <c r="CO34">
        <f>IF(NOT(ISNUMBER('Weekly data'!P34)),"",IF(Metrics!$L$17="% of target",IF(ISNUMBER(CN34),IF(CN34=0,"",'Weekly data'!P34/CN34),""),'Weekly data'!P34))</f>
        <v/>
      </c>
      <c r="CP34">
        <f>IF(AND(ISNUMBER(CO34),ISNUMBER(CO33)),ABS(CO34-CO33),"")</f>
        <v/>
      </c>
      <c r="CQ34">
        <f>IF(COUNT(CO22:CO33)&lt;12,"",AVERAGE(CO22:CO33))</f>
        <v/>
      </c>
      <c r="CR34">
        <f>IF(COUNT(CP23:CP33)&lt;11,"",AVERAGE(CP23:CP33))</f>
        <v/>
      </c>
      <c r="CS34">
        <f>IF(OR(CQ34="",CR34=""),"",CQ34+2.66*CR34)</f>
        <v/>
      </c>
      <c r="CT34">
        <f>IF(OR(CQ34="",CR34=""),"",CQ34-2.66*CR34)</f>
        <v/>
      </c>
      <c r="CU34">
        <f>IF(OR(CQ34="",COUNT(CO27:CO34)&lt;8),"",IF(COUNTIF(CO27:CO34,"&gt;"&amp;CQ34)=8,"Above",IF(COUNTIF(CO27:CO34,"&lt;"&amp;CQ34)=8,"Below","")))</f>
        <v/>
      </c>
    </row>
    <row r="35">
      <c r="A35" s="8">
        <f>'Weekly data'!A35</f>
        <v/>
      </c>
      <c r="B35">
        <f>IF('Weekly data'!D35="","",INDEX(Seasonality!$B$6:$B$18,'Weekly data'!D35))</f>
        <v/>
      </c>
      <c r="C35">
        <f>IF('Weekly data'!D35="","",INDEX(Seasonality!$C$6:$C$18,'Weekly data'!D35))</f>
        <v/>
      </c>
      <c r="D35">
        <f>IF('Weekly data'!$C35="","",IF(Metrics!$J$6="Seasonal bookings",IF(OR(N(IFERROR(INDEX(Targets!$B$6:$B$45,MATCH('Weekly data'!$C35,Targets!$A$6:$A$45,0)),0))=0,SUM(Seasonality!$B$6:$B$18)=0),"",IFERROR(INDEX(Targets!$B$6:$B$45,MATCH('Weekly data'!$C35,Targets!$A$6:$A$45,0)),0)*$B35/SUM(Seasonality!$B$6:$B$18)),IF(Metrics!$J$6="Seasonal pipeline",IF(OR(N(IFERROR(INDEX(Targets!$B$6:$B$45,MATCH('Weekly data'!$C35,Targets!$A$6:$A$45,0)),0))=0,SUM(Seasonality!$C$6:$C$18)=0),"",IFERROR(INDEX(Targets!$B$6:$B$45,MATCH('Weekly data'!$C35,Targets!$A$6:$A$45,0)),0)*$C35/SUM(Seasonality!$C$6:$C$18)),IF(Metrics!$J$6="Quarter plan",IF(N(IFERROR(INDEX(Targets!$B$6:$B$45,MATCH('Weekly data'!$C35,Targets!$A$6:$A$45,0)),0))=0,"",IFERROR(INDEX(Targets!$B$6:$B$45,MATCH('Weekly data'!$C35,Targets!$A$6:$A$45,0)),0)),IF(AND(Metrics!$J$6="Weekly",ISNUMBER(Metrics!$K$6)),Metrics!$K$6,"")))))</f>
        <v/>
      </c>
      <c r="E35">
        <f>IF(NOT(ISNUMBER('Weekly data'!E35)),"",IF(Metrics!$L$6="% of target",IF(ISNUMBER(D35),IF(D35=0,"",'Weekly data'!E35/D35),""),'Weekly data'!E35))</f>
        <v/>
      </c>
      <c r="F35">
        <f>IF(AND(ISNUMBER(E35),ISNUMBER(E34)),ABS(E35-E34),"")</f>
        <v/>
      </c>
      <c r="G35">
        <f>IF(COUNT(E23:E34)&lt;12,"",AVERAGE(E23:E34))</f>
        <v/>
      </c>
      <c r="H35">
        <f>IF(COUNT(F24:F34)&lt;11,"",AVERAGE(F24:F34))</f>
        <v/>
      </c>
      <c r="I35">
        <f>IF(OR(G35="",H35=""),"",G35+2.66*H35)</f>
        <v/>
      </c>
      <c r="J35">
        <f>IF(OR(G35="",H35=""),"",G35-2.66*H35)</f>
        <v/>
      </c>
      <c r="K35">
        <f>IF(OR(G35="",COUNT(E28:E35)&lt;8),"",IF(COUNTIF(E28:E35,"&gt;"&amp;G35)=8,"Above",IF(COUNTIF(E28:E35,"&lt;"&amp;G35)=8,"Below","")))</f>
        <v/>
      </c>
      <c r="L35">
        <f>IF('Weekly data'!$C35="","",IF(Metrics!$J$7="Seasonal bookings",IF(OR(N(IFERROR(INDEX(Targets!$C$6:$C$45,MATCH('Weekly data'!$C35,Targets!$A$6:$A$45,0)),0))=0,SUM(Seasonality!$B$6:$B$18)=0),"",IFERROR(INDEX(Targets!$C$6:$C$45,MATCH('Weekly data'!$C35,Targets!$A$6:$A$45,0)),0)*$B35/SUM(Seasonality!$B$6:$B$18)),IF(Metrics!$J$7="Seasonal pipeline",IF(OR(N(IFERROR(INDEX(Targets!$C$6:$C$45,MATCH('Weekly data'!$C35,Targets!$A$6:$A$45,0)),0))=0,SUM(Seasonality!$C$6:$C$18)=0),"",IFERROR(INDEX(Targets!$C$6:$C$45,MATCH('Weekly data'!$C35,Targets!$A$6:$A$45,0)),0)*$C35/SUM(Seasonality!$C$6:$C$18)),IF(Metrics!$J$7="Quarter plan",IF(N(IFERROR(INDEX(Targets!$C$6:$C$45,MATCH('Weekly data'!$C35,Targets!$A$6:$A$45,0)),0))=0,"",IFERROR(INDEX(Targets!$C$6:$C$45,MATCH('Weekly data'!$C35,Targets!$A$6:$A$45,0)),0)),IF(AND(Metrics!$J$7="Weekly",ISNUMBER(Metrics!$K$7)),Metrics!$K$7,"")))))</f>
        <v/>
      </c>
      <c r="M35">
        <f>IF(NOT(ISNUMBER('Weekly data'!F35)),"",IF(Metrics!$L$7="% of target",IF(ISNUMBER(L35),IF(L35=0,"",'Weekly data'!F35/L35),""),'Weekly data'!F35))</f>
        <v/>
      </c>
      <c r="N35">
        <f>IF(AND(ISNUMBER(M35),ISNUMBER(M34)),ABS(M35-M34),"")</f>
        <v/>
      </c>
      <c r="O35">
        <f>IF(COUNT(M23:M34)&lt;12,"",AVERAGE(M23:M34))</f>
        <v/>
      </c>
      <c r="P35">
        <f>IF(COUNT(N24:N34)&lt;11,"",AVERAGE(N24:N34))</f>
        <v/>
      </c>
      <c r="Q35">
        <f>IF(OR(O35="",P35=""),"",O35+2.66*P35)</f>
        <v/>
      </c>
      <c r="R35">
        <f>IF(OR(O35="",P35=""),"",O35-2.66*P35)</f>
        <v/>
      </c>
      <c r="S35">
        <f>IF(OR(O35="",COUNT(M28:M35)&lt;8),"",IF(COUNTIF(M28:M35,"&gt;"&amp;O35)=8,"Above",IF(COUNTIF(M28:M35,"&lt;"&amp;O35)=8,"Below","")))</f>
        <v/>
      </c>
      <c r="T35">
        <f>IF('Weekly data'!$C35="","",IF(Metrics!$J$8="Seasonal bookings",IF(OR(N(IFERROR(INDEX(Targets!$D$6:$D$45,MATCH('Weekly data'!$C35,Targets!$A$6:$A$45,0)),0))=0,SUM(Seasonality!$B$6:$B$18)=0),"",IFERROR(INDEX(Targets!$D$6:$D$45,MATCH('Weekly data'!$C35,Targets!$A$6:$A$45,0)),0)*$B35/SUM(Seasonality!$B$6:$B$18)),IF(Metrics!$J$8="Seasonal pipeline",IF(OR(N(IFERROR(INDEX(Targets!$D$6:$D$45,MATCH('Weekly data'!$C35,Targets!$A$6:$A$45,0)),0))=0,SUM(Seasonality!$C$6:$C$18)=0),"",IFERROR(INDEX(Targets!$D$6:$D$45,MATCH('Weekly data'!$C35,Targets!$A$6:$A$45,0)),0)*$C35/SUM(Seasonality!$C$6:$C$18)),IF(Metrics!$J$8="Quarter plan",IF(N(IFERROR(INDEX(Targets!$D$6:$D$45,MATCH('Weekly data'!$C35,Targets!$A$6:$A$45,0)),0))=0,"",IFERROR(INDEX(Targets!$D$6:$D$45,MATCH('Weekly data'!$C35,Targets!$A$6:$A$45,0)),0)),IF(AND(Metrics!$J$8="Weekly",ISNUMBER(Metrics!$K$8)),Metrics!$K$8,"")))))</f>
        <v/>
      </c>
      <c r="U35">
        <f>IF(NOT(ISNUMBER('Weekly data'!G35)),"",IF(Metrics!$L$8="% of target",IF(ISNUMBER(T35),IF(T35=0,"",'Weekly data'!G35/T35),""),'Weekly data'!G35))</f>
        <v/>
      </c>
      <c r="V35">
        <f>IF(AND(ISNUMBER(U35),ISNUMBER(U34)),ABS(U35-U34),"")</f>
        <v/>
      </c>
      <c r="W35">
        <f>IF(COUNT(U23:U34)&lt;12,"",AVERAGE(U23:U34))</f>
        <v/>
      </c>
      <c r="X35">
        <f>IF(COUNT(V24:V34)&lt;11,"",AVERAGE(V24:V34))</f>
        <v/>
      </c>
      <c r="Y35">
        <f>IF(OR(W35="",X35=""),"",W35+2.66*X35)</f>
        <v/>
      </c>
      <c r="Z35">
        <f>IF(OR(W35="",X35=""),"",W35-2.66*X35)</f>
        <v/>
      </c>
      <c r="AA35">
        <f>IF(OR(W35="",COUNT(U28:U35)&lt;8),"",IF(COUNTIF(U28:U35,"&gt;"&amp;W35)=8,"Above",IF(COUNTIF(U28:U35,"&lt;"&amp;W35)=8,"Below","")))</f>
        <v/>
      </c>
      <c r="AB35">
        <f>IF('Weekly data'!$C35="","",IF(Metrics!$J$9="Seasonal bookings",IF(OR(N(IFERROR(INDEX(Targets!$E$6:$E$45,MATCH('Weekly data'!$C35,Targets!$A$6:$A$45,0)),0))=0,SUM(Seasonality!$B$6:$B$18)=0),"",IFERROR(INDEX(Targets!$E$6:$E$45,MATCH('Weekly data'!$C35,Targets!$A$6:$A$45,0)),0)*$B35/SUM(Seasonality!$B$6:$B$18)),IF(Metrics!$J$9="Seasonal pipeline",IF(OR(N(IFERROR(INDEX(Targets!$E$6:$E$45,MATCH('Weekly data'!$C35,Targets!$A$6:$A$45,0)),0))=0,SUM(Seasonality!$C$6:$C$18)=0),"",IFERROR(INDEX(Targets!$E$6:$E$45,MATCH('Weekly data'!$C35,Targets!$A$6:$A$45,0)),0)*$C35/SUM(Seasonality!$C$6:$C$18)),IF(Metrics!$J$9="Quarter plan",IF(N(IFERROR(INDEX(Targets!$E$6:$E$45,MATCH('Weekly data'!$C35,Targets!$A$6:$A$45,0)),0))=0,"",IFERROR(INDEX(Targets!$E$6:$E$45,MATCH('Weekly data'!$C35,Targets!$A$6:$A$45,0)),0)),IF(AND(Metrics!$J$9="Weekly",ISNUMBER(Metrics!$K$9)),Metrics!$K$9,"")))))</f>
        <v/>
      </c>
      <c r="AC35">
        <f>IF(NOT(ISNUMBER('Weekly data'!H35)),"",IF(Metrics!$L$9="% of target",IF(ISNUMBER(AB35),IF(AB35=0,"",'Weekly data'!H35/AB35),""),'Weekly data'!H35))</f>
        <v/>
      </c>
      <c r="AD35">
        <f>IF(AND(ISNUMBER(AC35),ISNUMBER(AC34)),ABS(AC35-AC34),"")</f>
        <v/>
      </c>
      <c r="AE35">
        <f>IF(COUNT(AC23:AC34)&lt;12,"",AVERAGE(AC23:AC34))</f>
        <v/>
      </c>
      <c r="AF35">
        <f>IF(COUNT(AD24:AD34)&lt;11,"",AVERAGE(AD24:AD34))</f>
        <v/>
      </c>
      <c r="AG35">
        <f>IF(OR(AE35="",AF35=""),"",AE35+2.66*AF35)</f>
        <v/>
      </c>
      <c r="AH35">
        <f>IF(OR(AE35="",AF35=""),"",AE35-2.66*AF35)</f>
        <v/>
      </c>
      <c r="AI35">
        <f>IF(OR(AE35="",COUNT(AC28:AC35)&lt;8),"",IF(COUNTIF(AC28:AC35,"&gt;"&amp;AE35)=8,"Above",IF(COUNTIF(AC28:AC35,"&lt;"&amp;AE35)=8,"Below","")))</f>
        <v/>
      </c>
      <c r="AJ35">
        <f>IF('Weekly data'!$C35="","",IF(Metrics!$J$10="Seasonal bookings",IF(OR(N(IFERROR(INDEX(Targets!$F$6:$F$45,MATCH('Weekly data'!$C35,Targets!$A$6:$A$45,0)),0))=0,SUM(Seasonality!$B$6:$B$18)=0),"",IFERROR(INDEX(Targets!$F$6:$F$45,MATCH('Weekly data'!$C35,Targets!$A$6:$A$45,0)),0)*$B35/SUM(Seasonality!$B$6:$B$18)),IF(Metrics!$J$10="Seasonal pipeline",IF(OR(N(IFERROR(INDEX(Targets!$F$6:$F$45,MATCH('Weekly data'!$C35,Targets!$A$6:$A$45,0)),0))=0,SUM(Seasonality!$C$6:$C$18)=0),"",IFERROR(INDEX(Targets!$F$6:$F$45,MATCH('Weekly data'!$C35,Targets!$A$6:$A$45,0)),0)*$C35/SUM(Seasonality!$C$6:$C$18)),IF(Metrics!$J$10="Quarter plan",IF(N(IFERROR(INDEX(Targets!$F$6:$F$45,MATCH('Weekly data'!$C35,Targets!$A$6:$A$45,0)),0))=0,"",IFERROR(INDEX(Targets!$F$6:$F$45,MATCH('Weekly data'!$C35,Targets!$A$6:$A$45,0)),0)),IF(AND(Metrics!$J$10="Weekly",ISNUMBER(Metrics!$K$10)),Metrics!$K$10,"")))))</f>
        <v/>
      </c>
      <c r="AK35">
        <f>IF(NOT(ISNUMBER('Weekly data'!I35)),"",IF(Metrics!$L$10="% of target",IF(ISNUMBER(AJ35),IF(AJ35=0,"",'Weekly data'!I35/AJ35),""),'Weekly data'!I35))</f>
        <v/>
      </c>
      <c r="AL35">
        <f>IF(AND(ISNUMBER(AK35),ISNUMBER(AK34)),ABS(AK35-AK34),"")</f>
        <v/>
      </c>
      <c r="AM35">
        <f>IF(COUNT(AK23:AK34)&lt;12,"",AVERAGE(AK23:AK34))</f>
        <v/>
      </c>
      <c r="AN35">
        <f>IF(COUNT(AL24:AL34)&lt;11,"",AVERAGE(AL24:AL34))</f>
        <v/>
      </c>
      <c r="AO35">
        <f>IF(OR(AM35="",AN35=""),"",AM35+2.66*AN35)</f>
        <v/>
      </c>
      <c r="AP35">
        <f>IF(OR(AM35="",AN35=""),"",AM35-2.66*AN35)</f>
        <v/>
      </c>
      <c r="AQ35">
        <f>IF(OR(AM35="",COUNT(AK28:AK35)&lt;8),"",IF(COUNTIF(AK28:AK35,"&gt;"&amp;AM35)=8,"Above",IF(COUNTIF(AK28:AK35,"&lt;"&amp;AM35)=8,"Below","")))</f>
        <v/>
      </c>
      <c r="AR35">
        <f>IF('Weekly data'!$C35="","",IF(Metrics!$J$11="Seasonal bookings",IF(OR(N(IFERROR(INDEX(Targets!$G$6:$G$45,MATCH('Weekly data'!$C35,Targets!$A$6:$A$45,0)),0))=0,SUM(Seasonality!$B$6:$B$18)=0),"",IFERROR(INDEX(Targets!$G$6:$G$45,MATCH('Weekly data'!$C35,Targets!$A$6:$A$45,0)),0)*$B35/SUM(Seasonality!$B$6:$B$18)),IF(Metrics!$J$11="Seasonal pipeline",IF(OR(N(IFERROR(INDEX(Targets!$G$6:$G$45,MATCH('Weekly data'!$C35,Targets!$A$6:$A$45,0)),0))=0,SUM(Seasonality!$C$6:$C$18)=0),"",IFERROR(INDEX(Targets!$G$6:$G$45,MATCH('Weekly data'!$C35,Targets!$A$6:$A$45,0)),0)*$C35/SUM(Seasonality!$C$6:$C$18)),IF(Metrics!$J$11="Quarter plan",IF(N(IFERROR(INDEX(Targets!$G$6:$G$45,MATCH('Weekly data'!$C35,Targets!$A$6:$A$45,0)),0))=0,"",IFERROR(INDEX(Targets!$G$6:$G$45,MATCH('Weekly data'!$C35,Targets!$A$6:$A$45,0)),0)),IF(AND(Metrics!$J$11="Weekly",ISNUMBER(Metrics!$K$11)),Metrics!$K$11,"")))))</f>
        <v/>
      </c>
      <c r="AS35">
        <f>IF(NOT(ISNUMBER('Weekly data'!J35)),"",IF(Metrics!$L$11="% of target",IF(ISNUMBER(AR35),IF(AR35=0,"",'Weekly data'!J35/AR35),""),'Weekly data'!J35))</f>
        <v/>
      </c>
      <c r="AT35">
        <f>IF(AND(ISNUMBER(AS35),ISNUMBER(AS34)),ABS(AS35-AS34),"")</f>
        <v/>
      </c>
      <c r="AU35">
        <f>IF(COUNT(AS23:AS34)&lt;12,"",AVERAGE(AS23:AS34))</f>
        <v/>
      </c>
      <c r="AV35">
        <f>IF(COUNT(AT24:AT34)&lt;11,"",AVERAGE(AT24:AT34))</f>
        <v/>
      </c>
      <c r="AW35">
        <f>IF(OR(AU35="",AV35=""),"",AU35+2.66*AV35)</f>
        <v/>
      </c>
      <c r="AX35">
        <f>IF(OR(AU35="",AV35=""),"",AU35-2.66*AV35)</f>
        <v/>
      </c>
      <c r="AY35">
        <f>IF(OR(AU35="",COUNT(AS28:AS35)&lt;8),"",IF(COUNTIF(AS28:AS35,"&gt;"&amp;AU35)=8,"Above",IF(COUNTIF(AS28:AS35,"&lt;"&amp;AU35)=8,"Below","")))</f>
        <v/>
      </c>
      <c r="AZ35">
        <f>IF('Weekly data'!$C35="","",IF(Metrics!$J$12="Seasonal bookings",IF(OR(N(IFERROR(INDEX(Targets!$H$6:$H$45,MATCH('Weekly data'!$C35,Targets!$A$6:$A$45,0)),0))=0,SUM(Seasonality!$B$6:$B$18)=0),"",IFERROR(INDEX(Targets!$H$6:$H$45,MATCH('Weekly data'!$C35,Targets!$A$6:$A$45,0)),0)*$B35/SUM(Seasonality!$B$6:$B$18)),IF(Metrics!$J$12="Seasonal pipeline",IF(OR(N(IFERROR(INDEX(Targets!$H$6:$H$45,MATCH('Weekly data'!$C35,Targets!$A$6:$A$45,0)),0))=0,SUM(Seasonality!$C$6:$C$18)=0),"",IFERROR(INDEX(Targets!$H$6:$H$45,MATCH('Weekly data'!$C35,Targets!$A$6:$A$45,0)),0)*$C35/SUM(Seasonality!$C$6:$C$18)),IF(Metrics!$J$12="Quarter plan",IF(N(IFERROR(INDEX(Targets!$H$6:$H$45,MATCH('Weekly data'!$C35,Targets!$A$6:$A$45,0)),0))=0,"",IFERROR(INDEX(Targets!$H$6:$H$45,MATCH('Weekly data'!$C35,Targets!$A$6:$A$45,0)),0)),IF(AND(Metrics!$J$12="Weekly",ISNUMBER(Metrics!$K$12)),Metrics!$K$12,"")))))</f>
        <v/>
      </c>
      <c r="BA35">
        <f>IF(NOT(ISNUMBER('Weekly data'!K35)),"",IF(Metrics!$L$12="% of target",IF(ISNUMBER(AZ35),IF(AZ35=0,"",'Weekly data'!K35/AZ35),""),'Weekly data'!K35))</f>
        <v/>
      </c>
      <c r="BB35">
        <f>IF(AND(ISNUMBER(BA35),ISNUMBER(BA34)),ABS(BA35-BA34),"")</f>
        <v/>
      </c>
      <c r="BC35">
        <f>IF(COUNT(BA23:BA34)&lt;12,"",AVERAGE(BA23:BA34))</f>
        <v/>
      </c>
      <c r="BD35">
        <f>IF(COUNT(BB24:BB34)&lt;11,"",AVERAGE(BB24:BB34))</f>
        <v/>
      </c>
      <c r="BE35">
        <f>IF(OR(BC35="",BD35=""),"",BC35+2.66*BD35)</f>
        <v/>
      </c>
      <c r="BF35">
        <f>IF(OR(BC35="",BD35=""),"",BC35-2.66*BD35)</f>
        <v/>
      </c>
      <c r="BG35">
        <f>IF(OR(BC35="",COUNT(BA28:BA35)&lt;8),"",IF(COUNTIF(BA28:BA35,"&gt;"&amp;BC35)=8,"Above",IF(COUNTIF(BA28:BA35,"&lt;"&amp;BC35)=8,"Below","")))</f>
        <v/>
      </c>
      <c r="BH35">
        <f>IF('Weekly data'!$C35="","",IF(Metrics!$J$13="Seasonal bookings",IF(OR(N(IFERROR(INDEX(Targets!$I$6:$I$45,MATCH('Weekly data'!$C35,Targets!$A$6:$A$45,0)),0))=0,SUM(Seasonality!$B$6:$B$18)=0),"",IFERROR(INDEX(Targets!$I$6:$I$45,MATCH('Weekly data'!$C35,Targets!$A$6:$A$45,0)),0)*$B35/SUM(Seasonality!$B$6:$B$18)),IF(Metrics!$J$13="Seasonal pipeline",IF(OR(N(IFERROR(INDEX(Targets!$I$6:$I$45,MATCH('Weekly data'!$C35,Targets!$A$6:$A$45,0)),0))=0,SUM(Seasonality!$C$6:$C$18)=0),"",IFERROR(INDEX(Targets!$I$6:$I$45,MATCH('Weekly data'!$C35,Targets!$A$6:$A$45,0)),0)*$C35/SUM(Seasonality!$C$6:$C$18)),IF(Metrics!$J$13="Quarter plan",IF(N(IFERROR(INDEX(Targets!$I$6:$I$45,MATCH('Weekly data'!$C35,Targets!$A$6:$A$45,0)),0))=0,"",IFERROR(INDEX(Targets!$I$6:$I$45,MATCH('Weekly data'!$C35,Targets!$A$6:$A$45,0)),0)),IF(AND(Metrics!$J$13="Weekly",ISNUMBER(Metrics!$K$13)),Metrics!$K$13,"")))))</f>
        <v/>
      </c>
      <c r="BI35">
        <f>IF(NOT(ISNUMBER('Weekly data'!L35)),"",IF(Metrics!$L$13="% of target",IF(ISNUMBER(BH35),IF(BH35=0,"",'Weekly data'!L35/BH35),""),'Weekly data'!L35))</f>
        <v/>
      </c>
      <c r="BJ35">
        <f>IF(AND(ISNUMBER(BI35),ISNUMBER(BI34)),ABS(BI35-BI34),"")</f>
        <v/>
      </c>
      <c r="BK35">
        <f>IF(COUNT(BI23:BI34)&lt;12,"",AVERAGE(BI23:BI34))</f>
        <v/>
      </c>
      <c r="BL35">
        <f>IF(COUNT(BJ24:BJ34)&lt;11,"",AVERAGE(BJ24:BJ34))</f>
        <v/>
      </c>
      <c r="BM35">
        <f>IF(OR(BK35="",BL35=""),"",BK35+2.66*BL35)</f>
        <v/>
      </c>
      <c r="BN35">
        <f>IF(OR(BK35="",BL35=""),"",BK35-2.66*BL35)</f>
        <v/>
      </c>
      <c r="BO35">
        <f>IF(OR(BK35="",COUNT(BI28:BI35)&lt;8),"",IF(COUNTIF(BI28:BI35,"&gt;"&amp;BK35)=8,"Above",IF(COUNTIF(BI28:BI35,"&lt;"&amp;BK35)=8,"Below","")))</f>
        <v/>
      </c>
      <c r="BP35">
        <f>IF('Weekly data'!$C35="","",IF(Metrics!$J$14="Seasonal bookings",IF(OR(N(IFERROR(INDEX(Targets!$J$6:$J$45,MATCH('Weekly data'!$C35,Targets!$A$6:$A$45,0)),0))=0,SUM(Seasonality!$B$6:$B$18)=0),"",IFERROR(INDEX(Targets!$J$6:$J$45,MATCH('Weekly data'!$C35,Targets!$A$6:$A$45,0)),0)*$B35/SUM(Seasonality!$B$6:$B$18)),IF(Metrics!$J$14="Seasonal pipeline",IF(OR(N(IFERROR(INDEX(Targets!$J$6:$J$45,MATCH('Weekly data'!$C35,Targets!$A$6:$A$45,0)),0))=0,SUM(Seasonality!$C$6:$C$18)=0),"",IFERROR(INDEX(Targets!$J$6:$J$45,MATCH('Weekly data'!$C35,Targets!$A$6:$A$45,0)),0)*$C35/SUM(Seasonality!$C$6:$C$18)),IF(Metrics!$J$14="Quarter plan",IF(N(IFERROR(INDEX(Targets!$J$6:$J$45,MATCH('Weekly data'!$C35,Targets!$A$6:$A$45,0)),0))=0,"",IFERROR(INDEX(Targets!$J$6:$J$45,MATCH('Weekly data'!$C35,Targets!$A$6:$A$45,0)),0)),IF(AND(Metrics!$J$14="Weekly",ISNUMBER(Metrics!$K$14)),Metrics!$K$14,"")))))</f>
        <v/>
      </c>
      <c r="BQ35">
        <f>IF(NOT(ISNUMBER('Weekly data'!M35)),"",IF(Metrics!$L$14="% of target",IF(ISNUMBER(BP35),IF(BP35=0,"",'Weekly data'!M35/BP35),""),'Weekly data'!M35))</f>
        <v/>
      </c>
      <c r="BR35">
        <f>IF(AND(ISNUMBER(BQ35),ISNUMBER(BQ34)),ABS(BQ35-BQ34),"")</f>
        <v/>
      </c>
      <c r="BS35">
        <f>IF(COUNT(BQ23:BQ34)&lt;12,"",AVERAGE(BQ23:BQ34))</f>
        <v/>
      </c>
      <c r="BT35">
        <f>IF(COUNT(BR24:BR34)&lt;11,"",AVERAGE(BR24:BR34))</f>
        <v/>
      </c>
      <c r="BU35">
        <f>IF(OR(BS35="",BT35=""),"",BS35+2.66*BT35)</f>
        <v/>
      </c>
      <c r="BV35">
        <f>IF(OR(BS35="",BT35=""),"",BS35-2.66*BT35)</f>
        <v/>
      </c>
      <c r="BW35">
        <f>IF(OR(BS35="",COUNT(BQ28:BQ35)&lt;8),"",IF(COUNTIF(BQ28:BQ35,"&gt;"&amp;BS35)=8,"Above",IF(COUNTIF(BQ28:BQ35,"&lt;"&amp;BS35)=8,"Below","")))</f>
        <v/>
      </c>
      <c r="BX35">
        <f>IF('Weekly data'!$C35="","",IF(Metrics!$J$15="Seasonal bookings",IF(OR(N(IFERROR(INDEX(Targets!$K$6:$K$45,MATCH('Weekly data'!$C35,Targets!$A$6:$A$45,0)),0))=0,SUM(Seasonality!$B$6:$B$18)=0),"",IFERROR(INDEX(Targets!$K$6:$K$45,MATCH('Weekly data'!$C35,Targets!$A$6:$A$45,0)),0)*$B35/SUM(Seasonality!$B$6:$B$18)),IF(Metrics!$J$15="Seasonal pipeline",IF(OR(N(IFERROR(INDEX(Targets!$K$6:$K$45,MATCH('Weekly data'!$C35,Targets!$A$6:$A$45,0)),0))=0,SUM(Seasonality!$C$6:$C$18)=0),"",IFERROR(INDEX(Targets!$K$6:$K$45,MATCH('Weekly data'!$C35,Targets!$A$6:$A$45,0)),0)*$C35/SUM(Seasonality!$C$6:$C$18)),IF(Metrics!$J$15="Quarter plan",IF(N(IFERROR(INDEX(Targets!$K$6:$K$45,MATCH('Weekly data'!$C35,Targets!$A$6:$A$45,0)),0))=0,"",IFERROR(INDEX(Targets!$K$6:$K$45,MATCH('Weekly data'!$C35,Targets!$A$6:$A$45,0)),0)),IF(AND(Metrics!$J$15="Weekly",ISNUMBER(Metrics!$K$15)),Metrics!$K$15,"")))))</f>
        <v/>
      </c>
      <c r="BY35">
        <f>IF(NOT(ISNUMBER('Weekly data'!N35)),"",IF(Metrics!$L$15="% of target",IF(ISNUMBER(BX35),IF(BX35=0,"",'Weekly data'!N35/BX35),""),'Weekly data'!N35))</f>
        <v/>
      </c>
      <c r="BZ35">
        <f>IF(AND(ISNUMBER(BY35),ISNUMBER(BY34)),ABS(BY35-BY34),"")</f>
        <v/>
      </c>
      <c r="CA35">
        <f>IF(COUNT(BY23:BY34)&lt;12,"",AVERAGE(BY23:BY34))</f>
        <v/>
      </c>
      <c r="CB35">
        <f>IF(COUNT(BZ24:BZ34)&lt;11,"",AVERAGE(BZ24:BZ34))</f>
        <v/>
      </c>
      <c r="CC35">
        <f>IF(OR(CA35="",CB35=""),"",CA35+2.66*CB35)</f>
        <v/>
      </c>
      <c r="CD35">
        <f>IF(OR(CA35="",CB35=""),"",CA35-2.66*CB35)</f>
        <v/>
      </c>
      <c r="CE35">
        <f>IF(OR(CA35="",COUNT(BY28:BY35)&lt;8),"",IF(COUNTIF(BY28:BY35,"&gt;"&amp;CA35)=8,"Above",IF(COUNTIF(BY28:BY35,"&lt;"&amp;CA35)=8,"Below","")))</f>
        <v/>
      </c>
      <c r="CF35">
        <f>IF('Weekly data'!$C35="","",IF(Metrics!$J$16="Seasonal bookings",IF(OR(N(IFERROR(INDEX(Targets!$L$6:$L$45,MATCH('Weekly data'!$C35,Targets!$A$6:$A$45,0)),0))=0,SUM(Seasonality!$B$6:$B$18)=0),"",IFERROR(INDEX(Targets!$L$6:$L$45,MATCH('Weekly data'!$C35,Targets!$A$6:$A$45,0)),0)*$B35/SUM(Seasonality!$B$6:$B$18)),IF(Metrics!$J$16="Seasonal pipeline",IF(OR(N(IFERROR(INDEX(Targets!$L$6:$L$45,MATCH('Weekly data'!$C35,Targets!$A$6:$A$45,0)),0))=0,SUM(Seasonality!$C$6:$C$18)=0),"",IFERROR(INDEX(Targets!$L$6:$L$45,MATCH('Weekly data'!$C35,Targets!$A$6:$A$45,0)),0)*$C35/SUM(Seasonality!$C$6:$C$18)),IF(Metrics!$J$16="Quarter plan",IF(N(IFERROR(INDEX(Targets!$L$6:$L$45,MATCH('Weekly data'!$C35,Targets!$A$6:$A$45,0)),0))=0,"",IFERROR(INDEX(Targets!$L$6:$L$45,MATCH('Weekly data'!$C35,Targets!$A$6:$A$45,0)),0)),IF(AND(Metrics!$J$16="Weekly",ISNUMBER(Metrics!$K$16)),Metrics!$K$16,"")))))</f>
        <v/>
      </c>
      <c r="CG35">
        <f>IF(NOT(ISNUMBER('Weekly data'!O35)),"",IF(Metrics!$L$16="% of target",IF(ISNUMBER(CF35),IF(CF35=0,"",'Weekly data'!O35/CF35),""),'Weekly data'!O35))</f>
        <v/>
      </c>
      <c r="CH35">
        <f>IF(AND(ISNUMBER(CG35),ISNUMBER(CG34)),ABS(CG35-CG34),"")</f>
        <v/>
      </c>
      <c r="CI35">
        <f>IF(COUNT(CG23:CG34)&lt;12,"",AVERAGE(CG23:CG34))</f>
        <v/>
      </c>
      <c r="CJ35">
        <f>IF(COUNT(CH24:CH34)&lt;11,"",AVERAGE(CH24:CH34))</f>
        <v/>
      </c>
      <c r="CK35">
        <f>IF(OR(CI35="",CJ35=""),"",CI35+2.66*CJ35)</f>
        <v/>
      </c>
      <c r="CL35">
        <f>IF(OR(CI35="",CJ35=""),"",CI35-2.66*CJ35)</f>
        <v/>
      </c>
      <c r="CM35">
        <f>IF(OR(CI35="",COUNT(CG28:CG35)&lt;8),"",IF(COUNTIF(CG28:CG35,"&gt;"&amp;CI35)=8,"Above",IF(COUNTIF(CG28:CG35,"&lt;"&amp;CI35)=8,"Below","")))</f>
        <v/>
      </c>
      <c r="CN35">
        <f>IF('Weekly data'!$C35="","",IF(Metrics!$J$17="Seasonal bookings",IF(OR(N(IFERROR(INDEX(Targets!$M$6:$M$45,MATCH('Weekly data'!$C35,Targets!$A$6:$A$45,0)),0))=0,SUM(Seasonality!$B$6:$B$18)=0),"",IFERROR(INDEX(Targets!$M$6:$M$45,MATCH('Weekly data'!$C35,Targets!$A$6:$A$45,0)),0)*$B35/SUM(Seasonality!$B$6:$B$18)),IF(Metrics!$J$17="Seasonal pipeline",IF(OR(N(IFERROR(INDEX(Targets!$M$6:$M$45,MATCH('Weekly data'!$C35,Targets!$A$6:$A$45,0)),0))=0,SUM(Seasonality!$C$6:$C$18)=0),"",IFERROR(INDEX(Targets!$M$6:$M$45,MATCH('Weekly data'!$C35,Targets!$A$6:$A$45,0)),0)*$C35/SUM(Seasonality!$C$6:$C$18)),IF(Metrics!$J$17="Quarter plan",IF(N(IFERROR(INDEX(Targets!$M$6:$M$45,MATCH('Weekly data'!$C35,Targets!$A$6:$A$45,0)),0))=0,"",IFERROR(INDEX(Targets!$M$6:$M$45,MATCH('Weekly data'!$C35,Targets!$A$6:$A$45,0)),0)),IF(AND(Metrics!$J$17="Weekly",ISNUMBER(Metrics!$K$17)),Metrics!$K$17,"")))))</f>
        <v/>
      </c>
      <c r="CO35">
        <f>IF(NOT(ISNUMBER('Weekly data'!P35)),"",IF(Metrics!$L$17="% of target",IF(ISNUMBER(CN35),IF(CN35=0,"",'Weekly data'!P35/CN35),""),'Weekly data'!P35))</f>
        <v/>
      </c>
      <c r="CP35">
        <f>IF(AND(ISNUMBER(CO35),ISNUMBER(CO34)),ABS(CO35-CO34),"")</f>
        <v/>
      </c>
      <c r="CQ35">
        <f>IF(COUNT(CO23:CO34)&lt;12,"",AVERAGE(CO23:CO34))</f>
        <v/>
      </c>
      <c r="CR35">
        <f>IF(COUNT(CP24:CP34)&lt;11,"",AVERAGE(CP24:CP34))</f>
        <v/>
      </c>
      <c r="CS35">
        <f>IF(OR(CQ35="",CR35=""),"",CQ35+2.66*CR35)</f>
        <v/>
      </c>
      <c r="CT35">
        <f>IF(OR(CQ35="",CR35=""),"",CQ35-2.66*CR35)</f>
        <v/>
      </c>
      <c r="CU35">
        <f>IF(OR(CQ35="",COUNT(CO28:CO35)&lt;8),"",IF(COUNTIF(CO28:CO35,"&gt;"&amp;CQ35)=8,"Above",IF(COUNTIF(CO28:CO35,"&lt;"&amp;CQ35)=8,"Below","")))</f>
        <v/>
      </c>
    </row>
    <row r="36">
      <c r="A36" s="8">
        <f>'Weekly data'!A36</f>
        <v/>
      </c>
      <c r="B36">
        <f>IF('Weekly data'!D36="","",INDEX(Seasonality!$B$6:$B$18,'Weekly data'!D36))</f>
        <v/>
      </c>
      <c r="C36">
        <f>IF('Weekly data'!D36="","",INDEX(Seasonality!$C$6:$C$18,'Weekly data'!D36))</f>
        <v/>
      </c>
      <c r="D36">
        <f>IF('Weekly data'!$C36="","",IF(Metrics!$J$6="Seasonal bookings",IF(OR(N(IFERROR(INDEX(Targets!$B$6:$B$45,MATCH('Weekly data'!$C36,Targets!$A$6:$A$45,0)),0))=0,SUM(Seasonality!$B$6:$B$18)=0),"",IFERROR(INDEX(Targets!$B$6:$B$45,MATCH('Weekly data'!$C36,Targets!$A$6:$A$45,0)),0)*$B36/SUM(Seasonality!$B$6:$B$18)),IF(Metrics!$J$6="Seasonal pipeline",IF(OR(N(IFERROR(INDEX(Targets!$B$6:$B$45,MATCH('Weekly data'!$C36,Targets!$A$6:$A$45,0)),0))=0,SUM(Seasonality!$C$6:$C$18)=0),"",IFERROR(INDEX(Targets!$B$6:$B$45,MATCH('Weekly data'!$C36,Targets!$A$6:$A$45,0)),0)*$C36/SUM(Seasonality!$C$6:$C$18)),IF(Metrics!$J$6="Quarter plan",IF(N(IFERROR(INDEX(Targets!$B$6:$B$45,MATCH('Weekly data'!$C36,Targets!$A$6:$A$45,0)),0))=0,"",IFERROR(INDEX(Targets!$B$6:$B$45,MATCH('Weekly data'!$C36,Targets!$A$6:$A$45,0)),0)),IF(AND(Metrics!$J$6="Weekly",ISNUMBER(Metrics!$K$6)),Metrics!$K$6,"")))))</f>
        <v/>
      </c>
      <c r="E36">
        <f>IF(NOT(ISNUMBER('Weekly data'!E36)),"",IF(Metrics!$L$6="% of target",IF(ISNUMBER(D36),IF(D36=0,"",'Weekly data'!E36/D36),""),'Weekly data'!E36))</f>
        <v/>
      </c>
      <c r="F36">
        <f>IF(AND(ISNUMBER(E36),ISNUMBER(E35)),ABS(E36-E35),"")</f>
        <v/>
      </c>
      <c r="G36">
        <f>IF(COUNT(E24:E35)&lt;12,"",AVERAGE(E24:E35))</f>
        <v/>
      </c>
      <c r="H36">
        <f>IF(COUNT(F25:F35)&lt;11,"",AVERAGE(F25:F35))</f>
        <v/>
      </c>
      <c r="I36">
        <f>IF(OR(G36="",H36=""),"",G36+2.66*H36)</f>
        <v/>
      </c>
      <c r="J36">
        <f>IF(OR(G36="",H36=""),"",G36-2.66*H36)</f>
        <v/>
      </c>
      <c r="K36">
        <f>IF(OR(G36="",COUNT(E29:E36)&lt;8),"",IF(COUNTIF(E29:E36,"&gt;"&amp;G36)=8,"Above",IF(COUNTIF(E29:E36,"&lt;"&amp;G36)=8,"Below","")))</f>
        <v/>
      </c>
      <c r="L36">
        <f>IF('Weekly data'!$C36="","",IF(Metrics!$J$7="Seasonal bookings",IF(OR(N(IFERROR(INDEX(Targets!$C$6:$C$45,MATCH('Weekly data'!$C36,Targets!$A$6:$A$45,0)),0))=0,SUM(Seasonality!$B$6:$B$18)=0),"",IFERROR(INDEX(Targets!$C$6:$C$45,MATCH('Weekly data'!$C36,Targets!$A$6:$A$45,0)),0)*$B36/SUM(Seasonality!$B$6:$B$18)),IF(Metrics!$J$7="Seasonal pipeline",IF(OR(N(IFERROR(INDEX(Targets!$C$6:$C$45,MATCH('Weekly data'!$C36,Targets!$A$6:$A$45,0)),0))=0,SUM(Seasonality!$C$6:$C$18)=0),"",IFERROR(INDEX(Targets!$C$6:$C$45,MATCH('Weekly data'!$C36,Targets!$A$6:$A$45,0)),0)*$C36/SUM(Seasonality!$C$6:$C$18)),IF(Metrics!$J$7="Quarter plan",IF(N(IFERROR(INDEX(Targets!$C$6:$C$45,MATCH('Weekly data'!$C36,Targets!$A$6:$A$45,0)),0))=0,"",IFERROR(INDEX(Targets!$C$6:$C$45,MATCH('Weekly data'!$C36,Targets!$A$6:$A$45,0)),0)),IF(AND(Metrics!$J$7="Weekly",ISNUMBER(Metrics!$K$7)),Metrics!$K$7,"")))))</f>
        <v/>
      </c>
      <c r="M36">
        <f>IF(NOT(ISNUMBER('Weekly data'!F36)),"",IF(Metrics!$L$7="% of target",IF(ISNUMBER(L36),IF(L36=0,"",'Weekly data'!F36/L36),""),'Weekly data'!F36))</f>
        <v/>
      </c>
      <c r="N36">
        <f>IF(AND(ISNUMBER(M36),ISNUMBER(M35)),ABS(M36-M35),"")</f>
        <v/>
      </c>
      <c r="O36">
        <f>IF(COUNT(M24:M35)&lt;12,"",AVERAGE(M24:M35))</f>
        <v/>
      </c>
      <c r="P36">
        <f>IF(COUNT(N25:N35)&lt;11,"",AVERAGE(N25:N35))</f>
        <v/>
      </c>
      <c r="Q36">
        <f>IF(OR(O36="",P36=""),"",O36+2.66*P36)</f>
        <v/>
      </c>
      <c r="R36">
        <f>IF(OR(O36="",P36=""),"",O36-2.66*P36)</f>
        <v/>
      </c>
      <c r="S36">
        <f>IF(OR(O36="",COUNT(M29:M36)&lt;8),"",IF(COUNTIF(M29:M36,"&gt;"&amp;O36)=8,"Above",IF(COUNTIF(M29:M36,"&lt;"&amp;O36)=8,"Below","")))</f>
        <v/>
      </c>
      <c r="T36">
        <f>IF('Weekly data'!$C36="","",IF(Metrics!$J$8="Seasonal bookings",IF(OR(N(IFERROR(INDEX(Targets!$D$6:$D$45,MATCH('Weekly data'!$C36,Targets!$A$6:$A$45,0)),0))=0,SUM(Seasonality!$B$6:$B$18)=0),"",IFERROR(INDEX(Targets!$D$6:$D$45,MATCH('Weekly data'!$C36,Targets!$A$6:$A$45,0)),0)*$B36/SUM(Seasonality!$B$6:$B$18)),IF(Metrics!$J$8="Seasonal pipeline",IF(OR(N(IFERROR(INDEX(Targets!$D$6:$D$45,MATCH('Weekly data'!$C36,Targets!$A$6:$A$45,0)),0))=0,SUM(Seasonality!$C$6:$C$18)=0),"",IFERROR(INDEX(Targets!$D$6:$D$45,MATCH('Weekly data'!$C36,Targets!$A$6:$A$45,0)),0)*$C36/SUM(Seasonality!$C$6:$C$18)),IF(Metrics!$J$8="Quarter plan",IF(N(IFERROR(INDEX(Targets!$D$6:$D$45,MATCH('Weekly data'!$C36,Targets!$A$6:$A$45,0)),0))=0,"",IFERROR(INDEX(Targets!$D$6:$D$45,MATCH('Weekly data'!$C36,Targets!$A$6:$A$45,0)),0)),IF(AND(Metrics!$J$8="Weekly",ISNUMBER(Metrics!$K$8)),Metrics!$K$8,"")))))</f>
        <v/>
      </c>
      <c r="U36">
        <f>IF(NOT(ISNUMBER('Weekly data'!G36)),"",IF(Metrics!$L$8="% of target",IF(ISNUMBER(T36),IF(T36=0,"",'Weekly data'!G36/T36),""),'Weekly data'!G36))</f>
        <v/>
      </c>
      <c r="V36">
        <f>IF(AND(ISNUMBER(U36),ISNUMBER(U35)),ABS(U36-U35),"")</f>
        <v/>
      </c>
      <c r="W36">
        <f>IF(COUNT(U24:U35)&lt;12,"",AVERAGE(U24:U35))</f>
        <v/>
      </c>
      <c r="X36">
        <f>IF(COUNT(V25:V35)&lt;11,"",AVERAGE(V25:V35))</f>
        <v/>
      </c>
      <c r="Y36">
        <f>IF(OR(W36="",X36=""),"",W36+2.66*X36)</f>
        <v/>
      </c>
      <c r="Z36">
        <f>IF(OR(W36="",X36=""),"",W36-2.66*X36)</f>
        <v/>
      </c>
      <c r="AA36">
        <f>IF(OR(W36="",COUNT(U29:U36)&lt;8),"",IF(COUNTIF(U29:U36,"&gt;"&amp;W36)=8,"Above",IF(COUNTIF(U29:U36,"&lt;"&amp;W36)=8,"Below","")))</f>
        <v/>
      </c>
      <c r="AB36">
        <f>IF('Weekly data'!$C36="","",IF(Metrics!$J$9="Seasonal bookings",IF(OR(N(IFERROR(INDEX(Targets!$E$6:$E$45,MATCH('Weekly data'!$C36,Targets!$A$6:$A$45,0)),0))=0,SUM(Seasonality!$B$6:$B$18)=0),"",IFERROR(INDEX(Targets!$E$6:$E$45,MATCH('Weekly data'!$C36,Targets!$A$6:$A$45,0)),0)*$B36/SUM(Seasonality!$B$6:$B$18)),IF(Metrics!$J$9="Seasonal pipeline",IF(OR(N(IFERROR(INDEX(Targets!$E$6:$E$45,MATCH('Weekly data'!$C36,Targets!$A$6:$A$45,0)),0))=0,SUM(Seasonality!$C$6:$C$18)=0),"",IFERROR(INDEX(Targets!$E$6:$E$45,MATCH('Weekly data'!$C36,Targets!$A$6:$A$45,0)),0)*$C36/SUM(Seasonality!$C$6:$C$18)),IF(Metrics!$J$9="Quarter plan",IF(N(IFERROR(INDEX(Targets!$E$6:$E$45,MATCH('Weekly data'!$C36,Targets!$A$6:$A$45,0)),0))=0,"",IFERROR(INDEX(Targets!$E$6:$E$45,MATCH('Weekly data'!$C36,Targets!$A$6:$A$45,0)),0)),IF(AND(Metrics!$J$9="Weekly",ISNUMBER(Metrics!$K$9)),Metrics!$K$9,"")))))</f>
        <v/>
      </c>
      <c r="AC36">
        <f>IF(NOT(ISNUMBER('Weekly data'!H36)),"",IF(Metrics!$L$9="% of target",IF(ISNUMBER(AB36),IF(AB36=0,"",'Weekly data'!H36/AB36),""),'Weekly data'!H36))</f>
        <v/>
      </c>
      <c r="AD36">
        <f>IF(AND(ISNUMBER(AC36),ISNUMBER(AC35)),ABS(AC36-AC35),"")</f>
        <v/>
      </c>
      <c r="AE36">
        <f>IF(COUNT(AC24:AC35)&lt;12,"",AVERAGE(AC24:AC35))</f>
        <v/>
      </c>
      <c r="AF36">
        <f>IF(COUNT(AD25:AD35)&lt;11,"",AVERAGE(AD25:AD35))</f>
        <v/>
      </c>
      <c r="AG36">
        <f>IF(OR(AE36="",AF36=""),"",AE36+2.66*AF36)</f>
        <v/>
      </c>
      <c r="AH36">
        <f>IF(OR(AE36="",AF36=""),"",AE36-2.66*AF36)</f>
        <v/>
      </c>
      <c r="AI36">
        <f>IF(OR(AE36="",COUNT(AC29:AC36)&lt;8),"",IF(COUNTIF(AC29:AC36,"&gt;"&amp;AE36)=8,"Above",IF(COUNTIF(AC29:AC36,"&lt;"&amp;AE36)=8,"Below","")))</f>
        <v/>
      </c>
      <c r="AJ36">
        <f>IF('Weekly data'!$C36="","",IF(Metrics!$J$10="Seasonal bookings",IF(OR(N(IFERROR(INDEX(Targets!$F$6:$F$45,MATCH('Weekly data'!$C36,Targets!$A$6:$A$45,0)),0))=0,SUM(Seasonality!$B$6:$B$18)=0),"",IFERROR(INDEX(Targets!$F$6:$F$45,MATCH('Weekly data'!$C36,Targets!$A$6:$A$45,0)),0)*$B36/SUM(Seasonality!$B$6:$B$18)),IF(Metrics!$J$10="Seasonal pipeline",IF(OR(N(IFERROR(INDEX(Targets!$F$6:$F$45,MATCH('Weekly data'!$C36,Targets!$A$6:$A$45,0)),0))=0,SUM(Seasonality!$C$6:$C$18)=0),"",IFERROR(INDEX(Targets!$F$6:$F$45,MATCH('Weekly data'!$C36,Targets!$A$6:$A$45,0)),0)*$C36/SUM(Seasonality!$C$6:$C$18)),IF(Metrics!$J$10="Quarter plan",IF(N(IFERROR(INDEX(Targets!$F$6:$F$45,MATCH('Weekly data'!$C36,Targets!$A$6:$A$45,0)),0))=0,"",IFERROR(INDEX(Targets!$F$6:$F$45,MATCH('Weekly data'!$C36,Targets!$A$6:$A$45,0)),0)),IF(AND(Metrics!$J$10="Weekly",ISNUMBER(Metrics!$K$10)),Metrics!$K$10,"")))))</f>
        <v/>
      </c>
      <c r="AK36">
        <f>IF(NOT(ISNUMBER('Weekly data'!I36)),"",IF(Metrics!$L$10="% of target",IF(ISNUMBER(AJ36),IF(AJ36=0,"",'Weekly data'!I36/AJ36),""),'Weekly data'!I36))</f>
        <v/>
      </c>
      <c r="AL36">
        <f>IF(AND(ISNUMBER(AK36),ISNUMBER(AK35)),ABS(AK36-AK35),"")</f>
        <v/>
      </c>
      <c r="AM36">
        <f>IF(COUNT(AK24:AK35)&lt;12,"",AVERAGE(AK24:AK35))</f>
        <v/>
      </c>
      <c r="AN36">
        <f>IF(COUNT(AL25:AL35)&lt;11,"",AVERAGE(AL25:AL35))</f>
        <v/>
      </c>
      <c r="AO36">
        <f>IF(OR(AM36="",AN36=""),"",AM36+2.66*AN36)</f>
        <v/>
      </c>
      <c r="AP36">
        <f>IF(OR(AM36="",AN36=""),"",AM36-2.66*AN36)</f>
        <v/>
      </c>
      <c r="AQ36">
        <f>IF(OR(AM36="",COUNT(AK29:AK36)&lt;8),"",IF(COUNTIF(AK29:AK36,"&gt;"&amp;AM36)=8,"Above",IF(COUNTIF(AK29:AK36,"&lt;"&amp;AM36)=8,"Below","")))</f>
        <v/>
      </c>
      <c r="AR36">
        <f>IF('Weekly data'!$C36="","",IF(Metrics!$J$11="Seasonal bookings",IF(OR(N(IFERROR(INDEX(Targets!$G$6:$G$45,MATCH('Weekly data'!$C36,Targets!$A$6:$A$45,0)),0))=0,SUM(Seasonality!$B$6:$B$18)=0),"",IFERROR(INDEX(Targets!$G$6:$G$45,MATCH('Weekly data'!$C36,Targets!$A$6:$A$45,0)),0)*$B36/SUM(Seasonality!$B$6:$B$18)),IF(Metrics!$J$11="Seasonal pipeline",IF(OR(N(IFERROR(INDEX(Targets!$G$6:$G$45,MATCH('Weekly data'!$C36,Targets!$A$6:$A$45,0)),0))=0,SUM(Seasonality!$C$6:$C$18)=0),"",IFERROR(INDEX(Targets!$G$6:$G$45,MATCH('Weekly data'!$C36,Targets!$A$6:$A$45,0)),0)*$C36/SUM(Seasonality!$C$6:$C$18)),IF(Metrics!$J$11="Quarter plan",IF(N(IFERROR(INDEX(Targets!$G$6:$G$45,MATCH('Weekly data'!$C36,Targets!$A$6:$A$45,0)),0))=0,"",IFERROR(INDEX(Targets!$G$6:$G$45,MATCH('Weekly data'!$C36,Targets!$A$6:$A$45,0)),0)),IF(AND(Metrics!$J$11="Weekly",ISNUMBER(Metrics!$K$11)),Metrics!$K$11,"")))))</f>
        <v/>
      </c>
      <c r="AS36">
        <f>IF(NOT(ISNUMBER('Weekly data'!J36)),"",IF(Metrics!$L$11="% of target",IF(ISNUMBER(AR36),IF(AR36=0,"",'Weekly data'!J36/AR36),""),'Weekly data'!J36))</f>
        <v/>
      </c>
      <c r="AT36">
        <f>IF(AND(ISNUMBER(AS36),ISNUMBER(AS35)),ABS(AS36-AS35),"")</f>
        <v/>
      </c>
      <c r="AU36">
        <f>IF(COUNT(AS24:AS35)&lt;12,"",AVERAGE(AS24:AS35))</f>
        <v/>
      </c>
      <c r="AV36">
        <f>IF(COUNT(AT25:AT35)&lt;11,"",AVERAGE(AT25:AT35))</f>
        <v/>
      </c>
      <c r="AW36">
        <f>IF(OR(AU36="",AV36=""),"",AU36+2.66*AV36)</f>
        <v/>
      </c>
      <c r="AX36">
        <f>IF(OR(AU36="",AV36=""),"",AU36-2.66*AV36)</f>
        <v/>
      </c>
      <c r="AY36">
        <f>IF(OR(AU36="",COUNT(AS29:AS36)&lt;8),"",IF(COUNTIF(AS29:AS36,"&gt;"&amp;AU36)=8,"Above",IF(COUNTIF(AS29:AS36,"&lt;"&amp;AU36)=8,"Below","")))</f>
        <v/>
      </c>
      <c r="AZ36">
        <f>IF('Weekly data'!$C36="","",IF(Metrics!$J$12="Seasonal bookings",IF(OR(N(IFERROR(INDEX(Targets!$H$6:$H$45,MATCH('Weekly data'!$C36,Targets!$A$6:$A$45,0)),0))=0,SUM(Seasonality!$B$6:$B$18)=0),"",IFERROR(INDEX(Targets!$H$6:$H$45,MATCH('Weekly data'!$C36,Targets!$A$6:$A$45,0)),0)*$B36/SUM(Seasonality!$B$6:$B$18)),IF(Metrics!$J$12="Seasonal pipeline",IF(OR(N(IFERROR(INDEX(Targets!$H$6:$H$45,MATCH('Weekly data'!$C36,Targets!$A$6:$A$45,0)),0))=0,SUM(Seasonality!$C$6:$C$18)=0),"",IFERROR(INDEX(Targets!$H$6:$H$45,MATCH('Weekly data'!$C36,Targets!$A$6:$A$45,0)),0)*$C36/SUM(Seasonality!$C$6:$C$18)),IF(Metrics!$J$12="Quarter plan",IF(N(IFERROR(INDEX(Targets!$H$6:$H$45,MATCH('Weekly data'!$C36,Targets!$A$6:$A$45,0)),0))=0,"",IFERROR(INDEX(Targets!$H$6:$H$45,MATCH('Weekly data'!$C36,Targets!$A$6:$A$45,0)),0)),IF(AND(Metrics!$J$12="Weekly",ISNUMBER(Metrics!$K$12)),Metrics!$K$12,"")))))</f>
        <v/>
      </c>
      <c r="BA36">
        <f>IF(NOT(ISNUMBER('Weekly data'!K36)),"",IF(Metrics!$L$12="% of target",IF(ISNUMBER(AZ36),IF(AZ36=0,"",'Weekly data'!K36/AZ36),""),'Weekly data'!K36))</f>
        <v/>
      </c>
      <c r="BB36">
        <f>IF(AND(ISNUMBER(BA36),ISNUMBER(BA35)),ABS(BA36-BA35),"")</f>
        <v/>
      </c>
      <c r="BC36">
        <f>IF(COUNT(BA24:BA35)&lt;12,"",AVERAGE(BA24:BA35))</f>
        <v/>
      </c>
      <c r="BD36">
        <f>IF(COUNT(BB25:BB35)&lt;11,"",AVERAGE(BB25:BB35))</f>
        <v/>
      </c>
      <c r="BE36">
        <f>IF(OR(BC36="",BD36=""),"",BC36+2.66*BD36)</f>
        <v/>
      </c>
      <c r="BF36">
        <f>IF(OR(BC36="",BD36=""),"",BC36-2.66*BD36)</f>
        <v/>
      </c>
      <c r="BG36">
        <f>IF(OR(BC36="",COUNT(BA29:BA36)&lt;8),"",IF(COUNTIF(BA29:BA36,"&gt;"&amp;BC36)=8,"Above",IF(COUNTIF(BA29:BA36,"&lt;"&amp;BC36)=8,"Below","")))</f>
        <v/>
      </c>
      <c r="BH36">
        <f>IF('Weekly data'!$C36="","",IF(Metrics!$J$13="Seasonal bookings",IF(OR(N(IFERROR(INDEX(Targets!$I$6:$I$45,MATCH('Weekly data'!$C36,Targets!$A$6:$A$45,0)),0))=0,SUM(Seasonality!$B$6:$B$18)=0),"",IFERROR(INDEX(Targets!$I$6:$I$45,MATCH('Weekly data'!$C36,Targets!$A$6:$A$45,0)),0)*$B36/SUM(Seasonality!$B$6:$B$18)),IF(Metrics!$J$13="Seasonal pipeline",IF(OR(N(IFERROR(INDEX(Targets!$I$6:$I$45,MATCH('Weekly data'!$C36,Targets!$A$6:$A$45,0)),0))=0,SUM(Seasonality!$C$6:$C$18)=0),"",IFERROR(INDEX(Targets!$I$6:$I$45,MATCH('Weekly data'!$C36,Targets!$A$6:$A$45,0)),0)*$C36/SUM(Seasonality!$C$6:$C$18)),IF(Metrics!$J$13="Quarter plan",IF(N(IFERROR(INDEX(Targets!$I$6:$I$45,MATCH('Weekly data'!$C36,Targets!$A$6:$A$45,0)),0))=0,"",IFERROR(INDEX(Targets!$I$6:$I$45,MATCH('Weekly data'!$C36,Targets!$A$6:$A$45,0)),0)),IF(AND(Metrics!$J$13="Weekly",ISNUMBER(Metrics!$K$13)),Metrics!$K$13,"")))))</f>
        <v/>
      </c>
      <c r="BI36">
        <f>IF(NOT(ISNUMBER('Weekly data'!L36)),"",IF(Metrics!$L$13="% of target",IF(ISNUMBER(BH36),IF(BH36=0,"",'Weekly data'!L36/BH36),""),'Weekly data'!L36))</f>
        <v/>
      </c>
      <c r="BJ36">
        <f>IF(AND(ISNUMBER(BI36),ISNUMBER(BI35)),ABS(BI36-BI35),"")</f>
        <v/>
      </c>
      <c r="BK36">
        <f>IF(COUNT(BI24:BI35)&lt;12,"",AVERAGE(BI24:BI35))</f>
        <v/>
      </c>
      <c r="BL36">
        <f>IF(COUNT(BJ25:BJ35)&lt;11,"",AVERAGE(BJ25:BJ35))</f>
        <v/>
      </c>
      <c r="BM36">
        <f>IF(OR(BK36="",BL36=""),"",BK36+2.66*BL36)</f>
        <v/>
      </c>
      <c r="BN36">
        <f>IF(OR(BK36="",BL36=""),"",BK36-2.66*BL36)</f>
        <v/>
      </c>
      <c r="BO36">
        <f>IF(OR(BK36="",COUNT(BI29:BI36)&lt;8),"",IF(COUNTIF(BI29:BI36,"&gt;"&amp;BK36)=8,"Above",IF(COUNTIF(BI29:BI36,"&lt;"&amp;BK36)=8,"Below","")))</f>
        <v/>
      </c>
      <c r="BP36">
        <f>IF('Weekly data'!$C36="","",IF(Metrics!$J$14="Seasonal bookings",IF(OR(N(IFERROR(INDEX(Targets!$J$6:$J$45,MATCH('Weekly data'!$C36,Targets!$A$6:$A$45,0)),0))=0,SUM(Seasonality!$B$6:$B$18)=0),"",IFERROR(INDEX(Targets!$J$6:$J$45,MATCH('Weekly data'!$C36,Targets!$A$6:$A$45,0)),0)*$B36/SUM(Seasonality!$B$6:$B$18)),IF(Metrics!$J$14="Seasonal pipeline",IF(OR(N(IFERROR(INDEX(Targets!$J$6:$J$45,MATCH('Weekly data'!$C36,Targets!$A$6:$A$45,0)),0))=0,SUM(Seasonality!$C$6:$C$18)=0),"",IFERROR(INDEX(Targets!$J$6:$J$45,MATCH('Weekly data'!$C36,Targets!$A$6:$A$45,0)),0)*$C36/SUM(Seasonality!$C$6:$C$18)),IF(Metrics!$J$14="Quarter plan",IF(N(IFERROR(INDEX(Targets!$J$6:$J$45,MATCH('Weekly data'!$C36,Targets!$A$6:$A$45,0)),0))=0,"",IFERROR(INDEX(Targets!$J$6:$J$45,MATCH('Weekly data'!$C36,Targets!$A$6:$A$45,0)),0)),IF(AND(Metrics!$J$14="Weekly",ISNUMBER(Metrics!$K$14)),Metrics!$K$14,"")))))</f>
        <v/>
      </c>
      <c r="BQ36">
        <f>IF(NOT(ISNUMBER('Weekly data'!M36)),"",IF(Metrics!$L$14="% of target",IF(ISNUMBER(BP36),IF(BP36=0,"",'Weekly data'!M36/BP36),""),'Weekly data'!M36))</f>
        <v/>
      </c>
      <c r="BR36">
        <f>IF(AND(ISNUMBER(BQ36),ISNUMBER(BQ35)),ABS(BQ36-BQ35),"")</f>
        <v/>
      </c>
      <c r="BS36">
        <f>IF(COUNT(BQ24:BQ35)&lt;12,"",AVERAGE(BQ24:BQ35))</f>
        <v/>
      </c>
      <c r="BT36">
        <f>IF(COUNT(BR25:BR35)&lt;11,"",AVERAGE(BR25:BR35))</f>
        <v/>
      </c>
      <c r="BU36">
        <f>IF(OR(BS36="",BT36=""),"",BS36+2.66*BT36)</f>
        <v/>
      </c>
      <c r="BV36">
        <f>IF(OR(BS36="",BT36=""),"",BS36-2.66*BT36)</f>
        <v/>
      </c>
      <c r="BW36">
        <f>IF(OR(BS36="",COUNT(BQ29:BQ36)&lt;8),"",IF(COUNTIF(BQ29:BQ36,"&gt;"&amp;BS36)=8,"Above",IF(COUNTIF(BQ29:BQ36,"&lt;"&amp;BS36)=8,"Below","")))</f>
        <v/>
      </c>
      <c r="BX36">
        <f>IF('Weekly data'!$C36="","",IF(Metrics!$J$15="Seasonal bookings",IF(OR(N(IFERROR(INDEX(Targets!$K$6:$K$45,MATCH('Weekly data'!$C36,Targets!$A$6:$A$45,0)),0))=0,SUM(Seasonality!$B$6:$B$18)=0),"",IFERROR(INDEX(Targets!$K$6:$K$45,MATCH('Weekly data'!$C36,Targets!$A$6:$A$45,0)),0)*$B36/SUM(Seasonality!$B$6:$B$18)),IF(Metrics!$J$15="Seasonal pipeline",IF(OR(N(IFERROR(INDEX(Targets!$K$6:$K$45,MATCH('Weekly data'!$C36,Targets!$A$6:$A$45,0)),0))=0,SUM(Seasonality!$C$6:$C$18)=0),"",IFERROR(INDEX(Targets!$K$6:$K$45,MATCH('Weekly data'!$C36,Targets!$A$6:$A$45,0)),0)*$C36/SUM(Seasonality!$C$6:$C$18)),IF(Metrics!$J$15="Quarter plan",IF(N(IFERROR(INDEX(Targets!$K$6:$K$45,MATCH('Weekly data'!$C36,Targets!$A$6:$A$45,0)),0))=0,"",IFERROR(INDEX(Targets!$K$6:$K$45,MATCH('Weekly data'!$C36,Targets!$A$6:$A$45,0)),0)),IF(AND(Metrics!$J$15="Weekly",ISNUMBER(Metrics!$K$15)),Metrics!$K$15,"")))))</f>
        <v/>
      </c>
      <c r="BY36">
        <f>IF(NOT(ISNUMBER('Weekly data'!N36)),"",IF(Metrics!$L$15="% of target",IF(ISNUMBER(BX36),IF(BX36=0,"",'Weekly data'!N36/BX36),""),'Weekly data'!N36))</f>
        <v/>
      </c>
      <c r="BZ36">
        <f>IF(AND(ISNUMBER(BY36),ISNUMBER(BY35)),ABS(BY36-BY35),"")</f>
        <v/>
      </c>
      <c r="CA36">
        <f>IF(COUNT(BY24:BY35)&lt;12,"",AVERAGE(BY24:BY35))</f>
        <v/>
      </c>
      <c r="CB36">
        <f>IF(COUNT(BZ25:BZ35)&lt;11,"",AVERAGE(BZ25:BZ35))</f>
        <v/>
      </c>
      <c r="CC36">
        <f>IF(OR(CA36="",CB36=""),"",CA36+2.66*CB36)</f>
        <v/>
      </c>
      <c r="CD36">
        <f>IF(OR(CA36="",CB36=""),"",CA36-2.66*CB36)</f>
        <v/>
      </c>
      <c r="CE36">
        <f>IF(OR(CA36="",COUNT(BY29:BY36)&lt;8),"",IF(COUNTIF(BY29:BY36,"&gt;"&amp;CA36)=8,"Above",IF(COUNTIF(BY29:BY36,"&lt;"&amp;CA36)=8,"Below","")))</f>
        <v/>
      </c>
      <c r="CF36">
        <f>IF('Weekly data'!$C36="","",IF(Metrics!$J$16="Seasonal bookings",IF(OR(N(IFERROR(INDEX(Targets!$L$6:$L$45,MATCH('Weekly data'!$C36,Targets!$A$6:$A$45,0)),0))=0,SUM(Seasonality!$B$6:$B$18)=0),"",IFERROR(INDEX(Targets!$L$6:$L$45,MATCH('Weekly data'!$C36,Targets!$A$6:$A$45,0)),0)*$B36/SUM(Seasonality!$B$6:$B$18)),IF(Metrics!$J$16="Seasonal pipeline",IF(OR(N(IFERROR(INDEX(Targets!$L$6:$L$45,MATCH('Weekly data'!$C36,Targets!$A$6:$A$45,0)),0))=0,SUM(Seasonality!$C$6:$C$18)=0),"",IFERROR(INDEX(Targets!$L$6:$L$45,MATCH('Weekly data'!$C36,Targets!$A$6:$A$45,0)),0)*$C36/SUM(Seasonality!$C$6:$C$18)),IF(Metrics!$J$16="Quarter plan",IF(N(IFERROR(INDEX(Targets!$L$6:$L$45,MATCH('Weekly data'!$C36,Targets!$A$6:$A$45,0)),0))=0,"",IFERROR(INDEX(Targets!$L$6:$L$45,MATCH('Weekly data'!$C36,Targets!$A$6:$A$45,0)),0)),IF(AND(Metrics!$J$16="Weekly",ISNUMBER(Metrics!$K$16)),Metrics!$K$16,"")))))</f>
        <v/>
      </c>
      <c r="CG36">
        <f>IF(NOT(ISNUMBER('Weekly data'!O36)),"",IF(Metrics!$L$16="% of target",IF(ISNUMBER(CF36),IF(CF36=0,"",'Weekly data'!O36/CF36),""),'Weekly data'!O36))</f>
        <v/>
      </c>
      <c r="CH36">
        <f>IF(AND(ISNUMBER(CG36),ISNUMBER(CG35)),ABS(CG36-CG35),"")</f>
        <v/>
      </c>
      <c r="CI36">
        <f>IF(COUNT(CG24:CG35)&lt;12,"",AVERAGE(CG24:CG35))</f>
        <v/>
      </c>
      <c r="CJ36">
        <f>IF(COUNT(CH25:CH35)&lt;11,"",AVERAGE(CH25:CH35))</f>
        <v/>
      </c>
      <c r="CK36">
        <f>IF(OR(CI36="",CJ36=""),"",CI36+2.66*CJ36)</f>
        <v/>
      </c>
      <c r="CL36">
        <f>IF(OR(CI36="",CJ36=""),"",CI36-2.66*CJ36)</f>
        <v/>
      </c>
      <c r="CM36">
        <f>IF(OR(CI36="",COUNT(CG29:CG36)&lt;8),"",IF(COUNTIF(CG29:CG36,"&gt;"&amp;CI36)=8,"Above",IF(COUNTIF(CG29:CG36,"&lt;"&amp;CI36)=8,"Below","")))</f>
        <v/>
      </c>
      <c r="CN36">
        <f>IF('Weekly data'!$C36="","",IF(Metrics!$J$17="Seasonal bookings",IF(OR(N(IFERROR(INDEX(Targets!$M$6:$M$45,MATCH('Weekly data'!$C36,Targets!$A$6:$A$45,0)),0))=0,SUM(Seasonality!$B$6:$B$18)=0),"",IFERROR(INDEX(Targets!$M$6:$M$45,MATCH('Weekly data'!$C36,Targets!$A$6:$A$45,0)),0)*$B36/SUM(Seasonality!$B$6:$B$18)),IF(Metrics!$J$17="Seasonal pipeline",IF(OR(N(IFERROR(INDEX(Targets!$M$6:$M$45,MATCH('Weekly data'!$C36,Targets!$A$6:$A$45,0)),0))=0,SUM(Seasonality!$C$6:$C$18)=0),"",IFERROR(INDEX(Targets!$M$6:$M$45,MATCH('Weekly data'!$C36,Targets!$A$6:$A$45,0)),0)*$C36/SUM(Seasonality!$C$6:$C$18)),IF(Metrics!$J$17="Quarter plan",IF(N(IFERROR(INDEX(Targets!$M$6:$M$45,MATCH('Weekly data'!$C36,Targets!$A$6:$A$45,0)),0))=0,"",IFERROR(INDEX(Targets!$M$6:$M$45,MATCH('Weekly data'!$C36,Targets!$A$6:$A$45,0)),0)),IF(AND(Metrics!$J$17="Weekly",ISNUMBER(Metrics!$K$17)),Metrics!$K$17,"")))))</f>
        <v/>
      </c>
      <c r="CO36">
        <f>IF(NOT(ISNUMBER('Weekly data'!P36)),"",IF(Metrics!$L$17="% of target",IF(ISNUMBER(CN36),IF(CN36=0,"",'Weekly data'!P36/CN36),""),'Weekly data'!P36))</f>
        <v/>
      </c>
      <c r="CP36">
        <f>IF(AND(ISNUMBER(CO36),ISNUMBER(CO35)),ABS(CO36-CO35),"")</f>
        <v/>
      </c>
      <c r="CQ36">
        <f>IF(COUNT(CO24:CO35)&lt;12,"",AVERAGE(CO24:CO35))</f>
        <v/>
      </c>
      <c r="CR36">
        <f>IF(COUNT(CP25:CP35)&lt;11,"",AVERAGE(CP25:CP35))</f>
        <v/>
      </c>
      <c r="CS36">
        <f>IF(OR(CQ36="",CR36=""),"",CQ36+2.66*CR36)</f>
        <v/>
      </c>
      <c r="CT36">
        <f>IF(OR(CQ36="",CR36=""),"",CQ36-2.66*CR36)</f>
        <v/>
      </c>
      <c r="CU36">
        <f>IF(OR(CQ36="",COUNT(CO29:CO36)&lt;8),"",IF(COUNTIF(CO29:CO36,"&gt;"&amp;CQ36)=8,"Above",IF(COUNTIF(CO29:CO36,"&lt;"&amp;CQ36)=8,"Below","")))</f>
        <v/>
      </c>
    </row>
    <row r="37">
      <c r="A37" s="8">
        <f>'Weekly data'!A37</f>
        <v/>
      </c>
      <c r="B37">
        <f>IF('Weekly data'!D37="","",INDEX(Seasonality!$B$6:$B$18,'Weekly data'!D37))</f>
        <v/>
      </c>
      <c r="C37">
        <f>IF('Weekly data'!D37="","",INDEX(Seasonality!$C$6:$C$18,'Weekly data'!D37))</f>
        <v/>
      </c>
      <c r="D37">
        <f>IF('Weekly data'!$C37="","",IF(Metrics!$J$6="Seasonal bookings",IF(OR(N(IFERROR(INDEX(Targets!$B$6:$B$45,MATCH('Weekly data'!$C37,Targets!$A$6:$A$45,0)),0))=0,SUM(Seasonality!$B$6:$B$18)=0),"",IFERROR(INDEX(Targets!$B$6:$B$45,MATCH('Weekly data'!$C37,Targets!$A$6:$A$45,0)),0)*$B37/SUM(Seasonality!$B$6:$B$18)),IF(Metrics!$J$6="Seasonal pipeline",IF(OR(N(IFERROR(INDEX(Targets!$B$6:$B$45,MATCH('Weekly data'!$C37,Targets!$A$6:$A$45,0)),0))=0,SUM(Seasonality!$C$6:$C$18)=0),"",IFERROR(INDEX(Targets!$B$6:$B$45,MATCH('Weekly data'!$C37,Targets!$A$6:$A$45,0)),0)*$C37/SUM(Seasonality!$C$6:$C$18)),IF(Metrics!$J$6="Quarter plan",IF(N(IFERROR(INDEX(Targets!$B$6:$B$45,MATCH('Weekly data'!$C37,Targets!$A$6:$A$45,0)),0))=0,"",IFERROR(INDEX(Targets!$B$6:$B$45,MATCH('Weekly data'!$C37,Targets!$A$6:$A$45,0)),0)),IF(AND(Metrics!$J$6="Weekly",ISNUMBER(Metrics!$K$6)),Metrics!$K$6,"")))))</f>
        <v/>
      </c>
      <c r="E37">
        <f>IF(NOT(ISNUMBER('Weekly data'!E37)),"",IF(Metrics!$L$6="% of target",IF(ISNUMBER(D37),IF(D37=0,"",'Weekly data'!E37/D37),""),'Weekly data'!E37))</f>
        <v/>
      </c>
      <c r="F37">
        <f>IF(AND(ISNUMBER(E37),ISNUMBER(E36)),ABS(E37-E36),"")</f>
        <v/>
      </c>
      <c r="G37">
        <f>IF(COUNT(E25:E36)&lt;12,"",AVERAGE(E25:E36))</f>
        <v/>
      </c>
      <c r="H37">
        <f>IF(COUNT(F26:F36)&lt;11,"",AVERAGE(F26:F36))</f>
        <v/>
      </c>
      <c r="I37">
        <f>IF(OR(G37="",H37=""),"",G37+2.66*H37)</f>
        <v/>
      </c>
      <c r="J37">
        <f>IF(OR(G37="",H37=""),"",G37-2.66*H37)</f>
        <v/>
      </c>
      <c r="K37">
        <f>IF(OR(G37="",COUNT(E30:E37)&lt;8),"",IF(COUNTIF(E30:E37,"&gt;"&amp;G37)=8,"Above",IF(COUNTIF(E30:E37,"&lt;"&amp;G37)=8,"Below","")))</f>
        <v/>
      </c>
      <c r="L37">
        <f>IF('Weekly data'!$C37="","",IF(Metrics!$J$7="Seasonal bookings",IF(OR(N(IFERROR(INDEX(Targets!$C$6:$C$45,MATCH('Weekly data'!$C37,Targets!$A$6:$A$45,0)),0))=0,SUM(Seasonality!$B$6:$B$18)=0),"",IFERROR(INDEX(Targets!$C$6:$C$45,MATCH('Weekly data'!$C37,Targets!$A$6:$A$45,0)),0)*$B37/SUM(Seasonality!$B$6:$B$18)),IF(Metrics!$J$7="Seasonal pipeline",IF(OR(N(IFERROR(INDEX(Targets!$C$6:$C$45,MATCH('Weekly data'!$C37,Targets!$A$6:$A$45,0)),0))=0,SUM(Seasonality!$C$6:$C$18)=0),"",IFERROR(INDEX(Targets!$C$6:$C$45,MATCH('Weekly data'!$C37,Targets!$A$6:$A$45,0)),0)*$C37/SUM(Seasonality!$C$6:$C$18)),IF(Metrics!$J$7="Quarter plan",IF(N(IFERROR(INDEX(Targets!$C$6:$C$45,MATCH('Weekly data'!$C37,Targets!$A$6:$A$45,0)),0))=0,"",IFERROR(INDEX(Targets!$C$6:$C$45,MATCH('Weekly data'!$C37,Targets!$A$6:$A$45,0)),0)),IF(AND(Metrics!$J$7="Weekly",ISNUMBER(Metrics!$K$7)),Metrics!$K$7,"")))))</f>
        <v/>
      </c>
      <c r="M37">
        <f>IF(NOT(ISNUMBER('Weekly data'!F37)),"",IF(Metrics!$L$7="% of target",IF(ISNUMBER(L37),IF(L37=0,"",'Weekly data'!F37/L37),""),'Weekly data'!F37))</f>
        <v/>
      </c>
      <c r="N37">
        <f>IF(AND(ISNUMBER(M37),ISNUMBER(M36)),ABS(M37-M36),"")</f>
        <v/>
      </c>
      <c r="O37">
        <f>IF(COUNT(M25:M36)&lt;12,"",AVERAGE(M25:M36))</f>
        <v/>
      </c>
      <c r="P37">
        <f>IF(COUNT(N26:N36)&lt;11,"",AVERAGE(N26:N36))</f>
        <v/>
      </c>
      <c r="Q37">
        <f>IF(OR(O37="",P37=""),"",O37+2.66*P37)</f>
        <v/>
      </c>
      <c r="R37">
        <f>IF(OR(O37="",P37=""),"",O37-2.66*P37)</f>
        <v/>
      </c>
      <c r="S37">
        <f>IF(OR(O37="",COUNT(M30:M37)&lt;8),"",IF(COUNTIF(M30:M37,"&gt;"&amp;O37)=8,"Above",IF(COUNTIF(M30:M37,"&lt;"&amp;O37)=8,"Below","")))</f>
        <v/>
      </c>
      <c r="T37">
        <f>IF('Weekly data'!$C37="","",IF(Metrics!$J$8="Seasonal bookings",IF(OR(N(IFERROR(INDEX(Targets!$D$6:$D$45,MATCH('Weekly data'!$C37,Targets!$A$6:$A$45,0)),0))=0,SUM(Seasonality!$B$6:$B$18)=0),"",IFERROR(INDEX(Targets!$D$6:$D$45,MATCH('Weekly data'!$C37,Targets!$A$6:$A$45,0)),0)*$B37/SUM(Seasonality!$B$6:$B$18)),IF(Metrics!$J$8="Seasonal pipeline",IF(OR(N(IFERROR(INDEX(Targets!$D$6:$D$45,MATCH('Weekly data'!$C37,Targets!$A$6:$A$45,0)),0))=0,SUM(Seasonality!$C$6:$C$18)=0),"",IFERROR(INDEX(Targets!$D$6:$D$45,MATCH('Weekly data'!$C37,Targets!$A$6:$A$45,0)),0)*$C37/SUM(Seasonality!$C$6:$C$18)),IF(Metrics!$J$8="Quarter plan",IF(N(IFERROR(INDEX(Targets!$D$6:$D$45,MATCH('Weekly data'!$C37,Targets!$A$6:$A$45,0)),0))=0,"",IFERROR(INDEX(Targets!$D$6:$D$45,MATCH('Weekly data'!$C37,Targets!$A$6:$A$45,0)),0)),IF(AND(Metrics!$J$8="Weekly",ISNUMBER(Metrics!$K$8)),Metrics!$K$8,"")))))</f>
        <v/>
      </c>
      <c r="U37">
        <f>IF(NOT(ISNUMBER('Weekly data'!G37)),"",IF(Metrics!$L$8="% of target",IF(ISNUMBER(T37),IF(T37=0,"",'Weekly data'!G37/T37),""),'Weekly data'!G37))</f>
        <v/>
      </c>
      <c r="V37">
        <f>IF(AND(ISNUMBER(U37),ISNUMBER(U36)),ABS(U37-U36),"")</f>
        <v/>
      </c>
      <c r="W37">
        <f>IF(COUNT(U25:U36)&lt;12,"",AVERAGE(U25:U36))</f>
        <v/>
      </c>
      <c r="X37">
        <f>IF(COUNT(V26:V36)&lt;11,"",AVERAGE(V26:V36))</f>
        <v/>
      </c>
      <c r="Y37">
        <f>IF(OR(W37="",X37=""),"",W37+2.66*X37)</f>
        <v/>
      </c>
      <c r="Z37">
        <f>IF(OR(W37="",X37=""),"",W37-2.66*X37)</f>
        <v/>
      </c>
      <c r="AA37">
        <f>IF(OR(W37="",COUNT(U30:U37)&lt;8),"",IF(COUNTIF(U30:U37,"&gt;"&amp;W37)=8,"Above",IF(COUNTIF(U30:U37,"&lt;"&amp;W37)=8,"Below","")))</f>
        <v/>
      </c>
      <c r="AB37">
        <f>IF('Weekly data'!$C37="","",IF(Metrics!$J$9="Seasonal bookings",IF(OR(N(IFERROR(INDEX(Targets!$E$6:$E$45,MATCH('Weekly data'!$C37,Targets!$A$6:$A$45,0)),0))=0,SUM(Seasonality!$B$6:$B$18)=0),"",IFERROR(INDEX(Targets!$E$6:$E$45,MATCH('Weekly data'!$C37,Targets!$A$6:$A$45,0)),0)*$B37/SUM(Seasonality!$B$6:$B$18)),IF(Metrics!$J$9="Seasonal pipeline",IF(OR(N(IFERROR(INDEX(Targets!$E$6:$E$45,MATCH('Weekly data'!$C37,Targets!$A$6:$A$45,0)),0))=0,SUM(Seasonality!$C$6:$C$18)=0),"",IFERROR(INDEX(Targets!$E$6:$E$45,MATCH('Weekly data'!$C37,Targets!$A$6:$A$45,0)),0)*$C37/SUM(Seasonality!$C$6:$C$18)),IF(Metrics!$J$9="Quarter plan",IF(N(IFERROR(INDEX(Targets!$E$6:$E$45,MATCH('Weekly data'!$C37,Targets!$A$6:$A$45,0)),0))=0,"",IFERROR(INDEX(Targets!$E$6:$E$45,MATCH('Weekly data'!$C37,Targets!$A$6:$A$45,0)),0)),IF(AND(Metrics!$J$9="Weekly",ISNUMBER(Metrics!$K$9)),Metrics!$K$9,"")))))</f>
        <v/>
      </c>
      <c r="AC37">
        <f>IF(NOT(ISNUMBER('Weekly data'!H37)),"",IF(Metrics!$L$9="% of target",IF(ISNUMBER(AB37),IF(AB37=0,"",'Weekly data'!H37/AB37),""),'Weekly data'!H37))</f>
        <v/>
      </c>
      <c r="AD37">
        <f>IF(AND(ISNUMBER(AC37),ISNUMBER(AC36)),ABS(AC37-AC36),"")</f>
        <v/>
      </c>
      <c r="AE37">
        <f>IF(COUNT(AC25:AC36)&lt;12,"",AVERAGE(AC25:AC36))</f>
        <v/>
      </c>
      <c r="AF37">
        <f>IF(COUNT(AD26:AD36)&lt;11,"",AVERAGE(AD26:AD36))</f>
        <v/>
      </c>
      <c r="AG37">
        <f>IF(OR(AE37="",AF37=""),"",AE37+2.66*AF37)</f>
        <v/>
      </c>
      <c r="AH37">
        <f>IF(OR(AE37="",AF37=""),"",AE37-2.66*AF37)</f>
        <v/>
      </c>
      <c r="AI37">
        <f>IF(OR(AE37="",COUNT(AC30:AC37)&lt;8),"",IF(COUNTIF(AC30:AC37,"&gt;"&amp;AE37)=8,"Above",IF(COUNTIF(AC30:AC37,"&lt;"&amp;AE37)=8,"Below","")))</f>
        <v/>
      </c>
      <c r="AJ37">
        <f>IF('Weekly data'!$C37="","",IF(Metrics!$J$10="Seasonal bookings",IF(OR(N(IFERROR(INDEX(Targets!$F$6:$F$45,MATCH('Weekly data'!$C37,Targets!$A$6:$A$45,0)),0))=0,SUM(Seasonality!$B$6:$B$18)=0),"",IFERROR(INDEX(Targets!$F$6:$F$45,MATCH('Weekly data'!$C37,Targets!$A$6:$A$45,0)),0)*$B37/SUM(Seasonality!$B$6:$B$18)),IF(Metrics!$J$10="Seasonal pipeline",IF(OR(N(IFERROR(INDEX(Targets!$F$6:$F$45,MATCH('Weekly data'!$C37,Targets!$A$6:$A$45,0)),0))=0,SUM(Seasonality!$C$6:$C$18)=0),"",IFERROR(INDEX(Targets!$F$6:$F$45,MATCH('Weekly data'!$C37,Targets!$A$6:$A$45,0)),0)*$C37/SUM(Seasonality!$C$6:$C$18)),IF(Metrics!$J$10="Quarter plan",IF(N(IFERROR(INDEX(Targets!$F$6:$F$45,MATCH('Weekly data'!$C37,Targets!$A$6:$A$45,0)),0))=0,"",IFERROR(INDEX(Targets!$F$6:$F$45,MATCH('Weekly data'!$C37,Targets!$A$6:$A$45,0)),0)),IF(AND(Metrics!$J$10="Weekly",ISNUMBER(Metrics!$K$10)),Metrics!$K$10,"")))))</f>
        <v/>
      </c>
      <c r="AK37">
        <f>IF(NOT(ISNUMBER('Weekly data'!I37)),"",IF(Metrics!$L$10="% of target",IF(ISNUMBER(AJ37),IF(AJ37=0,"",'Weekly data'!I37/AJ37),""),'Weekly data'!I37))</f>
        <v/>
      </c>
      <c r="AL37">
        <f>IF(AND(ISNUMBER(AK37),ISNUMBER(AK36)),ABS(AK37-AK36),"")</f>
        <v/>
      </c>
      <c r="AM37">
        <f>IF(COUNT(AK25:AK36)&lt;12,"",AVERAGE(AK25:AK36))</f>
        <v/>
      </c>
      <c r="AN37">
        <f>IF(COUNT(AL26:AL36)&lt;11,"",AVERAGE(AL26:AL36))</f>
        <v/>
      </c>
      <c r="AO37">
        <f>IF(OR(AM37="",AN37=""),"",AM37+2.66*AN37)</f>
        <v/>
      </c>
      <c r="AP37">
        <f>IF(OR(AM37="",AN37=""),"",AM37-2.66*AN37)</f>
        <v/>
      </c>
      <c r="AQ37">
        <f>IF(OR(AM37="",COUNT(AK30:AK37)&lt;8),"",IF(COUNTIF(AK30:AK37,"&gt;"&amp;AM37)=8,"Above",IF(COUNTIF(AK30:AK37,"&lt;"&amp;AM37)=8,"Below","")))</f>
        <v/>
      </c>
      <c r="AR37">
        <f>IF('Weekly data'!$C37="","",IF(Metrics!$J$11="Seasonal bookings",IF(OR(N(IFERROR(INDEX(Targets!$G$6:$G$45,MATCH('Weekly data'!$C37,Targets!$A$6:$A$45,0)),0))=0,SUM(Seasonality!$B$6:$B$18)=0),"",IFERROR(INDEX(Targets!$G$6:$G$45,MATCH('Weekly data'!$C37,Targets!$A$6:$A$45,0)),0)*$B37/SUM(Seasonality!$B$6:$B$18)),IF(Metrics!$J$11="Seasonal pipeline",IF(OR(N(IFERROR(INDEX(Targets!$G$6:$G$45,MATCH('Weekly data'!$C37,Targets!$A$6:$A$45,0)),0))=0,SUM(Seasonality!$C$6:$C$18)=0),"",IFERROR(INDEX(Targets!$G$6:$G$45,MATCH('Weekly data'!$C37,Targets!$A$6:$A$45,0)),0)*$C37/SUM(Seasonality!$C$6:$C$18)),IF(Metrics!$J$11="Quarter plan",IF(N(IFERROR(INDEX(Targets!$G$6:$G$45,MATCH('Weekly data'!$C37,Targets!$A$6:$A$45,0)),0))=0,"",IFERROR(INDEX(Targets!$G$6:$G$45,MATCH('Weekly data'!$C37,Targets!$A$6:$A$45,0)),0)),IF(AND(Metrics!$J$11="Weekly",ISNUMBER(Metrics!$K$11)),Metrics!$K$11,"")))))</f>
        <v/>
      </c>
      <c r="AS37">
        <f>IF(NOT(ISNUMBER('Weekly data'!J37)),"",IF(Metrics!$L$11="% of target",IF(ISNUMBER(AR37),IF(AR37=0,"",'Weekly data'!J37/AR37),""),'Weekly data'!J37))</f>
        <v/>
      </c>
      <c r="AT37">
        <f>IF(AND(ISNUMBER(AS37),ISNUMBER(AS36)),ABS(AS37-AS36),"")</f>
        <v/>
      </c>
      <c r="AU37">
        <f>IF(COUNT(AS25:AS36)&lt;12,"",AVERAGE(AS25:AS36))</f>
        <v/>
      </c>
      <c r="AV37">
        <f>IF(COUNT(AT26:AT36)&lt;11,"",AVERAGE(AT26:AT36))</f>
        <v/>
      </c>
      <c r="AW37">
        <f>IF(OR(AU37="",AV37=""),"",AU37+2.66*AV37)</f>
        <v/>
      </c>
      <c r="AX37">
        <f>IF(OR(AU37="",AV37=""),"",AU37-2.66*AV37)</f>
        <v/>
      </c>
      <c r="AY37">
        <f>IF(OR(AU37="",COUNT(AS30:AS37)&lt;8),"",IF(COUNTIF(AS30:AS37,"&gt;"&amp;AU37)=8,"Above",IF(COUNTIF(AS30:AS37,"&lt;"&amp;AU37)=8,"Below","")))</f>
        <v/>
      </c>
      <c r="AZ37">
        <f>IF('Weekly data'!$C37="","",IF(Metrics!$J$12="Seasonal bookings",IF(OR(N(IFERROR(INDEX(Targets!$H$6:$H$45,MATCH('Weekly data'!$C37,Targets!$A$6:$A$45,0)),0))=0,SUM(Seasonality!$B$6:$B$18)=0),"",IFERROR(INDEX(Targets!$H$6:$H$45,MATCH('Weekly data'!$C37,Targets!$A$6:$A$45,0)),0)*$B37/SUM(Seasonality!$B$6:$B$18)),IF(Metrics!$J$12="Seasonal pipeline",IF(OR(N(IFERROR(INDEX(Targets!$H$6:$H$45,MATCH('Weekly data'!$C37,Targets!$A$6:$A$45,0)),0))=0,SUM(Seasonality!$C$6:$C$18)=0),"",IFERROR(INDEX(Targets!$H$6:$H$45,MATCH('Weekly data'!$C37,Targets!$A$6:$A$45,0)),0)*$C37/SUM(Seasonality!$C$6:$C$18)),IF(Metrics!$J$12="Quarter plan",IF(N(IFERROR(INDEX(Targets!$H$6:$H$45,MATCH('Weekly data'!$C37,Targets!$A$6:$A$45,0)),0))=0,"",IFERROR(INDEX(Targets!$H$6:$H$45,MATCH('Weekly data'!$C37,Targets!$A$6:$A$45,0)),0)),IF(AND(Metrics!$J$12="Weekly",ISNUMBER(Metrics!$K$12)),Metrics!$K$12,"")))))</f>
        <v/>
      </c>
      <c r="BA37">
        <f>IF(NOT(ISNUMBER('Weekly data'!K37)),"",IF(Metrics!$L$12="% of target",IF(ISNUMBER(AZ37),IF(AZ37=0,"",'Weekly data'!K37/AZ37),""),'Weekly data'!K37))</f>
        <v/>
      </c>
      <c r="BB37">
        <f>IF(AND(ISNUMBER(BA37),ISNUMBER(BA36)),ABS(BA37-BA36),"")</f>
        <v/>
      </c>
      <c r="BC37">
        <f>IF(COUNT(BA25:BA36)&lt;12,"",AVERAGE(BA25:BA36))</f>
        <v/>
      </c>
      <c r="BD37">
        <f>IF(COUNT(BB26:BB36)&lt;11,"",AVERAGE(BB26:BB36))</f>
        <v/>
      </c>
      <c r="BE37">
        <f>IF(OR(BC37="",BD37=""),"",BC37+2.66*BD37)</f>
        <v/>
      </c>
      <c r="BF37">
        <f>IF(OR(BC37="",BD37=""),"",BC37-2.66*BD37)</f>
        <v/>
      </c>
      <c r="BG37">
        <f>IF(OR(BC37="",COUNT(BA30:BA37)&lt;8),"",IF(COUNTIF(BA30:BA37,"&gt;"&amp;BC37)=8,"Above",IF(COUNTIF(BA30:BA37,"&lt;"&amp;BC37)=8,"Below","")))</f>
        <v/>
      </c>
      <c r="BH37">
        <f>IF('Weekly data'!$C37="","",IF(Metrics!$J$13="Seasonal bookings",IF(OR(N(IFERROR(INDEX(Targets!$I$6:$I$45,MATCH('Weekly data'!$C37,Targets!$A$6:$A$45,0)),0))=0,SUM(Seasonality!$B$6:$B$18)=0),"",IFERROR(INDEX(Targets!$I$6:$I$45,MATCH('Weekly data'!$C37,Targets!$A$6:$A$45,0)),0)*$B37/SUM(Seasonality!$B$6:$B$18)),IF(Metrics!$J$13="Seasonal pipeline",IF(OR(N(IFERROR(INDEX(Targets!$I$6:$I$45,MATCH('Weekly data'!$C37,Targets!$A$6:$A$45,0)),0))=0,SUM(Seasonality!$C$6:$C$18)=0),"",IFERROR(INDEX(Targets!$I$6:$I$45,MATCH('Weekly data'!$C37,Targets!$A$6:$A$45,0)),0)*$C37/SUM(Seasonality!$C$6:$C$18)),IF(Metrics!$J$13="Quarter plan",IF(N(IFERROR(INDEX(Targets!$I$6:$I$45,MATCH('Weekly data'!$C37,Targets!$A$6:$A$45,0)),0))=0,"",IFERROR(INDEX(Targets!$I$6:$I$45,MATCH('Weekly data'!$C37,Targets!$A$6:$A$45,0)),0)),IF(AND(Metrics!$J$13="Weekly",ISNUMBER(Metrics!$K$13)),Metrics!$K$13,"")))))</f>
        <v/>
      </c>
      <c r="BI37">
        <f>IF(NOT(ISNUMBER('Weekly data'!L37)),"",IF(Metrics!$L$13="% of target",IF(ISNUMBER(BH37),IF(BH37=0,"",'Weekly data'!L37/BH37),""),'Weekly data'!L37))</f>
        <v/>
      </c>
      <c r="BJ37">
        <f>IF(AND(ISNUMBER(BI37),ISNUMBER(BI36)),ABS(BI37-BI36),"")</f>
        <v/>
      </c>
      <c r="BK37">
        <f>IF(COUNT(BI25:BI36)&lt;12,"",AVERAGE(BI25:BI36))</f>
        <v/>
      </c>
      <c r="BL37">
        <f>IF(COUNT(BJ26:BJ36)&lt;11,"",AVERAGE(BJ26:BJ36))</f>
        <v/>
      </c>
      <c r="BM37">
        <f>IF(OR(BK37="",BL37=""),"",BK37+2.66*BL37)</f>
        <v/>
      </c>
      <c r="BN37">
        <f>IF(OR(BK37="",BL37=""),"",BK37-2.66*BL37)</f>
        <v/>
      </c>
      <c r="BO37">
        <f>IF(OR(BK37="",COUNT(BI30:BI37)&lt;8),"",IF(COUNTIF(BI30:BI37,"&gt;"&amp;BK37)=8,"Above",IF(COUNTIF(BI30:BI37,"&lt;"&amp;BK37)=8,"Below","")))</f>
        <v/>
      </c>
      <c r="BP37">
        <f>IF('Weekly data'!$C37="","",IF(Metrics!$J$14="Seasonal bookings",IF(OR(N(IFERROR(INDEX(Targets!$J$6:$J$45,MATCH('Weekly data'!$C37,Targets!$A$6:$A$45,0)),0))=0,SUM(Seasonality!$B$6:$B$18)=0),"",IFERROR(INDEX(Targets!$J$6:$J$45,MATCH('Weekly data'!$C37,Targets!$A$6:$A$45,0)),0)*$B37/SUM(Seasonality!$B$6:$B$18)),IF(Metrics!$J$14="Seasonal pipeline",IF(OR(N(IFERROR(INDEX(Targets!$J$6:$J$45,MATCH('Weekly data'!$C37,Targets!$A$6:$A$45,0)),0))=0,SUM(Seasonality!$C$6:$C$18)=0),"",IFERROR(INDEX(Targets!$J$6:$J$45,MATCH('Weekly data'!$C37,Targets!$A$6:$A$45,0)),0)*$C37/SUM(Seasonality!$C$6:$C$18)),IF(Metrics!$J$14="Quarter plan",IF(N(IFERROR(INDEX(Targets!$J$6:$J$45,MATCH('Weekly data'!$C37,Targets!$A$6:$A$45,0)),0))=0,"",IFERROR(INDEX(Targets!$J$6:$J$45,MATCH('Weekly data'!$C37,Targets!$A$6:$A$45,0)),0)),IF(AND(Metrics!$J$14="Weekly",ISNUMBER(Metrics!$K$14)),Metrics!$K$14,"")))))</f>
        <v/>
      </c>
      <c r="BQ37">
        <f>IF(NOT(ISNUMBER('Weekly data'!M37)),"",IF(Metrics!$L$14="% of target",IF(ISNUMBER(BP37),IF(BP37=0,"",'Weekly data'!M37/BP37),""),'Weekly data'!M37))</f>
        <v/>
      </c>
      <c r="BR37">
        <f>IF(AND(ISNUMBER(BQ37),ISNUMBER(BQ36)),ABS(BQ37-BQ36),"")</f>
        <v/>
      </c>
      <c r="BS37">
        <f>IF(COUNT(BQ25:BQ36)&lt;12,"",AVERAGE(BQ25:BQ36))</f>
        <v/>
      </c>
      <c r="BT37">
        <f>IF(COUNT(BR26:BR36)&lt;11,"",AVERAGE(BR26:BR36))</f>
        <v/>
      </c>
      <c r="BU37">
        <f>IF(OR(BS37="",BT37=""),"",BS37+2.66*BT37)</f>
        <v/>
      </c>
      <c r="BV37">
        <f>IF(OR(BS37="",BT37=""),"",BS37-2.66*BT37)</f>
        <v/>
      </c>
      <c r="BW37">
        <f>IF(OR(BS37="",COUNT(BQ30:BQ37)&lt;8),"",IF(COUNTIF(BQ30:BQ37,"&gt;"&amp;BS37)=8,"Above",IF(COUNTIF(BQ30:BQ37,"&lt;"&amp;BS37)=8,"Below","")))</f>
        <v/>
      </c>
      <c r="BX37">
        <f>IF('Weekly data'!$C37="","",IF(Metrics!$J$15="Seasonal bookings",IF(OR(N(IFERROR(INDEX(Targets!$K$6:$K$45,MATCH('Weekly data'!$C37,Targets!$A$6:$A$45,0)),0))=0,SUM(Seasonality!$B$6:$B$18)=0),"",IFERROR(INDEX(Targets!$K$6:$K$45,MATCH('Weekly data'!$C37,Targets!$A$6:$A$45,0)),0)*$B37/SUM(Seasonality!$B$6:$B$18)),IF(Metrics!$J$15="Seasonal pipeline",IF(OR(N(IFERROR(INDEX(Targets!$K$6:$K$45,MATCH('Weekly data'!$C37,Targets!$A$6:$A$45,0)),0))=0,SUM(Seasonality!$C$6:$C$18)=0),"",IFERROR(INDEX(Targets!$K$6:$K$45,MATCH('Weekly data'!$C37,Targets!$A$6:$A$45,0)),0)*$C37/SUM(Seasonality!$C$6:$C$18)),IF(Metrics!$J$15="Quarter plan",IF(N(IFERROR(INDEX(Targets!$K$6:$K$45,MATCH('Weekly data'!$C37,Targets!$A$6:$A$45,0)),0))=0,"",IFERROR(INDEX(Targets!$K$6:$K$45,MATCH('Weekly data'!$C37,Targets!$A$6:$A$45,0)),0)),IF(AND(Metrics!$J$15="Weekly",ISNUMBER(Metrics!$K$15)),Metrics!$K$15,"")))))</f>
        <v/>
      </c>
      <c r="BY37">
        <f>IF(NOT(ISNUMBER('Weekly data'!N37)),"",IF(Metrics!$L$15="% of target",IF(ISNUMBER(BX37),IF(BX37=0,"",'Weekly data'!N37/BX37),""),'Weekly data'!N37))</f>
        <v/>
      </c>
      <c r="BZ37">
        <f>IF(AND(ISNUMBER(BY37),ISNUMBER(BY36)),ABS(BY37-BY36),"")</f>
        <v/>
      </c>
      <c r="CA37">
        <f>IF(COUNT(BY25:BY36)&lt;12,"",AVERAGE(BY25:BY36))</f>
        <v/>
      </c>
      <c r="CB37">
        <f>IF(COUNT(BZ26:BZ36)&lt;11,"",AVERAGE(BZ26:BZ36))</f>
        <v/>
      </c>
      <c r="CC37">
        <f>IF(OR(CA37="",CB37=""),"",CA37+2.66*CB37)</f>
        <v/>
      </c>
      <c r="CD37">
        <f>IF(OR(CA37="",CB37=""),"",CA37-2.66*CB37)</f>
        <v/>
      </c>
      <c r="CE37">
        <f>IF(OR(CA37="",COUNT(BY30:BY37)&lt;8),"",IF(COUNTIF(BY30:BY37,"&gt;"&amp;CA37)=8,"Above",IF(COUNTIF(BY30:BY37,"&lt;"&amp;CA37)=8,"Below","")))</f>
        <v/>
      </c>
      <c r="CF37">
        <f>IF('Weekly data'!$C37="","",IF(Metrics!$J$16="Seasonal bookings",IF(OR(N(IFERROR(INDEX(Targets!$L$6:$L$45,MATCH('Weekly data'!$C37,Targets!$A$6:$A$45,0)),0))=0,SUM(Seasonality!$B$6:$B$18)=0),"",IFERROR(INDEX(Targets!$L$6:$L$45,MATCH('Weekly data'!$C37,Targets!$A$6:$A$45,0)),0)*$B37/SUM(Seasonality!$B$6:$B$18)),IF(Metrics!$J$16="Seasonal pipeline",IF(OR(N(IFERROR(INDEX(Targets!$L$6:$L$45,MATCH('Weekly data'!$C37,Targets!$A$6:$A$45,0)),0))=0,SUM(Seasonality!$C$6:$C$18)=0),"",IFERROR(INDEX(Targets!$L$6:$L$45,MATCH('Weekly data'!$C37,Targets!$A$6:$A$45,0)),0)*$C37/SUM(Seasonality!$C$6:$C$18)),IF(Metrics!$J$16="Quarter plan",IF(N(IFERROR(INDEX(Targets!$L$6:$L$45,MATCH('Weekly data'!$C37,Targets!$A$6:$A$45,0)),0))=0,"",IFERROR(INDEX(Targets!$L$6:$L$45,MATCH('Weekly data'!$C37,Targets!$A$6:$A$45,0)),0)),IF(AND(Metrics!$J$16="Weekly",ISNUMBER(Metrics!$K$16)),Metrics!$K$16,"")))))</f>
        <v/>
      </c>
      <c r="CG37">
        <f>IF(NOT(ISNUMBER('Weekly data'!O37)),"",IF(Metrics!$L$16="% of target",IF(ISNUMBER(CF37),IF(CF37=0,"",'Weekly data'!O37/CF37),""),'Weekly data'!O37))</f>
        <v/>
      </c>
      <c r="CH37">
        <f>IF(AND(ISNUMBER(CG37),ISNUMBER(CG36)),ABS(CG37-CG36),"")</f>
        <v/>
      </c>
      <c r="CI37">
        <f>IF(COUNT(CG25:CG36)&lt;12,"",AVERAGE(CG25:CG36))</f>
        <v/>
      </c>
      <c r="CJ37">
        <f>IF(COUNT(CH26:CH36)&lt;11,"",AVERAGE(CH26:CH36))</f>
        <v/>
      </c>
      <c r="CK37">
        <f>IF(OR(CI37="",CJ37=""),"",CI37+2.66*CJ37)</f>
        <v/>
      </c>
      <c r="CL37">
        <f>IF(OR(CI37="",CJ37=""),"",CI37-2.66*CJ37)</f>
        <v/>
      </c>
      <c r="CM37">
        <f>IF(OR(CI37="",COUNT(CG30:CG37)&lt;8),"",IF(COUNTIF(CG30:CG37,"&gt;"&amp;CI37)=8,"Above",IF(COUNTIF(CG30:CG37,"&lt;"&amp;CI37)=8,"Below","")))</f>
        <v/>
      </c>
      <c r="CN37">
        <f>IF('Weekly data'!$C37="","",IF(Metrics!$J$17="Seasonal bookings",IF(OR(N(IFERROR(INDEX(Targets!$M$6:$M$45,MATCH('Weekly data'!$C37,Targets!$A$6:$A$45,0)),0))=0,SUM(Seasonality!$B$6:$B$18)=0),"",IFERROR(INDEX(Targets!$M$6:$M$45,MATCH('Weekly data'!$C37,Targets!$A$6:$A$45,0)),0)*$B37/SUM(Seasonality!$B$6:$B$18)),IF(Metrics!$J$17="Seasonal pipeline",IF(OR(N(IFERROR(INDEX(Targets!$M$6:$M$45,MATCH('Weekly data'!$C37,Targets!$A$6:$A$45,0)),0))=0,SUM(Seasonality!$C$6:$C$18)=0),"",IFERROR(INDEX(Targets!$M$6:$M$45,MATCH('Weekly data'!$C37,Targets!$A$6:$A$45,0)),0)*$C37/SUM(Seasonality!$C$6:$C$18)),IF(Metrics!$J$17="Quarter plan",IF(N(IFERROR(INDEX(Targets!$M$6:$M$45,MATCH('Weekly data'!$C37,Targets!$A$6:$A$45,0)),0))=0,"",IFERROR(INDEX(Targets!$M$6:$M$45,MATCH('Weekly data'!$C37,Targets!$A$6:$A$45,0)),0)),IF(AND(Metrics!$J$17="Weekly",ISNUMBER(Metrics!$K$17)),Metrics!$K$17,"")))))</f>
        <v/>
      </c>
      <c r="CO37">
        <f>IF(NOT(ISNUMBER('Weekly data'!P37)),"",IF(Metrics!$L$17="% of target",IF(ISNUMBER(CN37),IF(CN37=0,"",'Weekly data'!P37/CN37),""),'Weekly data'!P37))</f>
        <v/>
      </c>
      <c r="CP37">
        <f>IF(AND(ISNUMBER(CO37),ISNUMBER(CO36)),ABS(CO37-CO36),"")</f>
        <v/>
      </c>
      <c r="CQ37">
        <f>IF(COUNT(CO25:CO36)&lt;12,"",AVERAGE(CO25:CO36))</f>
        <v/>
      </c>
      <c r="CR37">
        <f>IF(COUNT(CP26:CP36)&lt;11,"",AVERAGE(CP26:CP36))</f>
        <v/>
      </c>
      <c r="CS37">
        <f>IF(OR(CQ37="",CR37=""),"",CQ37+2.66*CR37)</f>
        <v/>
      </c>
      <c r="CT37">
        <f>IF(OR(CQ37="",CR37=""),"",CQ37-2.66*CR37)</f>
        <v/>
      </c>
      <c r="CU37">
        <f>IF(OR(CQ37="",COUNT(CO30:CO37)&lt;8),"",IF(COUNTIF(CO30:CO37,"&gt;"&amp;CQ37)=8,"Above",IF(COUNTIF(CO30:CO37,"&lt;"&amp;CQ37)=8,"Below","")))</f>
        <v/>
      </c>
    </row>
    <row r="38">
      <c r="A38" s="8">
        <f>'Weekly data'!A38</f>
        <v/>
      </c>
      <c r="B38">
        <f>IF('Weekly data'!D38="","",INDEX(Seasonality!$B$6:$B$18,'Weekly data'!D38))</f>
        <v/>
      </c>
      <c r="C38">
        <f>IF('Weekly data'!D38="","",INDEX(Seasonality!$C$6:$C$18,'Weekly data'!D38))</f>
        <v/>
      </c>
      <c r="D38">
        <f>IF('Weekly data'!$C38="","",IF(Metrics!$J$6="Seasonal bookings",IF(OR(N(IFERROR(INDEX(Targets!$B$6:$B$45,MATCH('Weekly data'!$C38,Targets!$A$6:$A$45,0)),0))=0,SUM(Seasonality!$B$6:$B$18)=0),"",IFERROR(INDEX(Targets!$B$6:$B$45,MATCH('Weekly data'!$C38,Targets!$A$6:$A$45,0)),0)*$B38/SUM(Seasonality!$B$6:$B$18)),IF(Metrics!$J$6="Seasonal pipeline",IF(OR(N(IFERROR(INDEX(Targets!$B$6:$B$45,MATCH('Weekly data'!$C38,Targets!$A$6:$A$45,0)),0))=0,SUM(Seasonality!$C$6:$C$18)=0),"",IFERROR(INDEX(Targets!$B$6:$B$45,MATCH('Weekly data'!$C38,Targets!$A$6:$A$45,0)),0)*$C38/SUM(Seasonality!$C$6:$C$18)),IF(Metrics!$J$6="Quarter plan",IF(N(IFERROR(INDEX(Targets!$B$6:$B$45,MATCH('Weekly data'!$C38,Targets!$A$6:$A$45,0)),0))=0,"",IFERROR(INDEX(Targets!$B$6:$B$45,MATCH('Weekly data'!$C38,Targets!$A$6:$A$45,0)),0)),IF(AND(Metrics!$J$6="Weekly",ISNUMBER(Metrics!$K$6)),Metrics!$K$6,"")))))</f>
        <v/>
      </c>
      <c r="E38">
        <f>IF(NOT(ISNUMBER('Weekly data'!E38)),"",IF(Metrics!$L$6="% of target",IF(ISNUMBER(D38),IF(D38=0,"",'Weekly data'!E38/D38),""),'Weekly data'!E38))</f>
        <v/>
      </c>
      <c r="F38">
        <f>IF(AND(ISNUMBER(E38),ISNUMBER(E37)),ABS(E38-E37),"")</f>
        <v/>
      </c>
      <c r="G38">
        <f>IF(COUNT(E26:E37)&lt;12,"",AVERAGE(E26:E37))</f>
        <v/>
      </c>
      <c r="H38">
        <f>IF(COUNT(F27:F37)&lt;11,"",AVERAGE(F27:F37))</f>
        <v/>
      </c>
      <c r="I38">
        <f>IF(OR(G38="",H38=""),"",G38+2.66*H38)</f>
        <v/>
      </c>
      <c r="J38">
        <f>IF(OR(G38="",H38=""),"",G38-2.66*H38)</f>
        <v/>
      </c>
      <c r="K38">
        <f>IF(OR(G38="",COUNT(E31:E38)&lt;8),"",IF(COUNTIF(E31:E38,"&gt;"&amp;G38)=8,"Above",IF(COUNTIF(E31:E38,"&lt;"&amp;G38)=8,"Below","")))</f>
        <v/>
      </c>
      <c r="L38">
        <f>IF('Weekly data'!$C38="","",IF(Metrics!$J$7="Seasonal bookings",IF(OR(N(IFERROR(INDEX(Targets!$C$6:$C$45,MATCH('Weekly data'!$C38,Targets!$A$6:$A$45,0)),0))=0,SUM(Seasonality!$B$6:$B$18)=0),"",IFERROR(INDEX(Targets!$C$6:$C$45,MATCH('Weekly data'!$C38,Targets!$A$6:$A$45,0)),0)*$B38/SUM(Seasonality!$B$6:$B$18)),IF(Metrics!$J$7="Seasonal pipeline",IF(OR(N(IFERROR(INDEX(Targets!$C$6:$C$45,MATCH('Weekly data'!$C38,Targets!$A$6:$A$45,0)),0))=0,SUM(Seasonality!$C$6:$C$18)=0),"",IFERROR(INDEX(Targets!$C$6:$C$45,MATCH('Weekly data'!$C38,Targets!$A$6:$A$45,0)),0)*$C38/SUM(Seasonality!$C$6:$C$18)),IF(Metrics!$J$7="Quarter plan",IF(N(IFERROR(INDEX(Targets!$C$6:$C$45,MATCH('Weekly data'!$C38,Targets!$A$6:$A$45,0)),0))=0,"",IFERROR(INDEX(Targets!$C$6:$C$45,MATCH('Weekly data'!$C38,Targets!$A$6:$A$45,0)),0)),IF(AND(Metrics!$J$7="Weekly",ISNUMBER(Metrics!$K$7)),Metrics!$K$7,"")))))</f>
        <v/>
      </c>
      <c r="M38">
        <f>IF(NOT(ISNUMBER('Weekly data'!F38)),"",IF(Metrics!$L$7="% of target",IF(ISNUMBER(L38),IF(L38=0,"",'Weekly data'!F38/L38),""),'Weekly data'!F38))</f>
        <v/>
      </c>
      <c r="N38">
        <f>IF(AND(ISNUMBER(M38),ISNUMBER(M37)),ABS(M38-M37),"")</f>
        <v/>
      </c>
      <c r="O38">
        <f>IF(COUNT(M26:M37)&lt;12,"",AVERAGE(M26:M37))</f>
        <v/>
      </c>
      <c r="P38">
        <f>IF(COUNT(N27:N37)&lt;11,"",AVERAGE(N27:N37))</f>
        <v/>
      </c>
      <c r="Q38">
        <f>IF(OR(O38="",P38=""),"",O38+2.66*P38)</f>
        <v/>
      </c>
      <c r="R38">
        <f>IF(OR(O38="",P38=""),"",O38-2.66*P38)</f>
        <v/>
      </c>
      <c r="S38">
        <f>IF(OR(O38="",COUNT(M31:M38)&lt;8),"",IF(COUNTIF(M31:M38,"&gt;"&amp;O38)=8,"Above",IF(COUNTIF(M31:M38,"&lt;"&amp;O38)=8,"Below","")))</f>
        <v/>
      </c>
      <c r="T38">
        <f>IF('Weekly data'!$C38="","",IF(Metrics!$J$8="Seasonal bookings",IF(OR(N(IFERROR(INDEX(Targets!$D$6:$D$45,MATCH('Weekly data'!$C38,Targets!$A$6:$A$45,0)),0))=0,SUM(Seasonality!$B$6:$B$18)=0),"",IFERROR(INDEX(Targets!$D$6:$D$45,MATCH('Weekly data'!$C38,Targets!$A$6:$A$45,0)),0)*$B38/SUM(Seasonality!$B$6:$B$18)),IF(Metrics!$J$8="Seasonal pipeline",IF(OR(N(IFERROR(INDEX(Targets!$D$6:$D$45,MATCH('Weekly data'!$C38,Targets!$A$6:$A$45,0)),0))=0,SUM(Seasonality!$C$6:$C$18)=0),"",IFERROR(INDEX(Targets!$D$6:$D$45,MATCH('Weekly data'!$C38,Targets!$A$6:$A$45,0)),0)*$C38/SUM(Seasonality!$C$6:$C$18)),IF(Metrics!$J$8="Quarter plan",IF(N(IFERROR(INDEX(Targets!$D$6:$D$45,MATCH('Weekly data'!$C38,Targets!$A$6:$A$45,0)),0))=0,"",IFERROR(INDEX(Targets!$D$6:$D$45,MATCH('Weekly data'!$C38,Targets!$A$6:$A$45,0)),0)),IF(AND(Metrics!$J$8="Weekly",ISNUMBER(Metrics!$K$8)),Metrics!$K$8,"")))))</f>
        <v/>
      </c>
      <c r="U38">
        <f>IF(NOT(ISNUMBER('Weekly data'!G38)),"",IF(Metrics!$L$8="% of target",IF(ISNUMBER(T38),IF(T38=0,"",'Weekly data'!G38/T38),""),'Weekly data'!G38))</f>
        <v/>
      </c>
      <c r="V38">
        <f>IF(AND(ISNUMBER(U38),ISNUMBER(U37)),ABS(U38-U37),"")</f>
        <v/>
      </c>
      <c r="W38">
        <f>IF(COUNT(U26:U37)&lt;12,"",AVERAGE(U26:U37))</f>
        <v/>
      </c>
      <c r="X38">
        <f>IF(COUNT(V27:V37)&lt;11,"",AVERAGE(V27:V37))</f>
        <v/>
      </c>
      <c r="Y38">
        <f>IF(OR(W38="",X38=""),"",W38+2.66*X38)</f>
        <v/>
      </c>
      <c r="Z38">
        <f>IF(OR(W38="",X38=""),"",W38-2.66*X38)</f>
        <v/>
      </c>
      <c r="AA38">
        <f>IF(OR(W38="",COUNT(U31:U38)&lt;8),"",IF(COUNTIF(U31:U38,"&gt;"&amp;W38)=8,"Above",IF(COUNTIF(U31:U38,"&lt;"&amp;W38)=8,"Below","")))</f>
        <v/>
      </c>
      <c r="AB38">
        <f>IF('Weekly data'!$C38="","",IF(Metrics!$J$9="Seasonal bookings",IF(OR(N(IFERROR(INDEX(Targets!$E$6:$E$45,MATCH('Weekly data'!$C38,Targets!$A$6:$A$45,0)),0))=0,SUM(Seasonality!$B$6:$B$18)=0),"",IFERROR(INDEX(Targets!$E$6:$E$45,MATCH('Weekly data'!$C38,Targets!$A$6:$A$45,0)),0)*$B38/SUM(Seasonality!$B$6:$B$18)),IF(Metrics!$J$9="Seasonal pipeline",IF(OR(N(IFERROR(INDEX(Targets!$E$6:$E$45,MATCH('Weekly data'!$C38,Targets!$A$6:$A$45,0)),0))=0,SUM(Seasonality!$C$6:$C$18)=0),"",IFERROR(INDEX(Targets!$E$6:$E$45,MATCH('Weekly data'!$C38,Targets!$A$6:$A$45,0)),0)*$C38/SUM(Seasonality!$C$6:$C$18)),IF(Metrics!$J$9="Quarter plan",IF(N(IFERROR(INDEX(Targets!$E$6:$E$45,MATCH('Weekly data'!$C38,Targets!$A$6:$A$45,0)),0))=0,"",IFERROR(INDEX(Targets!$E$6:$E$45,MATCH('Weekly data'!$C38,Targets!$A$6:$A$45,0)),0)),IF(AND(Metrics!$J$9="Weekly",ISNUMBER(Metrics!$K$9)),Metrics!$K$9,"")))))</f>
        <v/>
      </c>
      <c r="AC38">
        <f>IF(NOT(ISNUMBER('Weekly data'!H38)),"",IF(Metrics!$L$9="% of target",IF(ISNUMBER(AB38),IF(AB38=0,"",'Weekly data'!H38/AB38),""),'Weekly data'!H38))</f>
        <v/>
      </c>
      <c r="AD38">
        <f>IF(AND(ISNUMBER(AC38),ISNUMBER(AC37)),ABS(AC38-AC37),"")</f>
        <v/>
      </c>
      <c r="AE38">
        <f>IF(COUNT(AC26:AC37)&lt;12,"",AVERAGE(AC26:AC37))</f>
        <v/>
      </c>
      <c r="AF38">
        <f>IF(COUNT(AD27:AD37)&lt;11,"",AVERAGE(AD27:AD37))</f>
        <v/>
      </c>
      <c r="AG38">
        <f>IF(OR(AE38="",AF38=""),"",AE38+2.66*AF38)</f>
        <v/>
      </c>
      <c r="AH38">
        <f>IF(OR(AE38="",AF38=""),"",AE38-2.66*AF38)</f>
        <v/>
      </c>
      <c r="AI38">
        <f>IF(OR(AE38="",COUNT(AC31:AC38)&lt;8),"",IF(COUNTIF(AC31:AC38,"&gt;"&amp;AE38)=8,"Above",IF(COUNTIF(AC31:AC38,"&lt;"&amp;AE38)=8,"Below","")))</f>
        <v/>
      </c>
      <c r="AJ38">
        <f>IF('Weekly data'!$C38="","",IF(Metrics!$J$10="Seasonal bookings",IF(OR(N(IFERROR(INDEX(Targets!$F$6:$F$45,MATCH('Weekly data'!$C38,Targets!$A$6:$A$45,0)),0))=0,SUM(Seasonality!$B$6:$B$18)=0),"",IFERROR(INDEX(Targets!$F$6:$F$45,MATCH('Weekly data'!$C38,Targets!$A$6:$A$45,0)),0)*$B38/SUM(Seasonality!$B$6:$B$18)),IF(Metrics!$J$10="Seasonal pipeline",IF(OR(N(IFERROR(INDEX(Targets!$F$6:$F$45,MATCH('Weekly data'!$C38,Targets!$A$6:$A$45,0)),0))=0,SUM(Seasonality!$C$6:$C$18)=0),"",IFERROR(INDEX(Targets!$F$6:$F$45,MATCH('Weekly data'!$C38,Targets!$A$6:$A$45,0)),0)*$C38/SUM(Seasonality!$C$6:$C$18)),IF(Metrics!$J$10="Quarter plan",IF(N(IFERROR(INDEX(Targets!$F$6:$F$45,MATCH('Weekly data'!$C38,Targets!$A$6:$A$45,0)),0))=0,"",IFERROR(INDEX(Targets!$F$6:$F$45,MATCH('Weekly data'!$C38,Targets!$A$6:$A$45,0)),0)),IF(AND(Metrics!$J$10="Weekly",ISNUMBER(Metrics!$K$10)),Metrics!$K$10,"")))))</f>
        <v/>
      </c>
      <c r="AK38">
        <f>IF(NOT(ISNUMBER('Weekly data'!I38)),"",IF(Metrics!$L$10="% of target",IF(ISNUMBER(AJ38),IF(AJ38=0,"",'Weekly data'!I38/AJ38),""),'Weekly data'!I38))</f>
        <v/>
      </c>
      <c r="AL38">
        <f>IF(AND(ISNUMBER(AK38),ISNUMBER(AK37)),ABS(AK38-AK37),"")</f>
        <v/>
      </c>
      <c r="AM38">
        <f>IF(COUNT(AK26:AK37)&lt;12,"",AVERAGE(AK26:AK37))</f>
        <v/>
      </c>
      <c r="AN38">
        <f>IF(COUNT(AL27:AL37)&lt;11,"",AVERAGE(AL27:AL37))</f>
        <v/>
      </c>
      <c r="AO38">
        <f>IF(OR(AM38="",AN38=""),"",AM38+2.66*AN38)</f>
        <v/>
      </c>
      <c r="AP38">
        <f>IF(OR(AM38="",AN38=""),"",AM38-2.66*AN38)</f>
        <v/>
      </c>
      <c r="AQ38">
        <f>IF(OR(AM38="",COUNT(AK31:AK38)&lt;8),"",IF(COUNTIF(AK31:AK38,"&gt;"&amp;AM38)=8,"Above",IF(COUNTIF(AK31:AK38,"&lt;"&amp;AM38)=8,"Below","")))</f>
        <v/>
      </c>
      <c r="AR38">
        <f>IF('Weekly data'!$C38="","",IF(Metrics!$J$11="Seasonal bookings",IF(OR(N(IFERROR(INDEX(Targets!$G$6:$G$45,MATCH('Weekly data'!$C38,Targets!$A$6:$A$45,0)),0))=0,SUM(Seasonality!$B$6:$B$18)=0),"",IFERROR(INDEX(Targets!$G$6:$G$45,MATCH('Weekly data'!$C38,Targets!$A$6:$A$45,0)),0)*$B38/SUM(Seasonality!$B$6:$B$18)),IF(Metrics!$J$11="Seasonal pipeline",IF(OR(N(IFERROR(INDEX(Targets!$G$6:$G$45,MATCH('Weekly data'!$C38,Targets!$A$6:$A$45,0)),0))=0,SUM(Seasonality!$C$6:$C$18)=0),"",IFERROR(INDEX(Targets!$G$6:$G$45,MATCH('Weekly data'!$C38,Targets!$A$6:$A$45,0)),0)*$C38/SUM(Seasonality!$C$6:$C$18)),IF(Metrics!$J$11="Quarter plan",IF(N(IFERROR(INDEX(Targets!$G$6:$G$45,MATCH('Weekly data'!$C38,Targets!$A$6:$A$45,0)),0))=0,"",IFERROR(INDEX(Targets!$G$6:$G$45,MATCH('Weekly data'!$C38,Targets!$A$6:$A$45,0)),0)),IF(AND(Metrics!$J$11="Weekly",ISNUMBER(Metrics!$K$11)),Metrics!$K$11,"")))))</f>
        <v/>
      </c>
      <c r="AS38">
        <f>IF(NOT(ISNUMBER('Weekly data'!J38)),"",IF(Metrics!$L$11="% of target",IF(ISNUMBER(AR38),IF(AR38=0,"",'Weekly data'!J38/AR38),""),'Weekly data'!J38))</f>
        <v/>
      </c>
      <c r="AT38">
        <f>IF(AND(ISNUMBER(AS38),ISNUMBER(AS37)),ABS(AS38-AS37),"")</f>
        <v/>
      </c>
      <c r="AU38">
        <f>IF(COUNT(AS26:AS37)&lt;12,"",AVERAGE(AS26:AS37))</f>
        <v/>
      </c>
      <c r="AV38">
        <f>IF(COUNT(AT27:AT37)&lt;11,"",AVERAGE(AT27:AT37))</f>
        <v/>
      </c>
      <c r="AW38">
        <f>IF(OR(AU38="",AV38=""),"",AU38+2.66*AV38)</f>
        <v/>
      </c>
      <c r="AX38">
        <f>IF(OR(AU38="",AV38=""),"",AU38-2.66*AV38)</f>
        <v/>
      </c>
      <c r="AY38">
        <f>IF(OR(AU38="",COUNT(AS31:AS38)&lt;8),"",IF(COUNTIF(AS31:AS38,"&gt;"&amp;AU38)=8,"Above",IF(COUNTIF(AS31:AS38,"&lt;"&amp;AU38)=8,"Below","")))</f>
        <v/>
      </c>
      <c r="AZ38">
        <f>IF('Weekly data'!$C38="","",IF(Metrics!$J$12="Seasonal bookings",IF(OR(N(IFERROR(INDEX(Targets!$H$6:$H$45,MATCH('Weekly data'!$C38,Targets!$A$6:$A$45,0)),0))=0,SUM(Seasonality!$B$6:$B$18)=0),"",IFERROR(INDEX(Targets!$H$6:$H$45,MATCH('Weekly data'!$C38,Targets!$A$6:$A$45,0)),0)*$B38/SUM(Seasonality!$B$6:$B$18)),IF(Metrics!$J$12="Seasonal pipeline",IF(OR(N(IFERROR(INDEX(Targets!$H$6:$H$45,MATCH('Weekly data'!$C38,Targets!$A$6:$A$45,0)),0))=0,SUM(Seasonality!$C$6:$C$18)=0),"",IFERROR(INDEX(Targets!$H$6:$H$45,MATCH('Weekly data'!$C38,Targets!$A$6:$A$45,0)),0)*$C38/SUM(Seasonality!$C$6:$C$18)),IF(Metrics!$J$12="Quarter plan",IF(N(IFERROR(INDEX(Targets!$H$6:$H$45,MATCH('Weekly data'!$C38,Targets!$A$6:$A$45,0)),0))=0,"",IFERROR(INDEX(Targets!$H$6:$H$45,MATCH('Weekly data'!$C38,Targets!$A$6:$A$45,0)),0)),IF(AND(Metrics!$J$12="Weekly",ISNUMBER(Metrics!$K$12)),Metrics!$K$12,"")))))</f>
        <v/>
      </c>
      <c r="BA38">
        <f>IF(NOT(ISNUMBER('Weekly data'!K38)),"",IF(Metrics!$L$12="% of target",IF(ISNUMBER(AZ38),IF(AZ38=0,"",'Weekly data'!K38/AZ38),""),'Weekly data'!K38))</f>
        <v/>
      </c>
      <c r="BB38">
        <f>IF(AND(ISNUMBER(BA38),ISNUMBER(BA37)),ABS(BA38-BA37),"")</f>
        <v/>
      </c>
      <c r="BC38">
        <f>IF(COUNT(BA26:BA37)&lt;12,"",AVERAGE(BA26:BA37))</f>
        <v/>
      </c>
      <c r="BD38">
        <f>IF(COUNT(BB27:BB37)&lt;11,"",AVERAGE(BB27:BB37))</f>
        <v/>
      </c>
      <c r="BE38">
        <f>IF(OR(BC38="",BD38=""),"",BC38+2.66*BD38)</f>
        <v/>
      </c>
      <c r="BF38">
        <f>IF(OR(BC38="",BD38=""),"",BC38-2.66*BD38)</f>
        <v/>
      </c>
      <c r="BG38">
        <f>IF(OR(BC38="",COUNT(BA31:BA38)&lt;8),"",IF(COUNTIF(BA31:BA38,"&gt;"&amp;BC38)=8,"Above",IF(COUNTIF(BA31:BA38,"&lt;"&amp;BC38)=8,"Below","")))</f>
        <v/>
      </c>
      <c r="BH38">
        <f>IF('Weekly data'!$C38="","",IF(Metrics!$J$13="Seasonal bookings",IF(OR(N(IFERROR(INDEX(Targets!$I$6:$I$45,MATCH('Weekly data'!$C38,Targets!$A$6:$A$45,0)),0))=0,SUM(Seasonality!$B$6:$B$18)=0),"",IFERROR(INDEX(Targets!$I$6:$I$45,MATCH('Weekly data'!$C38,Targets!$A$6:$A$45,0)),0)*$B38/SUM(Seasonality!$B$6:$B$18)),IF(Metrics!$J$13="Seasonal pipeline",IF(OR(N(IFERROR(INDEX(Targets!$I$6:$I$45,MATCH('Weekly data'!$C38,Targets!$A$6:$A$45,0)),0))=0,SUM(Seasonality!$C$6:$C$18)=0),"",IFERROR(INDEX(Targets!$I$6:$I$45,MATCH('Weekly data'!$C38,Targets!$A$6:$A$45,0)),0)*$C38/SUM(Seasonality!$C$6:$C$18)),IF(Metrics!$J$13="Quarter plan",IF(N(IFERROR(INDEX(Targets!$I$6:$I$45,MATCH('Weekly data'!$C38,Targets!$A$6:$A$45,0)),0))=0,"",IFERROR(INDEX(Targets!$I$6:$I$45,MATCH('Weekly data'!$C38,Targets!$A$6:$A$45,0)),0)),IF(AND(Metrics!$J$13="Weekly",ISNUMBER(Metrics!$K$13)),Metrics!$K$13,"")))))</f>
        <v/>
      </c>
      <c r="BI38">
        <f>IF(NOT(ISNUMBER('Weekly data'!L38)),"",IF(Metrics!$L$13="% of target",IF(ISNUMBER(BH38),IF(BH38=0,"",'Weekly data'!L38/BH38),""),'Weekly data'!L38))</f>
        <v/>
      </c>
      <c r="BJ38">
        <f>IF(AND(ISNUMBER(BI38),ISNUMBER(BI37)),ABS(BI38-BI37),"")</f>
        <v/>
      </c>
      <c r="BK38">
        <f>IF(COUNT(BI26:BI37)&lt;12,"",AVERAGE(BI26:BI37))</f>
        <v/>
      </c>
      <c r="BL38">
        <f>IF(COUNT(BJ27:BJ37)&lt;11,"",AVERAGE(BJ27:BJ37))</f>
        <v/>
      </c>
      <c r="BM38">
        <f>IF(OR(BK38="",BL38=""),"",BK38+2.66*BL38)</f>
        <v/>
      </c>
      <c r="BN38">
        <f>IF(OR(BK38="",BL38=""),"",BK38-2.66*BL38)</f>
        <v/>
      </c>
      <c r="BO38">
        <f>IF(OR(BK38="",COUNT(BI31:BI38)&lt;8),"",IF(COUNTIF(BI31:BI38,"&gt;"&amp;BK38)=8,"Above",IF(COUNTIF(BI31:BI38,"&lt;"&amp;BK38)=8,"Below","")))</f>
        <v/>
      </c>
      <c r="BP38">
        <f>IF('Weekly data'!$C38="","",IF(Metrics!$J$14="Seasonal bookings",IF(OR(N(IFERROR(INDEX(Targets!$J$6:$J$45,MATCH('Weekly data'!$C38,Targets!$A$6:$A$45,0)),0))=0,SUM(Seasonality!$B$6:$B$18)=0),"",IFERROR(INDEX(Targets!$J$6:$J$45,MATCH('Weekly data'!$C38,Targets!$A$6:$A$45,0)),0)*$B38/SUM(Seasonality!$B$6:$B$18)),IF(Metrics!$J$14="Seasonal pipeline",IF(OR(N(IFERROR(INDEX(Targets!$J$6:$J$45,MATCH('Weekly data'!$C38,Targets!$A$6:$A$45,0)),0))=0,SUM(Seasonality!$C$6:$C$18)=0),"",IFERROR(INDEX(Targets!$J$6:$J$45,MATCH('Weekly data'!$C38,Targets!$A$6:$A$45,0)),0)*$C38/SUM(Seasonality!$C$6:$C$18)),IF(Metrics!$J$14="Quarter plan",IF(N(IFERROR(INDEX(Targets!$J$6:$J$45,MATCH('Weekly data'!$C38,Targets!$A$6:$A$45,0)),0))=0,"",IFERROR(INDEX(Targets!$J$6:$J$45,MATCH('Weekly data'!$C38,Targets!$A$6:$A$45,0)),0)),IF(AND(Metrics!$J$14="Weekly",ISNUMBER(Metrics!$K$14)),Metrics!$K$14,"")))))</f>
        <v/>
      </c>
      <c r="BQ38">
        <f>IF(NOT(ISNUMBER('Weekly data'!M38)),"",IF(Metrics!$L$14="% of target",IF(ISNUMBER(BP38),IF(BP38=0,"",'Weekly data'!M38/BP38),""),'Weekly data'!M38))</f>
        <v/>
      </c>
      <c r="BR38">
        <f>IF(AND(ISNUMBER(BQ38),ISNUMBER(BQ37)),ABS(BQ38-BQ37),"")</f>
        <v/>
      </c>
      <c r="BS38">
        <f>IF(COUNT(BQ26:BQ37)&lt;12,"",AVERAGE(BQ26:BQ37))</f>
        <v/>
      </c>
      <c r="BT38">
        <f>IF(COUNT(BR27:BR37)&lt;11,"",AVERAGE(BR27:BR37))</f>
        <v/>
      </c>
      <c r="BU38">
        <f>IF(OR(BS38="",BT38=""),"",BS38+2.66*BT38)</f>
        <v/>
      </c>
      <c r="BV38">
        <f>IF(OR(BS38="",BT38=""),"",BS38-2.66*BT38)</f>
        <v/>
      </c>
      <c r="BW38">
        <f>IF(OR(BS38="",COUNT(BQ31:BQ38)&lt;8),"",IF(COUNTIF(BQ31:BQ38,"&gt;"&amp;BS38)=8,"Above",IF(COUNTIF(BQ31:BQ38,"&lt;"&amp;BS38)=8,"Below","")))</f>
        <v/>
      </c>
      <c r="BX38">
        <f>IF('Weekly data'!$C38="","",IF(Metrics!$J$15="Seasonal bookings",IF(OR(N(IFERROR(INDEX(Targets!$K$6:$K$45,MATCH('Weekly data'!$C38,Targets!$A$6:$A$45,0)),0))=0,SUM(Seasonality!$B$6:$B$18)=0),"",IFERROR(INDEX(Targets!$K$6:$K$45,MATCH('Weekly data'!$C38,Targets!$A$6:$A$45,0)),0)*$B38/SUM(Seasonality!$B$6:$B$18)),IF(Metrics!$J$15="Seasonal pipeline",IF(OR(N(IFERROR(INDEX(Targets!$K$6:$K$45,MATCH('Weekly data'!$C38,Targets!$A$6:$A$45,0)),0))=0,SUM(Seasonality!$C$6:$C$18)=0),"",IFERROR(INDEX(Targets!$K$6:$K$45,MATCH('Weekly data'!$C38,Targets!$A$6:$A$45,0)),0)*$C38/SUM(Seasonality!$C$6:$C$18)),IF(Metrics!$J$15="Quarter plan",IF(N(IFERROR(INDEX(Targets!$K$6:$K$45,MATCH('Weekly data'!$C38,Targets!$A$6:$A$45,0)),0))=0,"",IFERROR(INDEX(Targets!$K$6:$K$45,MATCH('Weekly data'!$C38,Targets!$A$6:$A$45,0)),0)),IF(AND(Metrics!$J$15="Weekly",ISNUMBER(Metrics!$K$15)),Metrics!$K$15,"")))))</f>
        <v/>
      </c>
      <c r="BY38">
        <f>IF(NOT(ISNUMBER('Weekly data'!N38)),"",IF(Metrics!$L$15="% of target",IF(ISNUMBER(BX38),IF(BX38=0,"",'Weekly data'!N38/BX38),""),'Weekly data'!N38))</f>
        <v/>
      </c>
      <c r="BZ38">
        <f>IF(AND(ISNUMBER(BY38),ISNUMBER(BY37)),ABS(BY38-BY37),"")</f>
        <v/>
      </c>
      <c r="CA38">
        <f>IF(COUNT(BY26:BY37)&lt;12,"",AVERAGE(BY26:BY37))</f>
        <v/>
      </c>
      <c r="CB38">
        <f>IF(COUNT(BZ27:BZ37)&lt;11,"",AVERAGE(BZ27:BZ37))</f>
        <v/>
      </c>
      <c r="CC38">
        <f>IF(OR(CA38="",CB38=""),"",CA38+2.66*CB38)</f>
        <v/>
      </c>
      <c r="CD38">
        <f>IF(OR(CA38="",CB38=""),"",CA38-2.66*CB38)</f>
        <v/>
      </c>
      <c r="CE38">
        <f>IF(OR(CA38="",COUNT(BY31:BY38)&lt;8),"",IF(COUNTIF(BY31:BY38,"&gt;"&amp;CA38)=8,"Above",IF(COUNTIF(BY31:BY38,"&lt;"&amp;CA38)=8,"Below","")))</f>
        <v/>
      </c>
      <c r="CF38">
        <f>IF('Weekly data'!$C38="","",IF(Metrics!$J$16="Seasonal bookings",IF(OR(N(IFERROR(INDEX(Targets!$L$6:$L$45,MATCH('Weekly data'!$C38,Targets!$A$6:$A$45,0)),0))=0,SUM(Seasonality!$B$6:$B$18)=0),"",IFERROR(INDEX(Targets!$L$6:$L$45,MATCH('Weekly data'!$C38,Targets!$A$6:$A$45,0)),0)*$B38/SUM(Seasonality!$B$6:$B$18)),IF(Metrics!$J$16="Seasonal pipeline",IF(OR(N(IFERROR(INDEX(Targets!$L$6:$L$45,MATCH('Weekly data'!$C38,Targets!$A$6:$A$45,0)),0))=0,SUM(Seasonality!$C$6:$C$18)=0),"",IFERROR(INDEX(Targets!$L$6:$L$45,MATCH('Weekly data'!$C38,Targets!$A$6:$A$45,0)),0)*$C38/SUM(Seasonality!$C$6:$C$18)),IF(Metrics!$J$16="Quarter plan",IF(N(IFERROR(INDEX(Targets!$L$6:$L$45,MATCH('Weekly data'!$C38,Targets!$A$6:$A$45,0)),0))=0,"",IFERROR(INDEX(Targets!$L$6:$L$45,MATCH('Weekly data'!$C38,Targets!$A$6:$A$45,0)),0)),IF(AND(Metrics!$J$16="Weekly",ISNUMBER(Metrics!$K$16)),Metrics!$K$16,"")))))</f>
        <v/>
      </c>
      <c r="CG38">
        <f>IF(NOT(ISNUMBER('Weekly data'!O38)),"",IF(Metrics!$L$16="% of target",IF(ISNUMBER(CF38),IF(CF38=0,"",'Weekly data'!O38/CF38),""),'Weekly data'!O38))</f>
        <v/>
      </c>
      <c r="CH38">
        <f>IF(AND(ISNUMBER(CG38),ISNUMBER(CG37)),ABS(CG38-CG37),"")</f>
        <v/>
      </c>
      <c r="CI38">
        <f>IF(COUNT(CG26:CG37)&lt;12,"",AVERAGE(CG26:CG37))</f>
        <v/>
      </c>
      <c r="CJ38">
        <f>IF(COUNT(CH27:CH37)&lt;11,"",AVERAGE(CH27:CH37))</f>
        <v/>
      </c>
      <c r="CK38">
        <f>IF(OR(CI38="",CJ38=""),"",CI38+2.66*CJ38)</f>
        <v/>
      </c>
      <c r="CL38">
        <f>IF(OR(CI38="",CJ38=""),"",CI38-2.66*CJ38)</f>
        <v/>
      </c>
      <c r="CM38">
        <f>IF(OR(CI38="",COUNT(CG31:CG38)&lt;8),"",IF(COUNTIF(CG31:CG38,"&gt;"&amp;CI38)=8,"Above",IF(COUNTIF(CG31:CG38,"&lt;"&amp;CI38)=8,"Below","")))</f>
        <v/>
      </c>
      <c r="CN38">
        <f>IF('Weekly data'!$C38="","",IF(Metrics!$J$17="Seasonal bookings",IF(OR(N(IFERROR(INDEX(Targets!$M$6:$M$45,MATCH('Weekly data'!$C38,Targets!$A$6:$A$45,0)),0))=0,SUM(Seasonality!$B$6:$B$18)=0),"",IFERROR(INDEX(Targets!$M$6:$M$45,MATCH('Weekly data'!$C38,Targets!$A$6:$A$45,0)),0)*$B38/SUM(Seasonality!$B$6:$B$18)),IF(Metrics!$J$17="Seasonal pipeline",IF(OR(N(IFERROR(INDEX(Targets!$M$6:$M$45,MATCH('Weekly data'!$C38,Targets!$A$6:$A$45,0)),0))=0,SUM(Seasonality!$C$6:$C$18)=0),"",IFERROR(INDEX(Targets!$M$6:$M$45,MATCH('Weekly data'!$C38,Targets!$A$6:$A$45,0)),0)*$C38/SUM(Seasonality!$C$6:$C$18)),IF(Metrics!$J$17="Quarter plan",IF(N(IFERROR(INDEX(Targets!$M$6:$M$45,MATCH('Weekly data'!$C38,Targets!$A$6:$A$45,0)),0))=0,"",IFERROR(INDEX(Targets!$M$6:$M$45,MATCH('Weekly data'!$C38,Targets!$A$6:$A$45,0)),0)),IF(AND(Metrics!$J$17="Weekly",ISNUMBER(Metrics!$K$17)),Metrics!$K$17,"")))))</f>
        <v/>
      </c>
      <c r="CO38">
        <f>IF(NOT(ISNUMBER('Weekly data'!P38)),"",IF(Metrics!$L$17="% of target",IF(ISNUMBER(CN38),IF(CN38=0,"",'Weekly data'!P38/CN38),""),'Weekly data'!P38))</f>
        <v/>
      </c>
      <c r="CP38">
        <f>IF(AND(ISNUMBER(CO38),ISNUMBER(CO37)),ABS(CO38-CO37),"")</f>
        <v/>
      </c>
      <c r="CQ38">
        <f>IF(COUNT(CO26:CO37)&lt;12,"",AVERAGE(CO26:CO37))</f>
        <v/>
      </c>
      <c r="CR38">
        <f>IF(COUNT(CP27:CP37)&lt;11,"",AVERAGE(CP27:CP37))</f>
        <v/>
      </c>
      <c r="CS38">
        <f>IF(OR(CQ38="",CR38=""),"",CQ38+2.66*CR38)</f>
        <v/>
      </c>
      <c r="CT38">
        <f>IF(OR(CQ38="",CR38=""),"",CQ38-2.66*CR38)</f>
        <v/>
      </c>
      <c r="CU38">
        <f>IF(OR(CQ38="",COUNT(CO31:CO38)&lt;8),"",IF(COUNTIF(CO31:CO38,"&gt;"&amp;CQ38)=8,"Above",IF(COUNTIF(CO31:CO38,"&lt;"&amp;CQ38)=8,"Below","")))</f>
        <v/>
      </c>
    </row>
    <row r="39">
      <c r="A39" s="8">
        <f>'Weekly data'!A39</f>
        <v/>
      </c>
      <c r="B39">
        <f>IF('Weekly data'!D39="","",INDEX(Seasonality!$B$6:$B$18,'Weekly data'!D39))</f>
        <v/>
      </c>
      <c r="C39">
        <f>IF('Weekly data'!D39="","",INDEX(Seasonality!$C$6:$C$18,'Weekly data'!D39))</f>
        <v/>
      </c>
      <c r="D39">
        <f>IF('Weekly data'!$C39="","",IF(Metrics!$J$6="Seasonal bookings",IF(OR(N(IFERROR(INDEX(Targets!$B$6:$B$45,MATCH('Weekly data'!$C39,Targets!$A$6:$A$45,0)),0))=0,SUM(Seasonality!$B$6:$B$18)=0),"",IFERROR(INDEX(Targets!$B$6:$B$45,MATCH('Weekly data'!$C39,Targets!$A$6:$A$45,0)),0)*$B39/SUM(Seasonality!$B$6:$B$18)),IF(Metrics!$J$6="Seasonal pipeline",IF(OR(N(IFERROR(INDEX(Targets!$B$6:$B$45,MATCH('Weekly data'!$C39,Targets!$A$6:$A$45,0)),0))=0,SUM(Seasonality!$C$6:$C$18)=0),"",IFERROR(INDEX(Targets!$B$6:$B$45,MATCH('Weekly data'!$C39,Targets!$A$6:$A$45,0)),0)*$C39/SUM(Seasonality!$C$6:$C$18)),IF(Metrics!$J$6="Quarter plan",IF(N(IFERROR(INDEX(Targets!$B$6:$B$45,MATCH('Weekly data'!$C39,Targets!$A$6:$A$45,0)),0))=0,"",IFERROR(INDEX(Targets!$B$6:$B$45,MATCH('Weekly data'!$C39,Targets!$A$6:$A$45,0)),0)),IF(AND(Metrics!$J$6="Weekly",ISNUMBER(Metrics!$K$6)),Metrics!$K$6,"")))))</f>
        <v/>
      </c>
      <c r="E39">
        <f>IF(NOT(ISNUMBER('Weekly data'!E39)),"",IF(Metrics!$L$6="% of target",IF(ISNUMBER(D39),IF(D39=0,"",'Weekly data'!E39/D39),""),'Weekly data'!E39))</f>
        <v/>
      </c>
      <c r="F39">
        <f>IF(AND(ISNUMBER(E39),ISNUMBER(E38)),ABS(E39-E38),"")</f>
        <v/>
      </c>
      <c r="G39">
        <f>IF(COUNT(E27:E38)&lt;12,"",AVERAGE(E27:E38))</f>
        <v/>
      </c>
      <c r="H39">
        <f>IF(COUNT(F28:F38)&lt;11,"",AVERAGE(F28:F38))</f>
        <v/>
      </c>
      <c r="I39">
        <f>IF(OR(G39="",H39=""),"",G39+2.66*H39)</f>
        <v/>
      </c>
      <c r="J39">
        <f>IF(OR(G39="",H39=""),"",G39-2.66*H39)</f>
        <v/>
      </c>
      <c r="K39">
        <f>IF(OR(G39="",COUNT(E32:E39)&lt;8),"",IF(COUNTIF(E32:E39,"&gt;"&amp;G39)=8,"Above",IF(COUNTIF(E32:E39,"&lt;"&amp;G39)=8,"Below","")))</f>
        <v/>
      </c>
      <c r="L39">
        <f>IF('Weekly data'!$C39="","",IF(Metrics!$J$7="Seasonal bookings",IF(OR(N(IFERROR(INDEX(Targets!$C$6:$C$45,MATCH('Weekly data'!$C39,Targets!$A$6:$A$45,0)),0))=0,SUM(Seasonality!$B$6:$B$18)=0),"",IFERROR(INDEX(Targets!$C$6:$C$45,MATCH('Weekly data'!$C39,Targets!$A$6:$A$45,0)),0)*$B39/SUM(Seasonality!$B$6:$B$18)),IF(Metrics!$J$7="Seasonal pipeline",IF(OR(N(IFERROR(INDEX(Targets!$C$6:$C$45,MATCH('Weekly data'!$C39,Targets!$A$6:$A$45,0)),0))=0,SUM(Seasonality!$C$6:$C$18)=0),"",IFERROR(INDEX(Targets!$C$6:$C$45,MATCH('Weekly data'!$C39,Targets!$A$6:$A$45,0)),0)*$C39/SUM(Seasonality!$C$6:$C$18)),IF(Metrics!$J$7="Quarter plan",IF(N(IFERROR(INDEX(Targets!$C$6:$C$45,MATCH('Weekly data'!$C39,Targets!$A$6:$A$45,0)),0))=0,"",IFERROR(INDEX(Targets!$C$6:$C$45,MATCH('Weekly data'!$C39,Targets!$A$6:$A$45,0)),0)),IF(AND(Metrics!$J$7="Weekly",ISNUMBER(Metrics!$K$7)),Metrics!$K$7,"")))))</f>
        <v/>
      </c>
      <c r="M39">
        <f>IF(NOT(ISNUMBER('Weekly data'!F39)),"",IF(Metrics!$L$7="% of target",IF(ISNUMBER(L39),IF(L39=0,"",'Weekly data'!F39/L39),""),'Weekly data'!F39))</f>
        <v/>
      </c>
      <c r="N39">
        <f>IF(AND(ISNUMBER(M39),ISNUMBER(M38)),ABS(M39-M38),"")</f>
        <v/>
      </c>
      <c r="O39">
        <f>IF(COUNT(M27:M38)&lt;12,"",AVERAGE(M27:M38))</f>
        <v/>
      </c>
      <c r="P39">
        <f>IF(COUNT(N28:N38)&lt;11,"",AVERAGE(N28:N38))</f>
        <v/>
      </c>
      <c r="Q39">
        <f>IF(OR(O39="",P39=""),"",O39+2.66*P39)</f>
        <v/>
      </c>
      <c r="R39">
        <f>IF(OR(O39="",P39=""),"",O39-2.66*P39)</f>
        <v/>
      </c>
      <c r="S39">
        <f>IF(OR(O39="",COUNT(M32:M39)&lt;8),"",IF(COUNTIF(M32:M39,"&gt;"&amp;O39)=8,"Above",IF(COUNTIF(M32:M39,"&lt;"&amp;O39)=8,"Below","")))</f>
        <v/>
      </c>
      <c r="T39">
        <f>IF('Weekly data'!$C39="","",IF(Metrics!$J$8="Seasonal bookings",IF(OR(N(IFERROR(INDEX(Targets!$D$6:$D$45,MATCH('Weekly data'!$C39,Targets!$A$6:$A$45,0)),0))=0,SUM(Seasonality!$B$6:$B$18)=0),"",IFERROR(INDEX(Targets!$D$6:$D$45,MATCH('Weekly data'!$C39,Targets!$A$6:$A$45,0)),0)*$B39/SUM(Seasonality!$B$6:$B$18)),IF(Metrics!$J$8="Seasonal pipeline",IF(OR(N(IFERROR(INDEX(Targets!$D$6:$D$45,MATCH('Weekly data'!$C39,Targets!$A$6:$A$45,0)),0))=0,SUM(Seasonality!$C$6:$C$18)=0),"",IFERROR(INDEX(Targets!$D$6:$D$45,MATCH('Weekly data'!$C39,Targets!$A$6:$A$45,0)),0)*$C39/SUM(Seasonality!$C$6:$C$18)),IF(Metrics!$J$8="Quarter plan",IF(N(IFERROR(INDEX(Targets!$D$6:$D$45,MATCH('Weekly data'!$C39,Targets!$A$6:$A$45,0)),0))=0,"",IFERROR(INDEX(Targets!$D$6:$D$45,MATCH('Weekly data'!$C39,Targets!$A$6:$A$45,0)),0)),IF(AND(Metrics!$J$8="Weekly",ISNUMBER(Metrics!$K$8)),Metrics!$K$8,"")))))</f>
        <v/>
      </c>
      <c r="U39">
        <f>IF(NOT(ISNUMBER('Weekly data'!G39)),"",IF(Metrics!$L$8="% of target",IF(ISNUMBER(T39),IF(T39=0,"",'Weekly data'!G39/T39),""),'Weekly data'!G39))</f>
        <v/>
      </c>
      <c r="V39">
        <f>IF(AND(ISNUMBER(U39),ISNUMBER(U38)),ABS(U39-U38),"")</f>
        <v/>
      </c>
      <c r="W39">
        <f>IF(COUNT(U27:U38)&lt;12,"",AVERAGE(U27:U38))</f>
        <v/>
      </c>
      <c r="X39">
        <f>IF(COUNT(V28:V38)&lt;11,"",AVERAGE(V28:V38))</f>
        <v/>
      </c>
      <c r="Y39">
        <f>IF(OR(W39="",X39=""),"",W39+2.66*X39)</f>
        <v/>
      </c>
      <c r="Z39">
        <f>IF(OR(W39="",X39=""),"",W39-2.66*X39)</f>
        <v/>
      </c>
      <c r="AA39">
        <f>IF(OR(W39="",COUNT(U32:U39)&lt;8),"",IF(COUNTIF(U32:U39,"&gt;"&amp;W39)=8,"Above",IF(COUNTIF(U32:U39,"&lt;"&amp;W39)=8,"Below","")))</f>
        <v/>
      </c>
      <c r="AB39">
        <f>IF('Weekly data'!$C39="","",IF(Metrics!$J$9="Seasonal bookings",IF(OR(N(IFERROR(INDEX(Targets!$E$6:$E$45,MATCH('Weekly data'!$C39,Targets!$A$6:$A$45,0)),0))=0,SUM(Seasonality!$B$6:$B$18)=0),"",IFERROR(INDEX(Targets!$E$6:$E$45,MATCH('Weekly data'!$C39,Targets!$A$6:$A$45,0)),0)*$B39/SUM(Seasonality!$B$6:$B$18)),IF(Metrics!$J$9="Seasonal pipeline",IF(OR(N(IFERROR(INDEX(Targets!$E$6:$E$45,MATCH('Weekly data'!$C39,Targets!$A$6:$A$45,0)),0))=0,SUM(Seasonality!$C$6:$C$18)=0),"",IFERROR(INDEX(Targets!$E$6:$E$45,MATCH('Weekly data'!$C39,Targets!$A$6:$A$45,0)),0)*$C39/SUM(Seasonality!$C$6:$C$18)),IF(Metrics!$J$9="Quarter plan",IF(N(IFERROR(INDEX(Targets!$E$6:$E$45,MATCH('Weekly data'!$C39,Targets!$A$6:$A$45,0)),0))=0,"",IFERROR(INDEX(Targets!$E$6:$E$45,MATCH('Weekly data'!$C39,Targets!$A$6:$A$45,0)),0)),IF(AND(Metrics!$J$9="Weekly",ISNUMBER(Metrics!$K$9)),Metrics!$K$9,"")))))</f>
        <v/>
      </c>
      <c r="AC39">
        <f>IF(NOT(ISNUMBER('Weekly data'!H39)),"",IF(Metrics!$L$9="% of target",IF(ISNUMBER(AB39),IF(AB39=0,"",'Weekly data'!H39/AB39),""),'Weekly data'!H39))</f>
        <v/>
      </c>
      <c r="AD39">
        <f>IF(AND(ISNUMBER(AC39),ISNUMBER(AC38)),ABS(AC39-AC38),"")</f>
        <v/>
      </c>
      <c r="AE39">
        <f>IF(COUNT(AC27:AC38)&lt;12,"",AVERAGE(AC27:AC38))</f>
        <v/>
      </c>
      <c r="AF39">
        <f>IF(COUNT(AD28:AD38)&lt;11,"",AVERAGE(AD28:AD38))</f>
        <v/>
      </c>
      <c r="AG39">
        <f>IF(OR(AE39="",AF39=""),"",AE39+2.66*AF39)</f>
        <v/>
      </c>
      <c r="AH39">
        <f>IF(OR(AE39="",AF39=""),"",AE39-2.66*AF39)</f>
        <v/>
      </c>
      <c r="AI39">
        <f>IF(OR(AE39="",COUNT(AC32:AC39)&lt;8),"",IF(COUNTIF(AC32:AC39,"&gt;"&amp;AE39)=8,"Above",IF(COUNTIF(AC32:AC39,"&lt;"&amp;AE39)=8,"Below","")))</f>
        <v/>
      </c>
      <c r="AJ39">
        <f>IF('Weekly data'!$C39="","",IF(Metrics!$J$10="Seasonal bookings",IF(OR(N(IFERROR(INDEX(Targets!$F$6:$F$45,MATCH('Weekly data'!$C39,Targets!$A$6:$A$45,0)),0))=0,SUM(Seasonality!$B$6:$B$18)=0),"",IFERROR(INDEX(Targets!$F$6:$F$45,MATCH('Weekly data'!$C39,Targets!$A$6:$A$45,0)),0)*$B39/SUM(Seasonality!$B$6:$B$18)),IF(Metrics!$J$10="Seasonal pipeline",IF(OR(N(IFERROR(INDEX(Targets!$F$6:$F$45,MATCH('Weekly data'!$C39,Targets!$A$6:$A$45,0)),0))=0,SUM(Seasonality!$C$6:$C$18)=0),"",IFERROR(INDEX(Targets!$F$6:$F$45,MATCH('Weekly data'!$C39,Targets!$A$6:$A$45,0)),0)*$C39/SUM(Seasonality!$C$6:$C$18)),IF(Metrics!$J$10="Quarter plan",IF(N(IFERROR(INDEX(Targets!$F$6:$F$45,MATCH('Weekly data'!$C39,Targets!$A$6:$A$45,0)),0))=0,"",IFERROR(INDEX(Targets!$F$6:$F$45,MATCH('Weekly data'!$C39,Targets!$A$6:$A$45,0)),0)),IF(AND(Metrics!$J$10="Weekly",ISNUMBER(Metrics!$K$10)),Metrics!$K$10,"")))))</f>
        <v/>
      </c>
      <c r="AK39">
        <f>IF(NOT(ISNUMBER('Weekly data'!I39)),"",IF(Metrics!$L$10="% of target",IF(ISNUMBER(AJ39),IF(AJ39=0,"",'Weekly data'!I39/AJ39),""),'Weekly data'!I39))</f>
        <v/>
      </c>
      <c r="AL39">
        <f>IF(AND(ISNUMBER(AK39),ISNUMBER(AK38)),ABS(AK39-AK38),"")</f>
        <v/>
      </c>
      <c r="AM39">
        <f>IF(COUNT(AK27:AK38)&lt;12,"",AVERAGE(AK27:AK38))</f>
        <v/>
      </c>
      <c r="AN39">
        <f>IF(COUNT(AL28:AL38)&lt;11,"",AVERAGE(AL28:AL38))</f>
        <v/>
      </c>
      <c r="AO39">
        <f>IF(OR(AM39="",AN39=""),"",AM39+2.66*AN39)</f>
        <v/>
      </c>
      <c r="AP39">
        <f>IF(OR(AM39="",AN39=""),"",AM39-2.66*AN39)</f>
        <v/>
      </c>
      <c r="AQ39">
        <f>IF(OR(AM39="",COUNT(AK32:AK39)&lt;8),"",IF(COUNTIF(AK32:AK39,"&gt;"&amp;AM39)=8,"Above",IF(COUNTIF(AK32:AK39,"&lt;"&amp;AM39)=8,"Below","")))</f>
        <v/>
      </c>
      <c r="AR39">
        <f>IF('Weekly data'!$C39="","",IF(Metrics!$J$11="Seasonal bookings",IF(OR(N(IFERROR(INDEX(Targets!$G$6:$G$45,MATCH('Weekly data'!$C39,Targets!$A$6:$A$45,0)),0))=0,SUM(Seasonality!$B$6:$B$18)=0),"",IFERROR(INDEX(Targets!$G$6:$G$45,MATCH('Weekly data'!$C39,Targets!$A$6:$A$45,0)),0)*$B39/SUM(Seasonality!$B$6:$B$18)),IF(Metrics!$J$11="Seasonal pipeline",IF(OR(N(IFERROR(INDEX(Targets!$G$6:$G$45,MATCH('Weekly data'!$C39,Targets!$A$6:$A$45,0)),0))=0,SUM(Seasonality!$C$6:$C$18)=0),"",IFERROR(INDEX(Targets!$G$6:$G$45,MATCH('Weekly data'!$C39,Targets!$A$6:$A$45,0)),0)*$C39/SUM(Seasonality!$C$6:$C$18)),IF(Metrics!$J$11="Quarter plan",IF(N(IFERROR(INDEX(Targets!$G$6:$G$45,MATCH('Weekly data'!$C39,Targets!$A$6:$A$45,0)),0))=0,"",IFERROR(INDEX(Targets!$G$6:$G$45,MATCH('Weekly data'!$C39,Targets!$A$6:$A$45,0)),0)),IF(AND(Metrics!$J$11="Weekly",ISNUMBER(Metrics!$K$11)),Metrics!$K$11,"")))))</f>
        <v/>
      </c>
      <c r="AS39">
        <f>IF(NOT(ISNUMBER('Weekly data'!J39)),"",IF(Metrics!$L$11="% of target",IF(ISNUMBER(AR39),IF(AR39=0,"",'Weekly data'!J39/AR39),""),'Weekly data'!J39))</f>
        <v/>
      </c>
      <c r="AT39">
        <f>IF(AND(ISNUMBER(AS39),ISNUMBER(AS38)),ABS(AS39-AS38),"")</f>
        <v/>
      </c>
      <c r="AU39">
        <f>IF(COUNT(AS27:AS38)&lt;12,"",AVERAGE(AS27:AS38))</f>
        <v/>
      </c>
      <c r="AV39">
        <f>IF(COUNT(AT28:AT38)&lt;11,"",AVERAGE(AT28:AT38))</f>
        <v/>
      </c>
      <c r="AW39">
        <f>IF(OR(AU39="",AV39=""),"",AU39+2.66*AV39)</f>
        <v/>
      </c>
      <c r="AX39">
        <f>IF(OR(AU39="",AV39=""),"",AU39-2.66*AV39)</f>
        <v/>
      </c>
      <c r="AY39">
        <f>IF(OR(AU39="",COUNT(AS32:AS39)&lt;8),"",IF(COUNTIF(AS32:AS39,"&gt;"&amp;AU39)=8,"Above",IF(COUNTIF(AS32:AS39,"&lt;"&amp;AU39)=8,"Below","")))</f>
        <v/>
      </c>
      <c r="AZ39">
        <f>IF('Weekly data'!$C39="","",IF(Metrics!$J$12="Seasonal bookings",IF(OR(N(IFERROR(INDEX(Targets!$H$6:$H$45,MATCH('Weekly data'!$C39,Targets!$A$6:$A$45,0)),0))=0,SUM(Seasonality!$B$6:$B$18)=0),"",IFERROR(INDEX(Targets!$H$6:$H$45,MATCH('Weekly data'!$C39,Targets!$A$6:$A$45,0)),0)*$B39/SUM(Seasonality!$B$6:$B$18)),IF(Metrics!$J$12="Seasonal pipeline",IF(OR(N(IFERROR(INDEX(Targets!$H$6:$H$45,MATCH('Weekly data'!$C39,Targets!$A$6:$A$45,0)),0))=0,SUM(Seasonality!$C$6:$C$18)=0),"",IFERROR(INDEX(Targets!$H$6:$H$45,MATCH('Weekly data'!$C39,Targets!$A$6:$A$45,0)),0)*$C39/SUM(Seasonality!$C$6:$C$18)),IF(Metrics!$J$12="Quarter plan",IF(N(IFERROR(INDEX(Targets!$H$6:$H$45,MATCH('Weekly data'!$C39,Targets!$A$6:$A$45,0)),0))=0,"",IFERROR(INDEX(Targets!$H$6:$H$45,MATCH('Weekly data'!$C39,Targets!$A$6:$A$45,0)),0)),IF(AND(Metrics!$J$12="Weekly",ISNUMBER(Metrics!$K$12)),Metrics!$K$12,"")))))</f>
        <v/>
      </c>
      <c r="BA39">
        <f>IF(NOT(ISNUMBER('Weekly data'!K39)),"",IF(Metrics!$L$12="% of target",IF(ISNUMBER(AZ39),IF(AZ39=0,"",'Weekly data'!K39/AZ39),""),'Weekly data'!K39))</f>
        <v/>
      </c>
      <c r="BB39">
        <f>IF(AND(ISNUMBER(BA39),ISNUMBER(BA38)),ABS(BA39-BA38),"")</f>
        <v/>
      </c>
      <c r="BC39">
        <f>IF(COUNT(BA27:BA38)&lt;12,"",AVERAGE(BA27:BA38))</f>
        <v/>
      </c>
      <c r="BD39">
        <f>IF(COUNT(BB28:BB38)&lt;11,"",AVERAGE(BB28:BB38))</f>
        <v/>
      </c>
      <c r="BE39">
        <f>IF(OR(BC39="",BD39=""),"",BC39+2.66*BD39)</f>
        <v/>
      </c>
      <c r="BF39">
        <f>IF(OR(BC39="",BD39=""),"",BC39-2.66*BD39)</f>
        <v/>
      </c>
      <c r="BG39">
        <f>IF(OR(BC39="",COUNT(BA32:BA39)&lt;8),"",IF(COUNTIF(BA32:BA39,"&gt;"&amp;BC39)=8,"Above",IF(COUNTIF(BA32:BA39,"&lt;"&amp;BC39)=8,"Below","")))</f>
        <v/>
      </c>
      <c r="BH39">
        <f>IF('Weekly data'!$C39="","",IF(Metrics!$J$13="Seasonal bookings",IF(OR(N(IFERROR(INDEX(Targets!$I$6:$I$45,MATCH('Weekly data'!$C39,Targets!$A$6:$A$45,0)),0))=0,SUM(Seasonality!$B$6:$B$18)=0),"",IFERROR(INDEX(Targets!$I$6:$I$45,MATCH('Weekly data'!$C39,Targets!$A$6:$A$45,0)),0)*$B39/SUM(Seasonality!$B$6:$B$18)),IF(Metrics!$J$13="Seasonal pipeline",IF(OR(N(IFERROR(INDEX(Targets!$I$6:$I$45,MATCH('Weekly data'!$C39,Targets!$A$6:$A$45,0)),0))=0,SUM(Seasonality!$C$6:$C$18)=0),"",IFERROR(INDEX(Targets!$I$6:$I$45,MATCH('Weekly data'!$C39,Targets!$A$6:$A$45,0)),0)*$C39/SUM(Seasonality!$C$6:$C$18)),IF(Metrics!$J$13="Quarter plan",IF(N(IFERROR(INDEX(Targets!$I$6:$I$45,MATCH('Weekly data'!$C39,Targets!$A$6:$A$45,0)),0))=0,"",IFERROR(INDEX(Targets!$I$6:$I$45,MATCH('Weekly data'!$C39,Targets!$A$6:$A$45,0)),0)),IF(AND(Metrics!$J$13="Weekly",ISNUMBER(Metrics!$K$13)),Metrics!$K$13,"")))))</f>
        <v/>
      </c>
      <c r="BI39">
        <f>IF(NOT(ISNUMBER('Weekly data'!L39)),"",IF(Metrics!$L$13="% of target",IF(ISNUMBER(BH39),IF(BH39=0,"",'Weekly data'!L39/BH39),""),'Weekly data'!L39))</f>
        <v/>
      </c>
      <c r="BJ39">
        <f>IF(AND(ISNUMBER(BI39),ISNUMBER(BI38)),ABS(BI39-BI38),"")</f>
        <v/>
      </c>
      <c r="BK39">
        <f>IF(COUNT(BI27:BI38)&lt;12,"",AVERAGE(BI27:BI38))</f>
        <v/>
      </c>
      <c r="BL39">
        <f>IF(COUNT(BJ28:BJ38)&lt;11,"",AVERAGE(BJ28:BJ38))</f>
        <v/>
      </c>
      <c r="BM39">
        <f>IF(OR(BK39="",BL39=""),"",BK39+2.66*BL39)</f>
        <v/>
      </c>
      <c r="BN39">
        <f>IF(OR(BK39="",BL39=""),"",BK39-2.66*BL39)</f>
        <v/>
      </c>
      <c r="BO39">
        <f>IF(OR(BK39="",COUNT(BI32:BI39)&lt;8),"",IF(COUNTIF(BI32:BI39,"&gt;"&amp;BK39)=8,"Above",IF(COUNTIF(BI32:BI39,"&lt;"&amp;BK39)=8,"Below","")))</f>
        <v/>
      </c>
      <c r="BP39">
        <f>IF('Weekly data'!$C39="","",IF(Metrics!$J$14="Seasonal bookings",IF(OR(N(IFERROR(INDEX(Targets!$J$6:$J$45,MATCH('Weekly data'!$C39,Targets!$A$6:$A$45,0)),0))=0,SUM(Seasonality!$B$6:$B$18)=0),"",IFERROR(INDEX(Targets!$J$6:$J$45,MATCH('Weekly data'!$C39,Targets!$A$6:$A$45,0)),0)*$B39/SUM(Seasonality!$B$6:$B$18)),IF(Metrics!$J$14="Seasonal pipeline",IF(OR(N(IFERROR(INDEX(Targets!$J$6:$J$45,MATCH('Weekly data'!$C39,Targets!$A$6:$A$45,0)),0))=0,SUM(Seasonality!$C$6:$C$18)=0),"",IFERROR(INDEX(Targets!$J$6:$J$45,MATCH('Weekly data'!$C39,Targets!$A$6:$A$45,0)),0)*$C39/SUM(Seasonality!$C$6:$C$18)),IF(Metrics!$J$14="Quarter plan",IF(N(IFERROR(INDEX(Targets!$J$6:$J$45,MATCH('Weekly data'!$C39,Targets!$A$6:$A$45,0)),0))=0,"",IFERROR(INDEX(Targets!$J$6:$J$45,MATCH('Weekly data'!$C39,Targets!$A$6:$A$45,0)),0)),IF(AND(Metrics!$J$14="Weekly",ISNUMBER(Metrics!$K$14)),Metrics!$K$14,"")))))</f>
        <v/>
      </c>
      <c r="BQ39">
        <f>IF(NOT(ISNUMBER('Weekly data'!M39)),"",IF(Metrics!$L$14="% of target",IF(ISNUMBER(BP39),IF(BP39=0,"",'Weekly data'!M39/BP39),""),'Weekly data'!M39))</f>
        <v/>
      </c>
      <c r="BR39">
        <f>IF(AND(ISNUMBER(BQ39),ISNUMBER(BQ38)),ABS(BQ39-BQ38),"")</f>
        <v/>
      </c>
      <c r="BS39">
        <f>IF(COUNT(BQ27:BQ38)&lt;12,"",AVERAGE(BQ27:BQ38))</f>
        <v/>
      </c>
      <c r="BT39">
        <f>IF(COUNT(BR28:BR38)&lt;11,"",AVERAGE(BR28:BR38))</f>
        <v/>
      </c>
      <c r="BU39">
        <f>IF(OR(BS39="",BT39=""),"",BS39+2.66*BT39)</f>
        <v/>
      </c>
      <c r="BV39">
        <f>IF(OR(BS39="",BT39=""),"",BS39-2.66*BT39)</f>
        <v/>
      </c>
      <c r="BW39">
        <f>IF(OR(BS39="",COUNT(BQ32:BQ39)&lt;8),"",IF(COUNTIF(BQ32:BQ39,"&gt;"&amp;BS39)=8,"Above",IF(COUNTIF(BQ32:BQ39,"&lt;"&amp;BS39)=8,"Below","")))</f>
        <v/>
      </c>
      <c r="BX39">
        <f>IF('Weekly data'!$C39="","",IF(Metrics!$J$15="Seasonal bookings",IF(OR(N(IFERROR(INDEX(Targets!$K$6:$K$45,MATCH('Weekly data'!$C39,Targets!$A$6:$A$45,0)),0))=0,SUM(Seasonality!$B$6:$B$18)=0),"",IFERROR(INDEX(Targets!$K$6:$K$45,MATCH('Weekly data'!$C39,Targets!$A$6:$A$45,0)),0)*$B39/SUM(Seasonality!$B$6:$B$18)),IF(Metrics!$J$15="Seasonal pipeline",IF(OR(N(IFERROR(INDEX(Targets!$K$6:$K$45,MATCH('Weekly data'!$C39,Targets!$A$6:$A$45,0)),0))=0,SUM(Seasonality!$C$6:$C$18)=0),"",IFERROR(INDEX(Targets!$K$6:$K$45,MATCH('Weekly data'!$C39,Targets!$A$6:$A$45,0)),0)*$C39/SUM(Seasonality!$C$6:$C$18)),IF(Metrics!$J$15="Quarter plan",IF(N(IFERROR(INDEX(Targets!$K$6:$K$45,MATCH('Weekly data'!$C39,Targets!$A$6:$A$45,0)),0))=0,"",IFERROR(INDEX(Targets!$K$6:$K$45,MATCH('Weekly data'!$C39,Targets!$A$6:$A$45,0)),0)),IF(AND(Metrics!$J$15="Weekly",ISNUMBER(Metrics!$K$15)),Metrics!$K$15,"")))))</f>
        <v/>
      </c>
      <c r="BY39">
        <f>IF(NOT(ISNUMBER('Weekly data'!N39)),"",IF(Metrics!$L$15="% of target",IF(ISNUMBER(BX39),IF(BX39=0,"",'Weekly data'!N39/BX39),""),'Weekly data'!N39))</f>
        <v/>
      </c>
      <c r="BZ39">
        <f>IF(AND(ISNUMBER(BY39),ISNUMBER(BY38)),ABS(BY39-BY38),"")</f>
        <v/>
      </c>
      <c r="CA39">
        <f>IF(COUNT(BY27:BY38)&lt;12,"",AVERAGE(BY27:BY38))</f>
        <v/>
      </c>
      <c r="CB39">
        <f>IF(COUNT(BZ28:BZ38)&lt;11,"",AVERAGE(BZ28:BZ38))</f>
        <v/>
      </c>
      <c r="CC39">
        <f>IF(OR(CA39="",CB39=""),"",CA39+2.66*CB39)</f>
        <v/>
      </c>
      <c r="CD39">
        <f>IF(OR(CA39="",CB39=""),"",CA39-2.66*CB39)</f>
        <v/>
      </c>
      <c r="CE39">
        <f>IF(OR(CA39="",COUNT(BY32:BY39)&lt;8),"",IF(COUNTIF(BY32:BY39,"&gt;"&amp;CA39)=8,"Above",IF(COUNTIF(BY32:BY39,"&lt;"&amp;CA39)=8,"Below","")))</f>
        <v/>
      </c>
      <c r="CF39">
        <f>IF('Weekly data'!$C39="","",IF(Metrics!$J$16="Seasonal bookings",IF(OR(N(IFERROR(INDEX(Targets!$L$6:$L$45,MATCH('Weekly data'!$C39,Targets!$A$6:$A$45,0)),0))=0,SUM(Seasonality!$B$6:$B$18)=0),"",IFERROR(INDEX(Targets!$L$6:$L$45,MATCH('Weekly data'!$C39,Targets!$A$6:$A$45,0)),0)*$B39/SUM(Seasonality!$B$6:$B$18)),IF(Metrics!$J$16="Seasonal pipeline",IF(OR(N(IFERROR(INDEX(Targets!$L$6:$L$45,MATCH('Weekly data'!$C39,Targets!$A$6:$A$45,0)),0))=0,SUM(Seasonality!$C$6:$C$18)=0),"",IFERROR(INDEX(Targets!$L$6:$L$45,MATCH('Weekly data'!$C39,Targets!$A$6:$A$45,0)),0)*$C39/SUM(Seasonality!$C$6:$C$18)),IF(Metrics!$J$16="Quarter plan",IF(N(IFERROR(INDEX(Targets!$L$6:$L$45,MATCH('Weekly data'!$C39,Targets!$A$6:$A$45,0)),0))=0,"",IFERROR(INDEX(Targets!$L$6:$L$45,MATCH('Weekly data'!$C39,Targets!$A$6:$A$45,0)),0)),IF(AND(Metrics!$J$16="Weekly",ISNUMBER(Metrics!$K$16)),Metrics!$K$16,"")))))</f>
        <v/>
      </c>
      <c r="CG39">
        <f>IF(NOT(ISNUMBER('Weekly data'!O39)),"",IF(Metrics!$L$16="% of target",IF(ISNUMBER(CF39),IF(CF39=0,"",'Weekly data'!O39/CF39),""),'Weekly data'!O39))</f>
        <v/>
      </c>
      <c r="CH39">
        <f>IF(AND(ISNUMBER(CG39),ISNUMBER(CG38)),ABS(CG39-CG38),"")</f>
        <v/>
      </c>
      <c r="CI39">
        <f>IF(COUNT(CG27:CG38)&lt;12,"",AVERAGE(CG27:CG38))</f>
        <v/>
      </c>
      <c r="CJ39">
        <f>IF(COUNT(CH28:CH38)&lt;11,"",AVERAGE(CH28:CH38))</f>
        <v/>
      </c>
      <c r="CK39">
        <f>IF(OR(CI39="",CJ39=""),"",CI39+2.66*CJ39)</f>
        <v/>
      </c>
      <c r="CL39">
        <f>IF(OR(CI39="",CJ39=""),"",CI39-2.66*CJ39)</f>
        <v/>
      </c>
      <c r="CM39">
        <f>IF(OR(CI39="",COUNT(CG32:CG39)&lt;8),"",IF(COUNTIF(CG32:CG39,"&gt;"&amp;CI39)=8,"Above",IF(COUNTIF(CG32:CG39,"&lt;"&amp;CI39)=8,"Below","")))</f>
        <v/>
      </c>
      <c r="CN39">
        <f>IF('Weekly data'!$C39="","",IF(Metrics!$J$17="Seasonal bookings",IF(OR(N(IFERROR(INDEX(Targets!$M$6:$M$45,MATCH('Weekly data'!$C39,Targets!$A$6:$A$45,0)),0))=0,SUM(Seasonality!$B$6:$B$18)=0),"",IFERROR(INDEX(Targets!$M$6:$M$45,MATCH('Weekly data'!$C39,Targets!$A$6:$A$45,0)),0)*$B39/SUM(Seasonality!$B$6:$B$18)),IF(Metrics!$J$17="Seasonal pipeline",IF(OR(N(IFERROR(INDEX(Targets!$M$6:$M$45,MATCH('Weekly data'!$C39,Targets!$A$6:$A$45,0)),0))=0,SUM(Seasonality!$C$6:$C$18)=0),"",IFERROR(INDEX(Targets!$M$6:$M$45,MATCH('Weekly data'!$C39,Targets!$A$6:$A$45,0)),0)*$C39/SUM(Seasonality!$C$6:$C$18)),IF(Metrics!$J$17="Quarter plan",IF(N(IFERROR(INDEX(Targets!$M$6:$M$45,MATCH('Weekly data'!$C39,Targets!$A$6:$A$45,0)),0))=0,"",IFERROR(INDEX(Targets!$M$6:$M$45,MATCH('Weekly data'!$C39,Targets!$A$6:$A$45,0)),0)),IF(AND(Metrics!$J$17="Weekly",ISNUMBER(Metrics!$K$17)),Metrics!$K$17,"")))))</f>
        <v/>
      </c>
      <c r="CO39">
        <f>IF(NOT(ISNUMBER('Weekly data'!P39)),"",IF(Metrics!$L$17="% of target",IF(ISNUMBER(CN39),IF(CN39=0,"",'Weekly data'!P39/CN39),""),'Weekly data'!P39))</f>
        <v/>
      </c>
      <c r="CP39">
        <f>IF(AND(ISNUMBER(CO39),ISNUMBER(CO38)),ABS(CO39-CO38),"")</f>
        <v/>
      </c>
      <c r="CQ39">
        <f>IF(COUNT(CO27:CO38)&lt;12,"",AVERAGE(CO27:CO38))</f>
        <v/>
      </c>
      <c r="CR39">
        <f>IF(COUNT(CP28:CP38)&lt;11,"",AVERAGE(CP28:CP38))</f>
        <v/>
      </c>
      <c r="CS39">
        <f>IF(OR(CQ39="",CR39=""),"",CQ39+2.66*CR39)</f>
        <v/>
      </c>
      <c r="CT39">
        <f>IF(OR(CQ39="",CR39=""),"",CQ39-2.66*CR39)</f>
        <v/>
      </c>
      <c r="CU39">
        <f>IF(OR(CQ39="",COUNT(CO32:CO39)&lt;8),"",IF(COUNTIF(CO32:CO39,"&gt;"&amp;CQ39)=8,"Above",IF(COUNTIF(CO32:CO39,"&lt;"&amp;CQ39)=8,"Below","")))</f>
        <v/>
      </c>
    </row>
    <row r="40">
      <c r="A40" s="8">
        <f>'Weekly data'!A40</f>
        <v/>
      </c>
      <c r="B40">
        <f>IF('Weekly data'!D40="","",INDEX(Seasonality!$B$6:$B$18,'Weekly data'!D40))</f>
        <v/>
      </c>
      <c r="C40">
        <f>IF('Weekly data'!D40="","",INDEX(Seasonality!$C$6:$C$18,'Weekly data'!D40))</f>
        <v/>
      </c>
      <c r="D40">
        <f>IF('Weekly data'!$C40="","",IF(Metrics!$J$6="Seasonal bookings",IF(OR(N(IFERROR(INDEX(Targets!$B$6:$B$45,MATCH('Weekly data'!$C40,Targets!$A$6:$A$45,0)),0))=0,SUM(Seasonality!$B$6:$B$18)=0),"",IFERROR(INDEX(Targets!$B$6:$B$45,MATCH('Weekly data'!$C40,Targets!$A$6:$A$45,0)),0)*$B40/SUM(Seasonality!$B$6:$B$18)),IF(Metrics!$J$6="Seasonal pipeline",IF(OR(N(IFERROR(INDEX(Targets!$B$6:$B$45,MATCH('Weekly data'!$C40,Targets!$A$6:$A$45,0)),0))=0,SUM(Seasonality!$C$6:$C$18)=0),"",IFERROR(INDEX(Targets!$B$6:$B$45,MATCH('Weekly data'!$C40,Targets!$A$6:$A$45,0)),0)*$C40/SUM(Seasonality!$C$6:$C$18)),IF(Metrics!$J$6="Quarter plan",IF(N(IFERROR(INDEX(Targets!$B$6:$B$45,MATCH('Weekly data'!$C40,Targets!$A$6:$A$45,0)),0))=0,"",IFERROR(INDEX(Targets!$B$6:$B$45,MATCH('Weekly data'!$C40,Targets!$A$6:$A$45,0)),0)),IF(AND(Metrics!$J$6="Weekly",ISNUMBER(Metrics!$K$6)),Metrics!$K$6,"")))))</f>
        <v/>
      </c>
      <c r="E40">
        <f>IF(NOT(ISNUMBER('Weekly data'!E40)),"",IF(Metrics!$L$6="% of target",IF(ISNUMBER(D40),IF(D40=0,"",'Weekly data'!E40/D40),""),'Weekly data'!E40))</f>
        <v/>
      </c>
      <c r="F40">
        <f>IF(AND(ISNUMBER(E40),ISNUMBER(E39)),ABS(E40-E39),"")</f>
        <v/>
      </c>
      <c r="G40">
        <f>IF(COUNT(E28:E39)&lt;12,"",AVERAGE(E28:E39))</f>
        <v/>
      </c>
      <c r="H40">
        <f>IF(COUNT(F29:F39)&lt;11,"",AVERAGE(F29:F39))</f>
        <v/>
      </c>
      <c r="I40">
        <f>IF(OR(G40="",H40=""),"",G40+2.66*H40)</f>
        <v/>
      </c>
      <c r="J40">
        <f>IF(OR(G40="",H40=""),"",G40-2.66*H40)</f>
        <v/>
      </c>
      <c r="K40">
        <f>IF(OR(G40="",COUNT(E33:E40)&lt;8),"",IF(COUNTIF(E33:E40,"&gt;"&amp;G40)=8,"Above",IF(COUNTIF(E33:E40,"&lt;"&amp;G40)=8,"Below","")))</f>
        <v/>
      </c>
      <c r="L40">
        <f>IF('Weekly data'!$C40="","",IF(Metrics!$J$7="Seasonal bookings",IF(OR(N(IFERROR(INDEX(Targets!$C$6:$C$45,MATCH('Weekly data'!$C40,Targets!$A$6:$A$45,0)),0))=0,SUM(Seasonality!$B$6:$B$18)=0),"",IFERROR(INDEX(Targets!$C$6:$C$45,MATCH('Weekly data'!$C40,Targets!$A$6:$A$45,0)),0)*$B40/SUM(Seasonality!$B$6:$B$18)),IF(Metrics!$J$7="Seasonal pipeline",IF(OR(N(IFERROR(INDEX(Targets!$C$6:$C$45,MATCH('Weekly data'!$C40,Targets!$A$6:$A$45,0)),0))=0,SUM(Seasonality!$C$6:$C$18)=0),"",IFERROR(INDEX(Targets!$C$6:$C$45,MATCH('Weekly data'!$C40,Targets!$A$6:$A$45,0)),0)*$C40/SUM(Seasonality!$C$6:$C$18)),IF(Metrics!$J$7="Quarter plan",IF(N(IFERROR(INDEX(Targets!$C$6:$C$45,MATCH('Weekly data'!$C40,Targets!$A$6:$A$45,0)),0))=0,"",IFERROR(INDEX(Targets!$C$6:$C$45,MATCH('Weekly data'!$C40,Targets!$A$6:$A$45,0)),0)),IF(AND(Metrics!$J$7="Weekly",ISNUMBER(Metrics!$K$7)),Metrics!$K$7,"")))))</f>
        <v/>
      </c>
      <c r="M40">
        <f>IF(NOT(ISNUMBER('Weekly data'!F40)),"",IF(Metrics!$L$7="% of target",IF(ISNUMBER(L40),IF(L40=0,"",'Weekly data'!F40/L40),""),'Weekly data'!F40))</f>
        <v/>
      </c>
      <c r="N40">
        <f>IF(AND(ISNUMBER(M40),ISNUMBER(M39)),ABS(M40-M39),"")</f>
        <v/>
      </c>
      <c r="O40">
        <f>IF(COUNT(M28:M39)&lt;12,"",AVERAGE(M28:M39))</f>
        <v/>
      </c>
      <c r="P40">
        <f>IF(COUNT(N29:N39)&lt;11,"",AVERAGE(N29:N39))</f>
        <v/>
      </c>
      <c r="Q40">
        <f>IF(OR(O40="",P40=""),"",O40+2.66*P40)</f>
        <v/>
      </c>
      <c r="R40">
        <f>IF(OR(O40="",P40=""),"",O40-2.66*P40)</f>
        <v/>
      </c>
      <c r="S40">
        <f>IF(OR(O40="",COUNT(M33:M40)&lt;8),"",IF(COUNTIF(M33:M40,"&gt;"&amp;O40)=8,"Above",IF(COUNTIF(M33:M40,"&lt;"&amp;O40)=8,"Below","")))</f>
        <v/>
      </c>
      <c r="T40">
        <f>IF('Weekly data'!$C40="","",IF(Metrics!$J$8="Seasonal bookings",IF(OR(N(IFERROR(INDEX(Targets!$D$6:$D$45,MATCH('Weekly data'!$C40,Targets!$A$6:$A$45,0)),0))=0,SUM(Seasonality!$B$6:$B$18)=0),"",IFERROR(INDEX(Targets!$D$6:$D$45,MATCH('Weekly data'!$C40,Targets!$A$6:$A$45,0)),0)*$B40/SUM(Seasonality!$B$6:$B$18)),IF(Metrics!$J$8="Seasonal pipeline",IF(OR(N(IFERROR(INDEX(Targets!$D$6:$D$45,MATCH('Weekly data'!$C40,Targets!$A$6:$A$45,0)),0))=0,SUM(Seasonality!$C$6:$C$18)=0),"",IFERROR(INDEX(Targets!$D$6:$D$45,MATCH('Weekly data'!$C40,Targets!$A$6:$A$45,0)),0)*$C40/SUM(Seasonality!$C$6:$C$18)),IF(Metrics!$J$8="Quarter plan",IF(N(IFERROR(INDEX(Targets!$D$6:$D$45,MATCH('Weekly data'!$C40,Targets!$A$6:$A$45,0)),0))=0,"",IFERROR(INDEX(Targets!$D$6:$D$45,MATCH('Weekly data'!$C40,Targets!$A$6:$A$45,0)),0)),IF(AND(Metrics!$J$8="Weekly",ISNUMBER(Metrics!$K$8)),Metrics!$K$8,"")))))</f>
        <v/>
      </c>
      <c r="U40">
        <f>IF(NOT(ISNUMBER('Weekly data'!G40)),"",IF(Metrics!$L$8="% of target",IF(ISNUMBER(T40),IF(T40=0,"",'Weekly data'!G40/T40),""),'Weekly data'!G40))</f>
        <v/>
      </c>
      <c r="V40">
        <f>IF(AND(ISNUMBER(U40),ISNUMBER(U39)),ABS(U40-U39),"")</f>
        <v/>
      </c>
      <c r="W40">
        <f>IF(COUNT(U28:U39)&lt;12,"",AVERAGE(U28:U39))</f>
        <v/>
      </c>
      <c r="X40">
        <f>IF(COUNT(V29:V39)&lt;11,"",AVERAGE(V29:V39))</f>
        <v/>
      </c>
      <c r="Y40">
        <f>IF(OR(W40="",X40=""),"",W40+2.66*X40)</f>
        <v/>
      </c>
      <c r="Z40">
        <f>IF(OR(W40="",X40=""),"",W40-2.66*X40)</f>
        <v/>
      </c>
      <c r="AA40">
        <f>IF(OR(W40="",COUNT(U33:U40)&lt;8),"",IF(COUNTIF(U33:U40,"&gt;"&amp;W40)=8,"Above",IF(COUNTIF(U33:U40,"&lt;"&amp;W40)=8,"Below","")))</f>
        <v/>
      </c>
      <c r="AB40">
        <f>IF('Weekly data'!$C40="","",IF(Metrics!$J$9="Seasonal bookings",IF(OR(N(IFERROR(INDEX(Targets!$E$6:$E$45,MATCH('Weekly data'!$C40,Targets!$A$6:$A$45,0)),0))=0,SUM(Seasonality!$B$6:$B$18)=0),"",IFERROR(INDEX(Targets!$E$6:$E$45,MATCH('Weekly data'!$C40,Targets!$A$6:$A$45,0)),0)*$B40/SUM(Seasonality!$B$6:$B$18)),IF(Metrics!$J$9="Seasonal pipeline",IF(OR(N(IFERROR(INDEX(Targets!$E$6:$E$45,MATCH('Weekly data'!$C40,Targets!$A$6:$A$45,0)),0))=0,SUM(Seasonality!$C$6:$C$18)=0),"",IFERROR(INDEX(Targets!$E$6:$E$45,MATCH('Weekly data'!$C40,Targets!$A$6:$A$45,0)),0)*$C40/SUM(Seasonality!$C$6:$C$18)),IF(Metrics!$J$9="Quarter plan",IF(N(IFERROR(INDEX(Targets!$E$6:$E$45,MATCH('Weekly data'!$C40,Targets!$A$6:$A$45,0)),0))=0,"",IFERROR(INDEX(Targets!$E$6:$E$45,MATCH('Weekly data'!$C40,Targets!$A$6:$A$45,0)),0)),IF(AND(Metrics!$J$9="Weekly",ISNUMBER(Metrics!$K$9)),Metrics!$K$9,"")))))</f>
        <v/>
      </c>
      <c r="AC40">
        <f>IF(NOT(ISNUMBER('Weekly data'!H40)),"",IF(Metrics!$L$9="% of target",IF(ISNUMBER(AB40),IF(AB40=0,"",'Weekly data'!H40/AB40),""),'Weekly data'!H40))</f>
        <v/>
      </c>
      <c r="AD40">
        <f>IF(AND(ISNUMBER(AC40),ISNUMBER(AC39)),ABS(AC40-AC39),"")</f>
        <v/>
      </c>
      <c r="AE40">
        <f>IF(COUNT(AC28:AC39)&lt;12,"",AVERAGE(AC28:AC39))</f>
        <v/>
      </c>
      <c r="AF40">
        <f>IF(COUNT(AD29:AD39)&lt;11,"",AVERAGE(AD29:AD39))</f>
        <v/>
      </c>
      <c r="AG40">
        <f>IF(OR(AE40="",AF40=""),"",AE40+2.66*AF40)</f>
        <v/>
      </c>
      <c r="AH40">
        <f>IF(OR(AE40="",AF40=""),"",AE40-2.66*AF40)</f>
        <v/>
      </c>
      <c r="AI40">
        <f>IF(OR(AE40="",COUNT(AC33:AC40)&lt;8),"",IF(COUNTIF(AC33:AC40,"&gt;"&amp;AE40)=8,"Above",IF(COUNTIF(AC33:AC40,"&lt;"&amp;AE40)=8,"Below","")))</f>
        <v/>
      </c>
      <c r="AJ40">
        <f>IF('Weekly data'!$C40="","",IF(Metrics!$J$10="Seasonal bookings",IF(OR(N(IFERROR(INDEX(Targets!$F$6:$F$45,MATCH('Weekly data'!$C40,Targets!$A$6:$A$45,0)),0))=0,SUM(Seasonality!$B$6:$B$18)=0),"",IFERROR(INDEX(Targets!$F$6:$F$45,MATCH('Weekly data'!$C40,Targets!$A$6:$A$45,0)),0)*$B40/SUM(Seasonality!$B$6:$B$18)),IF(Metrics!$J$10="Seasonal pipeline",IF(OR(N(IFERROR(INDEX(Targets!$F$6:$F$45,MATCH('Weekly data'!$C40,Targets!$A$6:$A$45,0)),0))=0,SUM(Seasonality!$C$6:$C$18)=0),"",IFERROR(INDEX(Targets!$F$6:$F$45,MATCH('Weekly data'!$C40,Targets!$A$6:$A$45,0)),0)*$C40/SUM(Seasonality!$C$6:$C$18)),IF(Metrics!$J$10="Quarter plan",IF(N(IFERROR(INDEX(Targets!$F$6:$F$45,MATCH('Weekly data'!$C40,Targets!$A$6:$A$45,0)),0))=0,"",IFERROR(INDEX(Targets!$F$6:$F$45,MATCH('Weekly data'!$C40,Targets!$A$6:$A$45,0)),0)),IF(AND(Metrics!$J$10="Weekly",ISNUMBER(Metrics!$K$10)),Metrics!$K$10,"")))))</f>
        <v/>
      </c>
      <c r="AK40">
        <f>IF(NOT(ISNUMBER('Weekly data'!I40)),"",IF(Metrics!$L$10="% of target",IF(ISNUMBER(AJ40),IF(AJ40=0,"",'Weekly data'!I40/AJ40),""),'Weekly data'!I40))</f>
        <v/>
      </c>
      <c r="AL40">
        <f>IF(AND(ISNUMBER(AK40),ISNUMBER(AK39)),ABS(AK40-AK39),"")</f>
        <v/>
      </c>
      <c r="AM40">
        <f>IF(COUNT(AK28:AK39)&lt;12,"",AVERAGE(AK28:AK39))</f>
        <v/>
      </c>
      <c r="AN40">
        <f>IF(COUNT(AL29:AL39)&lt;11,"",AVERAGE(AL29:AL39))</f>
        <v/>
      </c>
      <c r="AO40">
        <f>IF(OR(AM40="",AN40=""),"",AM40+2.66*AN40)</f>
        <v/>
      </c>
      <c r="AP40">
        <f>IF(OR(AM40="",AN40=""),"",AM40-2.66*AN40)</f>
        <v/>
      </c>
      <c r="AQ40">
        <f>IF(OR(AM40="",COUNT(AK33:AK40)&lt;8),"",IF(COUNTIF(AK33:AK40,"&gt;"&amp;AM40)=8,"Above",IF(COUNTIF(AK33:AK40,"&lt;"&amp;AM40)=8,"Below","")))</f>
        <v/>
      </c>
      <c r="AR40">
        <f>IF('Weekly data'!$C40="","",IF(Metrics!$J$11="Seasonal bookings",IF(OR(N(IFERROR(INDEX(Targets!$G$6:$G$45,MATCH('Weekly data'!$C40,Targets!$A$6:$A$45,0)),0))=0,SUM(Seasonality!$B$6:$B$18)=0),"",IFERROR(INDEX(Targets!$G$6:$G$45,MATCH('Weekly data'!$C40,Targets!$A$6:$A$45,0)),0)*$B40/SUM(Seasonality!$B$6:$B$18)),IF(Metrics!$J$11="Seasonal pipeline",IF(OR(N(IFERROR(INDEX(Targets!$G$6:$G$45,MATCH('Weekly data'!$C40,Targets!$A$6:$A$45,0)),0))=0,SUM(Seasonality!$C$6:$C$18)=0),"",IFERROR(INDEX(Targets!$G$6:$G$45,MATCH('Weekly data'!$C40,Targets!$A$6:$A$45,0)),0)*$C40/SUM(Seasonality!$C$6:$C$18)),IF(Metrics!$J$11="Quarter plan",IF(N(IFERROR(INDEX(Targets!$G$6:$G$45,MATCH('Weekly data'!$C40,Targets!$A$6:$A$45,0)),0))=0,"",IFERROR(INDEX(Targets!$G$6:$G$45,MATCH('Weekly data'!$C40,Targets!$A$6:$A$45,0)),0)),IF(AND(Metrics!$J$11="Weekly",ISNUMBER(Metrics!$K$11)),Metrics!$K$11,"")))))</f>
        <v/>
      </c>
      <c r="AS40">
        <f>IF(NOT(ISNUMBER('Weekly data'!J40)),"",IF(Metrics!$L$11="% of target",IF(ISNUMBER(AR40),IF(AR40=0,"",'Weekly data'!J40/AR40),""),'Weekly data'!J40))</f>
        <v/>
      </c>
      <c r="AT40">
        <f>IF(AND(ISNUMBER(AS40),ISNUMBER(AS39)),ABS(AS40-AS39),"")</f>
        <v/>
      </c>
      <c r="AU40">
        <f>IF(COUNT(AS28:AS39)&lt;12,"",AVERAGE(AS28:AS39))</f>
        <v/>
      </c>
      <c r="AV40">
        <f>IF(COUNT(AT29:AT39)&lt;11,"",AVERAGE(AT29:AT39))</f>
        <v/>
      </c>
      <c r="AW40">
        <f>IF(OR(AU40="",AV40=""),"",AU40+2.66*AV40)</f>
        <v/>
      </c>
      <c r="AX40">
        <f>IF(OR(AU40="",AV40=""),"",AU40-2.66*AV40)</f>
        <v/>
      </c>
      <c r="AY40">
        <f>IF(OR(AU40="",COUNT(AS33:AS40)&lt;8),"",IF(COUNTIF(AS33:AS40,"&gt;"&amp;AU40)=8,"Above",IF(COUNTIF(AS33:AS40,"&lt;"&amp;AU40)=8,"Below","")))</f>
        <v/>
      </c>
      <c r="AZ40">
        <f>IF('Weekly data'!$C40="","",IF(Metrics!$J$12="Seasonal bookings",IF(OR(N(IFERROR(INDEX(Targets!$H$6:$H$45,MATCH('Weekly data'!$C40,Targets!$A$6:$A$45,0)),0))=0,SUM(Seasonality!$B$6:$B$18)=0),"",IFERROR(INDEX(Targets!$H$6:$H$45,MATCH('Weekly data'!$C40,Targets!$A$6:$A$45,0)),0)*$B40/SUM(Seasonality!$B$6:$B$18)),IF(Metrics!$J$12="Seasonal pipeline",IF(OR(N(IFERROR(INDEX(Targets!$H$6:$H$45,MATCH('Weekly data'!$C40,Targets!$A$6:$A$45,0)),0))=0,SUM(Seasonality!$C$6:$C$18)=0),"",IFERROR(INDEX(Targets!$H$6:$H$45,MATCH('Weekly data'!$C40,Targets!$A$6:$A$45,0)),0)*$C40/SUM(Seasonality!$C$6:$C$18)),IF(Metrics!$J$12="Quarter plan",IF(N(IFERROR(INDEX(Targets!$H$6:$H$45,MATCH('Weekly data'!$C40,Targets!$A$6:$A$45,0)),0))=0,"",IFERROR(INDEX(Targets!$H$6:$H$45,MATCH('Weekly data'!$C40,Targets!$A$6:$A$45,0)),0)),IF(AND(Metrics!$J$12="Weekly",ISNUMBER(Metrics!$K$12)),Metrics!$K$12,"")))))</f>
        <v/>
      </c>
      <c r="BA40">
        <f>IF(NOT(ISNUMBER('Weekly data'!K40)),"",IF(Metrics!$L$12="% of target",IF(ISNUMBER(AZ40),IF(AZ40=0,"",'Weekly data'!K40/AZ40),""),'Weekly data'!K40))</f>
        <v/>
      </c>
      <c r="BB40">
        <f>IF(AND(ISNUMBER(BA40),ISNUMBER(BA39)),ABS(BA40-BA39),"")</f>
        <v/>
      </c>
      <c r="BC40">
        <f>IF(COUNT(BA28:BA39)&lt;12,"",AVERAGE(BA28:BA39))</f>
        <v/>
      </c>
      <c r="BD40">
        <f>IF(COUNT(BB29:BB39)&lt;11,"",AVERAGE(BB29:BB39))</f>
        <v/>
      </c>
      <c r="BE40">
        <f>IF(OR(BC40="",BD40=""),"",BC40+2.66*BD40)</f>
        <v/>
      </c>
      <c r="BF40">
        <f>IF(OR(BC40="",BD40=""),"",BC40-2.66*BD40)</f>
        <v/>
      </c>
      <c r="BG40">
        <f>IF(OR(BC40="",COUNT(BA33:BA40)&lt;8),"",IF(COUNTIF(BA33:BA40,"&gt;"&amp;BC40)=8,"Above",IF(COUNTIF(BA33:BA40,"&lt;"&amp;BC40)=8,"Below","")))</f>
        <v/>
      </c>
      <c r="BH40">
        <f>IF('Weekly data'!$C40="","",IF(Metrics!$J$13="Seasonal bookings",IF(OR(N(IFERROR(INDEX(Targets!$I$6:$I$45,MATCH('Weekly data'!$C40,Targets!$A$6:$A$45,0)),0))=0,SUM(Seasonality!$B$6:$B$18)=0),"",IFERROR(INDEX(Targets!$I$6:$I$45,MATCH('Weekly data'!$C40,Targets!$A$6:$A$45,0)),0)*$B40/SUM(Seasonality!$B$6:$B$18)),IF(Metrics!$J$13="Seasonal pipeline",IF(OR(N(IFERROR(INDEX(Targets!$I$6:$I$45,MATCH('Weekly data'!$C40,Targets!$A$6:$A$45,0)),0))=0,SUM(Seasonality!$C$6:$C$18)=0),"",IFERROR(INDEX(Targets!$I$6:$I$45,MATCH('Weekly data'!$C40,Targets!$A$6:$A$45,0)),0)*$C40/SUM(Seasonality!$C$6:$C$18)),IF(Metrics!$J$13="Quarter plan",IF(N(IFERROR(INDEX(Targets!$I$6:$I$45,MATCH('Weekly data'!$C40,Targets!$A$6:$A$45,0)),0))=0,"",IFERROR(INDEX(Targets!$I$6:$I$45,MATCH('Weekly data'!$C40,Targets!$A$6:$A$45,0)),0)),IF(AND(Metrics!$J$13="Weekly",ISNUMBER(Metrics!$K$13)),Metrics!$K$13,"")))))</f>
        <v/>
      </c>
      <c r="BI40">
        <f>IF(NOT(ISNUMBER('Weekly data'!L40)),"",IF(Metrics!$L$13="% of target",IF(ISNUMBER(BH40),IF(BH40=0,"",'Weekly data'!L40/BH40),""),'Weekly data'!L40))</f>
        <v/>
      </c>
      <c r="BJ40">
        <f>IF(AND(ISNUMBER(BI40),ISNUMBER(BI39)),ABS(BI40-BI39),"")</f>
        <v/>
      </c>
      <c r="BK40">
        <f>IF(COUNT(BI28:BI39)&lt;12,"",AVERAGE(BI28:BI39))</f>
        <v/>
      </c>
      <c r="BL40">
        <f>IF(COUNT(BJ29:BJ39)&lt;11,"",AVERAGE(BJ29:BJ39))</f>
        <v/>
      </c>
      <c r="BM40">
        <f>IF(OR(BK40="",BL40=""),"",BK40+2.66*BL40)</f>
        <v/>
      </c>
      <c r="BN40">
        <f>IF(OR(BK40="",BL40=""),"",BK40-2.66*BL40)</f>
        <v/>
      </c>
      <c r="BO40">
        <f>IF(OR(BK40="",COUNT(BI33:BI40)&lt;8),"",IF(COUNTIF(BI33:BI40,"&gt;"&amp;BK40)=8,"Above",IF(COUNTIF(BI33:BI40,"&lt;"&amp;BK40)=8,"Below","")))</f>
        <v/>
      </c>
      <c r="BP40">
        <f>IF('Weekly data'!$C40="","",IF(Metrics!$J$14="Seasonal bookings",IF(OR(N(IFERROR(INDEX(Targets!$J$6:$J$45,MATCH('Weekly data'!$C40,Targets!$A$6:$A$45,0)),0))=0,SUM(Seasonality!$B$6:$B$18)=0),"",IFERROR(INDEX(Targets!$J$6:$J$45,MATCH('Weekly data'!$C40,Targets!$A$6:$A$45,0)),0)*$B40/SUM(Seasonality!$B$6:$B$18)),IF(Metrics!$J$14="Seasonal pipeline",IF(OR(N(IFERROR(INDEX(Targets!$J$6:$J$45,MATCH('Weekly data'!$C40,Targets!$A$6:$A$45,0)),0))=0,SUM(Seasonality!$C$6:$C$18)=0),"",IFERROR(INDEX(Targets!$J$6:$J$45,MATCH('Weekly data'!$C40,Targets!$A$6:$A$45,0)),0)*$C40/SUM(Seasonality!$C$6:$C$18)),IF(Metrics!$J$14="Quarter plan",IF(N(IFERROR(INDEX(Targets!$J$6:$J$45,MATCH('Weekly data'!$C40,Targets!$A$6:$A$45,0)),0))=0,"",IFERROR(INDEX(Targets!$J$6:$J$45,MATCH('Weekly data'!$C40,Targets!$A$6:$A$45,0)),0)),IF(AND(Metrics!$J$14="Weekly",ISNUMBER(Metrics!$K$14)),Metrics!$K$14,"")))))</f>
        <v/>
      </c>
      <c r="BQ40">
        <f>IF(NOT(ISNUMBER('Weekly data'!M40)),"",IF(Metrics!$L$14="% of target",IF(ISNUMBER(BP40),IF(BP40=0,"",'Weekly data'!M40/BP40),""),'Weekly data'!M40))</f>
        <v/>
      </c>
      <c r="BR40">
        <f>IF(AND(ISNUMBER(BQ40),ISNUMBER(BQ39)),ABS(BQ40-BQ39),"")</f>
        <v/>
      </c>
      <c r="BS40">
        <f>IF(COUNT(BQ28:BQ39)&lt;12,"",AVERAGE(BQ28:BQ39))</f>
        <v/>
      </c>
      <c r="BT40">
        <f>IF(COUNT(BR29:BR39)&lt;11,"",AVERAGE(BR29:BR39))</f>
        <v/>
      </c>
      <c r="BU40">
        <f>IF(OR(BS40="",BT40=""),"",BS40+2.66*BT40)</f>
        <v/>
      </c>
      <c r="BV40">
        <f>IF(OR(BS40="",BT40=""),"",BS40-2.66*BT40)</f>
        <v/>
      </c>
      <c r="BW40">
        <f>IF(OR(BS40="",COUNT(BQ33:BQ40)&lt;8),"",IF(COUNTIF(BQ33:BQ40,"&gt;"&amp;BS40)=8,"Above",IF(COUNTIF(BQ33:BQ40,"&lt;"&amp;BS40)=8,"Below","")))</f>
        <v/>
      </c>
      <c r="BX40">
        <f>IF('Weekly data'!$C40="","",IF(Metrics!$J$15="Seasonal bookings",IF(OR(N(IFERROR(INDEX(Targets!$K$6:$K$45,MATCH('Weekly data'!$C40,Targets!$A$6:$A$45,0)),0))=0,SUM(Seasonality!$B$6:$B$18)=0),"",IFERROR(INDEX(Targets!$K$6:$K$45,MATCH('Weekly data'!$C40,Targets!$A$6:$A$45,0)),0)*$B40/SUM(Seasonality!$B$6:$B$18)),IF(Metrics!$J$15="Seasonal pipeline",IF(OR(N(IFERROR(INDEX(Targets!$K$6:$K$45,MATCH('Weekly data'!$C40,Targets!$A$6:$A$45,0)),0))=0,SUM(Seasonality!$C$6:$C$18)=0),"",IFERROR(INDEX(Targets!$K$6:$K$45,MATCH('Weekly data'!$C40,Targets!$A$6:$A$45,0)),0)*$C40/SUM(Seasonality!$C$6:$C$18)),IF(Metrics!$J$15="Quarter plan",IF(N(IFERROR(INDEX(Targets!$K$6:$K$45,MATCH('Weekly data'!$C40,Targets!$A$6:$A$45,0)),0))=0,"",IFERROR(INDEX(Targets!$K$6:$K$45,MATCH('Weekly data'!$C40,Targets!$A$6:$A$45,0)),0)),IF(AND(Metrics!$J$15="Weekly",ISNUMBER(Metrics!$K$15)),Metrics!$K$15,"")))))</f>
        <v/>
      </c>
      <c r="BY40">
        <f>IF(NOT(ISNUMBER('Weekly data'!N40)),"",IF(Metrics!$L$15="% of target",IF(ISNUMBER(BX40),IF(BX40=0,"",'Weekly data'!N40/BX40),""),'Weekly data'!N40))</f>
        <v/>
      </c>
      <c r="BZ40">
        <f>IF(AND(ISNUMBER(BY40),ISNUMBER(BY39)),ABS(BY40-BY39),"")</f>
        <v/>
      </c>
      <c r="CA40">
        <f>IF(COUNT(BY28:BY39)&lt;12,"",AVERAGE(BY28:BY39))</f>
        <v/>
      </c>
      <c r="CB40">
        <f>IF(COUNT(BZ29:BZ39)&lt;11,"",AVERAGE(BZ29:BZ39))</f>
        <v/>
      </c>
      <c r="CC40">
        <f>IF(OR(CA40="",CB40=""),"",CA40+2.66*CB40)</f>
        <v/>
      </c>
      <c r="CD40">
        <f>IF(OR(CA40="",CB40=""),"",CA40-2.66*CB40)</f>
        <v/>
      </c>
      <c r="CE40">
        <f>IF(OR(CA40="",COUNT(BY33:BY40)&lt;8),"",IF(COUNTIF(BY33:BY40,"&gt;"&amp;CA40)=8,"Above",IF(COUNTIF(BY33:BY40,"&lt;"&amp;CA40)=8,"Below","")))</f>
        <v/>
      </c>
      <c r="CF40">
        <f>IF('Weekly data'!$C40="","",IF(Metrics!$J$16="Seasonal bookings",IF(OR(N(IFERROR(INDEX(Targets!$L$6:$L$45,MATCH('Weekly data'!$C40,Targets!$A$6:$A$45,0)),0))=0,SUM(Seasonality!$B$6:$B$18)=0),"",IFERROR(INDEX(Targets!$L$6:$L$45,MATCH('Weekly data'!$C40,Targets!$A$6:$A$45,0)),0)*$B40/SUM(Seasonality!$B$6:$B$18)),IF(Metrics!$J$16="Seasonal pipeline",IF(OR(N(IFERROR(INDEX(Targets!$L$6:$L$45,MATCH('Weekly data'!$C40,Targets!$A$6:$A$45,0)),0))=0,SUM(Seasonality!$C$6:$C$18)=0),"",IFERROR(INDEX(Targets!$L$6:$L$45,MATCH('Weekly data'!$C40,Targets!$A$6:$A$45,0)),0)*$C40/SUM(Seasonality!$C$6:$C$18)),IF(Metrics!$J$16="Quarter plan",IF(N(IFERROR(INDEX(Targets!$L$6:$L$45,MATCH('Weekly data'!$C40,Targets!$A$6:$A$45,0)),0))=0,"",IFERROR(INDEX(Targets!$L$6:$L$45,MATCH('Weekly data'!$C40,Targets!$A$6:$A$45,0)),0)),IF(AND(Metrics!$J$16="Weekly",ISNUMBER(Metrics!$K$16)),Metrics!$K$16,"")))))</f>
        <v/>
      </c>
      <c r="CG40">
        <f>IF(NOT(ISNUMBER('Weekly data'!O40)),"",IF(Metrics!$L$16="% of target",IF(ISNUMBER(CF40),IF(CF40=0,"",'Weekly data'!O40/CF40),""),'Weekly data'!O40))</f>
        <v/>
      </c>
      <c r="CH40">
        <f>IF(AND(ISNUMBER(CG40),ISNUMBER(CG39)),ABS(CG40-CG39),"")</f>
        <v/>
      </c>
      <c r="CI40">
        <f>IF(COUNT(CG28:CG39)&lt;12,"",AVERAGE(CG28:CG39))</f>
        <v/>
      </c>
      <c r="CJ40">
        <f>IF(COUNT(CH29:CH39)&lt;11,"",AVERAGE(CH29:CH39))</f>
        <v/>
      </c>
      <c r="CK40">
        <f>IF(OR(CI40="",CJ40=""),"",CI40+2.66*CJ40)</f>
        <v/>
      </c>
      <c r="CL40">
        <f>IF(OR(CI40="",CJ40=""),"",CI40-2.66*CJ40)</f>
        <v/>
      </c>
      <c r="CM40">
        <f>IF(OR(CI40="",COUNT(CG33:CG40)&lt;8),"",IF(COUNTIF(CG33:CG40,"&gt;"&amp;CI40)=8,"Above",IF(COUNTIF(CG33:CG40,"&lt;"&amp;CI40)=8,"Below","")))</f>
        <v/>
      </c>
      <c r="CN40">
        <f>IF('Weekly data'!$C40="","",IF(Metrics!$J$17="Seasonal bookings",IF(OR(N(IFERROR(INDEX(Targets!$M$6:$M$45,MATCH('Weekly data'!$C40,Targets!$A$6:$A$45,0)),0))=0,SUM(Seasonality!$B$6:$B$18)=0),"",IFERROR(INDEX(Targets!$M$6:$M$45,MATCH('Weekly data'!$C40,Targets!$A$6:$A$45,0)),0)*$B40/SUM(Seasonality!$B$6:$B$18)),IF(Metrics!$J$17="Seasonal pipeline",IF(OR(N(IFERROR(INDEX(Targets!$M$6:$M$45,MATCH('Weekly data'!$C40,Targets!$A$6:$A$45,0)),0))=0,SUM(Seasonality!$C$6:$C$18)=0),"",IFERROR(INDEX(Targets!$M$6:$M$45,MATCH('Weekly data'!$C40,Targets!$A$6:$A$45,0)),0)*$C40/SUM(Seasonality!$C$6:$C$18)),IF(Metrics!$J$17="Quarter plan",IF(N(IFERROR(INDEX(Targets!$M$6:$M$45,MATCH('Weekly data'!$C40,Targets!$A$6:$A$45,0)),0))=0,"",IFERROR(INDEX(Targets!$M$6:$M$45,MATCH('Weekly data'!$C40,Targets!$A$6:$A$45,0)),0)),IF(AND(Metrics!$J$17="Weekly",ISNUMBER(Metrics!$K$17)),Metrics!$K$17,"")))))</f>
        <v/>
      </c>
      <c r="CO40">
        <f>IF(NOT(ISNUMBER('Weekly data'!P40)),"",IF(Metrics!$L$17="% of target",IF(ISNUMBER(CN40),IF(CN40=0,"",'Weekly data'!P40/CN40),""),'Weekly data'!P40))</f>
        <v/>
      </c>
      <c r="CP40">
        <f>IF(AND(ISNUMBER(CO40),ISNUMBER(CO39)),ABS(CO40-CO39),"")</f>
        <v/>
      </c>
      <c r="CQ40">
        <f>IF(COUNT(CO28:CO39)&lt;12,"",AVERAGE(CO28:CO39))</f>
        <v/>
      </c>
      <c r="CR40">
        <f>IF(COUNT(CP29:CP39)&lt;11,"",AVERAGE(CP29:CP39))</f>
        <v/>
      </c>
      <c r="CS40">
        <f>IF(OR(CQ40="",CR40=""),"",CQ40+2.66*CR40)</f>
        <v/>
      </c>
      <c r="CT40">
        <f>IF(OR(CQ40="",CR40=""),"",CQ40-2.66*CR40)</f>
        <v/>
      </c>
      <c r="CU40">
        <f>IF(OR(CQ40="",COUNT(CO33:CO40)&lt;8),"",IF(COUNTIF(CO33:CO40,"&gt;"&amp;CQ40)=8,"Above",IF(COUNTIF(CO33:CO40,"&lt;"&amp;CQ40)=8,"Below","")))</f>
        <v/>
      </c>
    </row>
    <row r="41">
      <c r="A41" s="8">
        <f>'Weekly data'!A41</f>
        <v/>
      </c>
      <c r="B41">
        <f>IF('Weekly data'!D41="","",INDEX(Seasonality!$B$6:$B$18,'Weekly data'!D41))</f>
        <v/>
      </c>
      <c r="C41">
        <f>IF('Weekly data'!D41="","",INDEX(Seasonality!$C$6:$C$18,'Weekly data'!D41))</f>
        <v/>
      </c>
      <c r="D41">
        <f>IF('Weekly data'!$C41="","",IF(Metrics!$J$6="Seasonal bookings",IF(OR(N(IFERROR(INDEX(Targets!$B$6:$B$45,MATCH('Weekly data'!$C41,Targets!$A$6:$A$45,0)),0))=0,SUM(Seasonality!$B$6:$B$18)=0),"",IFERROR(INDEX(Targets!$B$6:$B$45,MATCH('Weekly data'!$C41,Targets!$A$6:$A$45,0)),0)*$B41/SUM(Seasonality!$B$6:$B$18)),IF(Metrics!$J$6="Seasonal pipeline",IF(OR(N(IFERROR(INDEX(Targets!$B$6:$B$45,MATCH('Weekly data'!$C41,Targets!$A$6:$A$45,0)),0))=0,SUM(Seasonality!$C$6:$C$18)=0),"",IFERROR(INDEX(Targets!$B$6:$B$45,MATCH('Weekly data'!$C41,Targets!$A$6:$A$45,0)),0)*$C41/SUM(Seasonality!$C$6:$C$18)),IF(Metrics!$J$6="Quarter plan",IF(N(IFERROR(INDEX(Targets!$B$6:$B$45,MATCH('Weekly data'!$C41,Targets!$A$6:$A$45,0)),0))=0,"",IFERROR(INDEX(Targets!$B$6:$B$45,MATCH('Weekly data'!$C41,Targets!$A$6:$A$45,0)),0)),IF(AND(Metrics!$J$6="Weekly",ISNUMBER(Metrics!$K$6)),Metrics!$K$6,"")))))</f>
        <v/>
      </c>
      <c r="E41">
        <f>IF(NOT(ISNUMBER('Weekly data'!E41)),"",IF(Metrics!$L$6="% of target",IF(ISNUMBER(D41),IF(D41=0,"",'Weekly data'!E41/D41),""),'Weekly data'!E41))</f>
        <v/>
      </c>
      <c r="F41">
        <f>IF(AND(ISNUMBER(E41),ISNUMBER(E40)),ABS(E41-E40),"")</f>
        <v/>
      </c>
      <c r="G41">
        <f>IF(COUNT(E29:E40)&lt;12,"",AVERAGE(E29:E40))</f>
        <v/>
      </c>
      <c r="H41">
        <f>IF(COUNT(F30:F40)&lt;11,"",AVERAGE(F30:F40))</f>
        <v/>
      </c>
      <c r="I41">
        <f>IF(OR(G41="",H41=""),"",G41+2.66*H41)</f>
        <v/>
      </c>
      <c r="J41">
        <f>IF(OR(G41="",H41=""),"",G41-2.66*H41)</f>
        <v/>
      </c>
      <c r="K41">
        <f>IF(OR(G41="",COUNT(E34:E41)&lt;8),"",IF(COUNTIF(E34:E41,"&gt;"&amp;G41)=8,"Above",IF(COUNTIF(E34:E41,"&lt;"&amp;G41)=8,"Below","")))</f>
        <v/>
      </c>
      <c r="L41">
        <f>IF('Weekly data'!$C41="","",IF(Metrics!$J$7="Seasonal bookings",IF(OR(N(IFERROR(INDEX(Targets!$C$6:$C$45,MATCH('Weekly data'!$C41,Targets!$A$6:$A$45,0)),0))=0,SUM(Seasonality!$B$6:$B$18)=0),"",IFERROR(INDEX(Targets!$C$6:$C$45,MATCH('Weekly data'!$C41,Targets!$A$6:$A$45,0)),0)*$B41/SUM(Seasonality!$B$6:$B$18)),IF(Metrics!$J$7="Seasonal pipeline",IF(OR(N(IFERROR(INDEX(Targets!$C$6:$C$45,MATCH('Weekly data'!$C41,Targets!$A$6:$A$45,0)),0))=0,SUM(Seasonality!$C$6:$C$18)=0),"",IFERROR(INDEX(Targets!$C$6:$C$45,MATCH('Weekly data'!$C41,Targets!$A$6:$A$45,0)),0)*$C41/SUM(Seasonality!$C$6:$C$18)),IF(Metrics!$J$7="Quarter plan",IF(N(IFERROR(INDEX(Targets!$C$6:$C$45,MATCH('Weekly data'!$C41,Targets!$A$6:$A$45,0)),0))=0,"",IFERROR(INDEX(Targets!$C$6:$C$45,MATCH('Weekly data'!$C41,Targets!$A$6:$A$45,0)),0)),IF(AND(Metrics!$J$7="Weekly",ISNUMBER(Metrics!$K$7)),Metrics!$K$7,"")))))</f>
        <v/>
      </c>
      <c r="M41">
        <f>IF(NOT(ISNUMBER('Weekly data'!F41)),"",IF(Metrics!$L$7="% of target",IF(ISNUMBER(L41),IF(L41=0,"",'Weekly data'!F41/L41),""),'Weekly data'!F41))</f>
        <v/>
      </c>
      <c r="N41">
        <f>IF(AND(ISNUMBER(M41),ISNUMBER(M40)),ABS(M41-M40),"")</f>
        <v/>
      </c>
      <c r="O41">
        <f>IF(COUNT(M29:M40)&lt;12,"",AVERAGE(M29:M40))</f>
        <v/>
      </c>
      <c r="P41">
        <f>IF(COUNT(N30:N40)&lt;11,"",AVERAGE(N30:N40))</f>
        <v/>
      </c>
      <c r="Q41">
        <f>IF(OR(O41="",P41=""),"",O41+2.66*P41)</f>
        <v/>
      </c>
      <c r="R41">
        <f>IF(OR(O41="",P41=""),"",O41-2.66*P41)</f>
        <v/>
      </c>
      <c r="S41">
        <f>IF(OR(O41="",COUNT(M34:M41)&lt;8),"",IF(COUNTIF(M34:M41,"&gt;"&amp;O41)=8,"Above",IF(COUNTIF(M34:M41,"&lt;"&amp;O41)=8,"Below","")))</f>
        <v/>
      </c>
      <c r="T41">
        <f>IF('Weekly data'!$C41="","",IF(Metrics!$J$8="Seasonal bookings",IF(OR(N(IFERROR(INDEX(Targets!$D$6:$D$45,MATCH('Weekly data'!$C41,Targets!$A$6:$A$45,0)),0))=0,SUM(Seasonality!$B$6:$B$18)=0),"",IFERROR(INDEX(Targets!$D$6:$D$45,MATCH('Weekly data'!$C41,Targets!$A$6:$A$45,0)),0)*$B41/SUM(Seasonality!$B$6:$B$18)),IF(Metrics!$J$8="Seasonal pipeline",IF(OR(N(IFERROR(INDEX(Targets!$D$6:$D$45,MATCH('Weekly data'!$C41,Targets!$A$6:$A$45,0)),0))=0,SUM(Seasonality!$C$6:$C$18)=0),"",IFERROR(INDEX(Targets!$D$6:$D$45,MATCH('Weekly data'!$C41,Targets!$A$6:$A$45,0)),0)*$C41/SUM(Seasonality!$C$6:$C$18)),IF(Metrics!$J$8="Quarter plan",IF(N(IFERROR(INDEX(Targets!$D$6:$D$45,MATCH('Weekly data'!$C41,Targets!$A$6:$A$45,0)),0))=0,"",IFERROR(INDEX(Targets!$D$6:$D$45,MATCH('Weekly data'!$C41,Targets!$A$6:$A$45,0)),0)),IF(AND(Metrics!$J$8="Weekly",ISNUMBER(Metrics!$K$8)),Metrics!$K$8,"")))))</f>
        <v/>
      </c>
      <c r="U41">
        <f>IF(NOT(ISNUMBER('Weekly data'!G41)),"",IF(Metrics!$L$8="% of target",IF(ISNUMBER(T41),IF(T41=0,"",'Weekly data'!G41/T41),""),'Weekly data'!G41))</f>
        <v/>
      </c>
      <c r="V41">
        <f>IF(AND(ISNUMBER(U41),ISNUMBER(U40)),ABS(U41-U40),"")</f>
        <v/>
      </c>
      <c r="W41">
        <f>IF(COUNT(U29:U40)&lt;12,"",AVERAGE(U29:U40))</f>
        <v/>
      </c>
      <c r="X41">
        <f>IF(COUNT(V30:V40)&lt;11,"",AVERAGE(V30:V40))</f>
        <v/>
      </c>
      <c r="Y41">
        <f>IF(OR(W41="",X41=""),"",W41+2.66*X41)</f>
        <v/>
      </c>
      <c r="Z41">
        <f>IF(OR(W41="",X41=""),"",W41-2.66*X41)</f>
        <v/>
      </c>
      <c r="AA41">
        <f>IF(OR(W41="",COUNT(U34:U41)&lt;8),"",IF(COUNTIF(U34:U41,"&gt;"&amp;W41)=8,"Above",IF(COUNTIF(U34:U41,"&lt;"&amp;W41)=8,"Below","")))</f>
        <v/>
      </c>
      <c r="AB41">
        <f>IF('Weekly data'!$C41="","",IF(Metrics!$J$9="Seasonal bookings",IF(OR(N(IFERROR(INDEX(Targets!$E$6:$E$45,MATCH('Weekly data'!$C41,Targets!$A$6:$A$45,0)),0))=0,SUM(Seasonality!$B$6:$B$18)=0),"",IFERROR(INDEX(Targets!$E$6:$E$45,MATCH('Weekly data'!$C41,Targets!$A$6:$A$45,0)),0)*$B41/SUM(Seasonality!$B$6:$B$18)),IF(Metrics!$J$9="Seasonal pipeline",IF(OR(N(IFERROR(INDEX(Targets!$E$6:$E$45,MATCH('Weekly data'!$C41,Targets!$A$6:$A$45,0)),0))=0,SUM(Seasonality!$C$6:$C$18)=0),"",IFERROR(INDEX(Targets!$E$6:$E$45,MATCH('Weekly data'!$C41,Targets!$A$6:$A$45,0)),0)*$C41/SUM(Seasonality!$C$6:$C$18)),IF(Metrics!$J$9="Quarter plan",IF(N(IFERROR(INDEX(Targets!$E$6:$E$45,MATCH('Weekly data'!$C41,Targets!$A$6:$A$45,0)),0))=0,"",IFERROR(INDEX(Targets!$E$6:$E$45,MATCH('Weekly data'!$C41,Targets!$A$6:$A$45,0)),0)),IF(AND(Metrics!$J$9="Weekly",ISNUMBER(Metrics!$K$9)),Metrics!$K$9,"")))))</f>
        <v/>
      </c>
      <c r="AC41">
        <f>IF(NOT(ISNUMBER('Weekly data'!H41)),"",IF(Metrics!$L$9="% of target",IF(ISNUMBER(AB41),IF(AB41=0,"",'Weekly data'!H41/AB41),""),'Weekly data'!H41))</f>
        <v/>
      </c>
      <c r="AD41">
        <f>IF(AND(ISNUMBER(AC41),ISNUMBER(AC40)),ABS(AC41-AC40),"")</f>
        <v/>
      </c>
      <c r="AE41">
        <f>IF(COUNT(AC29:AC40)&lt;12,"",AVERAGE(AC29:AC40))</f>
        <v/>
      </c>
      <c r="AF41">
        <f>IF(COUNT(AD30:AD40)&lt;11,"",AVERAGE(AD30:AD40))</f>
        <v/>
      </c>
      <c r="AG41">
        <f>IF(OR(AE41="",AF41=""),"",AE41+2.66*AF41)</f>
        <v/>
      </c>
      <c r="AH41">
        <f>IF(OR(AE41="",AF41=""),"",AE41-2.66*AF41)</f>
        <v/>
      </c>
      <c r="AI41">
        <f>IF(OR(AE41="",COUNT(AC34:AC41)&lt;8),"",IF(COUNTIF(AC34:AC41,"&gt;"&amp;AE41)=8,"Above",IF(COUNTIF(AC34:AC41,"&lt;"&amp;AE41)=8,"Below","")))</f>
        <v/>
      </c>
      <c r="AJ41">
        <f>IF('Weekly data'!$C41="","",IF(Metrics!$J$10="Seasonal bookings",IF(OR(N(IFERROR(INDEX(Targets!$F$6:$F$45,MATCH('Weekly data'!$C41,Targets!$A$6:$A$45,0)),0))=0,SUM(Seasonality!$B$6:$B$18)=0),"",IFERROR(INDEX(Targets!$F$6:$F$45,MATCH('Weekly data'!$C41,Targets!$A$6:$A$45,0)),0)*$B41/SUM(Seasonality!$B$6:$B$18)),IF(Metrics!$J$10="Seasonal pipeline",IF(OR(N(IFERROR(INDEX(Targets!$F$6:$F$45,MATCH('Weekly data'!$C41,Targets!$A$6:$A$45,0)),0))=0,SUM(Seasonality!$C$6:$C$18)=0),"",IFERROR(INDEX(Targets!$F$6:$F$45,MATCH('Weekly data'!$C41,Targets!$A$6:$A$45,0)),0)*$C41/SUM(Seasonality!$C$6:$C$18)),IF(Metrics!$J$10="Quarter plan",IF(N(IFERROR(INDEX(Targets!$F$6:$F$45,MATCH('Weekly data'!$C41,Targets!$A$6:$A$45,0)),0))=0,"",IFERROR(INDEX(Targets!$F$6:$F$45,MATCH('Weekly data'!$C41,Targets!$A$6:$A$45,0)),0)),IF(AND(Metrics!$J$10="Weekly",ISNUMBER(Metrics!$K$10)),Metrics!$K$10,"")))))</f>
        <v/>
      </c>
      <c r="AK41">
        <f>IF(NOT(ISNUMBER('Weekly data'!I41)),"",IF(Metrics!$L$10="% of target",IF(ISNUMBER(AJ41),IF(AJ41=0,"",'Weekly data'!I41/AJ41),""),'Weekly data'!I41))</f>
        <v/>
      </c>
      <c r="AL41">
        <f>IF(AND(ISNUMBER(AK41),ISNUMBER(AK40)),ABS(AK41-AK40),"")</f>
        <v/>
      </c>
      <c r="AM41">
        <f>IF(COUNT(AK29:AK40)&lt;12,"",AVERAGE(AK29:AK40))</f>
        <v/>
      </c>
      <c r="AN41">
        <f>IF(COUNT(AL30:AL40)&lt;11,"",AVERAGE(AL30:AL40))</f>
        <v/>
      </c>
      <c r="AO41">
        <f>IF(OR(AM41="",AN41=""),"",AM41+2.66*AN41)</f>
        <v/>
      </c>
      <c r="AP41">
        <f>IF(OR(AM41="",AN41=""),"",AM41-2.66*AN41)</f>
        <v/>
      </c>
      <c r="AQ41">
        <f>IF(OR(AM41="",COUNT(AK34:AK41)&lt;8),"",IF(COUNTIF(AK34:AK41,"&gt;"&amp;AM41)=8,"Above",IF(COUNTIF(AK34:AK41,"&lt;"&amp;AM41)=8,"Below","")))</f>
        <v/>
      </c>
      <c r="AR41">
        <f>IF('Weekly data'!$C41="","",IF(Metrics!$J$11="Seasonal bookings",IF(OR(N(IFERROR(INDEX(Targets!$G$6:$G$45,MATCH('Weekly data'!$C41,Targets!$A$6:$A$45,0)),0))=0,SUM(Seasonality!$B$6:$B$18)=0),"",IFERROR(INDEX(Targets!$G$6:$G$45,MATCH('Weekly data'!$C41,Targets!$A$6:$A$45,0)),0)*$B41/SUM(Seasonality!$B$6:$B$18)),IF(Metrics!$J$11="Seasonal pipeline",IF(OR(N(IFERROR(INDEX(Targets!$G$6:$G$45,MATCH('Weekly data'!$C41,Targets!$A$6:$A$45,0)),0))=0,SUM(Seasonality!$C$6:$C$18)=0),"",IFERROR(INDEX(Targets!$G$6:$G$45,MATCH('Weekly data'!$C41,Targets!$A$6:$A$45,0)),0)*$C41/SUM(Seasonality!$C$6:$C$18)),IF(Metrics!$J$11="Quarter plan",IF(N(IFERROR(INDEX(Targets!$G$6:$G$45,MATCH('Weekly data'!$C41,Targets!$A$6:$A$45,0)),0))=0,"",IFERROR(INDEX(Targets!$G$6:$G$45,MATCH('Weekly data'!$C41,Targets!$A$6:$A$45,0)),0)),IF(AND(Metrics!$J$11="Weekly",ISNUMBER(Metrics!$K$11)),Metrics!$K$11,"")))))</f>
        <v/>
      </c>
      <c r="AS41">
        <f>IF(NOT(ISNUMBER('Weekly data'!J41)),"",IF(Metrics!$L$11="% of target",IF(ISNUMBER(AR41),IF(AR41=0,"",'Weekly data'!J41/AR41),""),'Weekly data'!J41))</f>
        <v/>
      </c>
      <c r="AT41">
        <f>IF(AND(ISNUMBER(AS41),ISNUMBER(AS40)),ABS(AS41-AS40),"")</f>
        <v/>
      </c>
      <c r="AU41">
        <f>IF(COUNT(AS29:AS40)&lt;12,"",AVERAGE(AS29:AS40))</f>
        <v/>
      </c>
      <c r="AV41">
        <f>IF(COUNT(AT30:AT40)&lt;11,"",AVERAGE(AT30:AT40))</f>
        <v/>
      </c>
      <c r="AW41">
        <f>IF(OR(AU41="",AV41=""),"",AU41+2.66*AV41)</f>
        <v/>
      </c>
      <c r="AX41">
        <f>IF(OR(AU41="",AV41=""),"",AU41-2.66*AV41)</f>
        <v/>
      </c>
      <c r="AY41">
        <f>IF(OR(AU41="",COUNT(AS34:AS41)&lt;8),"",IF(COUNTIF(AS34:AS41,"&gt;"&amp;AU41)=8,"Above",IF(COUNTIF(AS34:AS41,"&lt;"&amp;AU41)=8,"Below","")))</f>
        <v/>
      </c>
      <c r="AZ41">
        <f>IF('Weekly data'!$C41="","",IF(Metrics!$J$12="Seasonal bookings",IF(OR(N(IFERROR(INDEX(Targets!$H$6:$H$45,MATCH('Weekly data'!$C41,Targets!$A$6:$A$45,0)),0))=0,SUM(Seasonality!$B$6:$B$18)=0),"",IFERROR(INDEX(Targets!$H$6:$H$45,MATCH('Weekly data'!$C41,Targets!$A$6:$A$45,0)),0)*$B41/SUM(Seasonality!$B$6:$B$18)),IF(Metrics!$J$12="Seasonal pipeline",IF(OR(N(IFERROR(INDEX(Targets!$H$6:$H$45,MATCH('Weekly data'!$C41,Targets!$A$6:$A$45,0)),0))=0,SUM(Seasonality!$C$6:$C$18)=0),"",IFERROR(INDEX(Targets!$H$6:$H$45,MATCH('Weekly data'!$C41,Targets!$A$6:$A$45,0)),0)*$C41/SUM(Seasonality!$C$6:$C$18)),IF(Metrics!$J$12="Quarter plan",IF(N(IFERROR(INDEX(Targets!$H$6:$H$45,MATCH('Weekly data'!$C41,Targets!$A$6:$A$45,0)),0))=0,"",IFERROR(INDEX(Targets!$H$6:$H$45,MATCH('Weekly data'!$C41,Targets!$A$6:$A$45,0)),0)),IF(AND(Metrics!$J$12="Weekly",ISNUMBER(Metrics!$K$12)),Metrics!$K$12,"")))))</f>
        <v/>
      </c>
      <c r="BA41">
        <f>IF(NOT(ISNUMBER('Weekly data'!K41)),"",IF(Metrics!$L$12="% of target",IF(ISNUMBER(AZ41),IF(AZ41=0,"",'Weekly data'!K41/AZ41),""),'Weekly data'!K41))</f>
        <v/>
      </c>
      <c r="BB41">
        <f>IF(AND(ISNUMBER(BA41),ISNUMBER(BA40)),ABS(BA41-BA40),"")</f>
        <v/>
      </c>
      <c r="BC41">
        <f>IF(COUNT(BA29:BA40)&lt;12,"",AVERAGE(BA29:BA40))</f>
        <v/>
      </c>
      <c r="BD41">
        <f>IF(COUNT(BB30:BB40)&lt;11,"",AVERAGE(BB30:BB40))</f>
        <v/>
      </c>
      <c r="BE41">
        <f>IF(OR(BC41="",BD41=""),"",BC41+2.66*BD41)</f>
        <v/>
      </c>
      <c r="BF41">
        <f>IF(OR(BC41="",BD41=""),"",BC41-2.66*BD41)</f>
        <v/>
      </c>
      <c r="BG41">
        <f>IF(OR(BC41="",COUNT(BA34:BA41)&lt;8),"",IF(COUNTIF(BA34:BA41,"&gt;"&amp;BC41)=8,"Above",IF(COUNTIF(BA34:BA41,"&lt;"&amp;BC41)=8,"Below","")))</f>
        <v/>
      </c>
      <c r="BH41">
        <f>IF('Weekly data'!$C41="","",IF(Metrics!$J$13="Seasonal bookings",IF(OR(N(IFERROR(INDEX(Targets!$I$6:$I$45,MATCH('Weekly data'!$C41,Targets!$A$6:$A$45,0)),0))=0,SUM(Seasonality!$B$6:$B$18)=0),"",IFERROR(INDEX(Targets!$I$6:$I$45,MATCH('Weekly data'!$C41,Targets!$A$6:$A$45,0)),0)*$B41/SUM(Seasonality!$B$6:$B$18)),IF(Metrics!$J$13="Seasonal pipeline",IF(OR(N(IFERROR(INDEX(Targets!$I$6:$I$45,MATCH('Weekly data'!$C41,Targets!$A$6:$A$45,0)),0))=0,SUM(Seasonality!$C$6:$C$18)=0),"",IFERROR(INDEX(Targets!$I$6:$I$45,MATCH('Weekly data'!$C41,Targets!$A$6:$A$45,0)),0)*$C41/SUM(Seasonality!$C$6:$C$18)),IF(Metrics!$J$13="Quarter plan",IF(N(IFERROR(INDEX(Targets!$I$6:$I$45,MATCH('Weekly data'!$C41,Targets!$A$6:$A$45,0)),0))=0,"",IFERROR(INDEX(Targets!$I$6:$I$45,MATCH('Weekly data'!$C41,Targets!$A$6:$A$45,0)),0)),IF(AND(Metrics!$J$13="Weekly",ISNUMBER(Metrics!$K$13)),Metrics!$K$13,"")))))</f>
        <v/>
      </c>
      <c r="BI41">
        <f>IF(NOT(ISNUMBER('Weekly data'!L41)),"",IF(Metrics!$L$13="% of target",IF(ISNUMBER(BH41),IF(BH41=0,"",'Weekly data'!L41/BH41),""),'Weekly data'!L41))</f>
        <v/>
      </c>
      <c r="BJ41">
        <f>IF(AND(ISNUMBER(BI41),ISNUMBER(BI40)),ABS(BI41-BI40),"")</f>
        <v/>
      </c>
      <c r="BK41">
        <f>IF(COUNT(BI29:BI40)&lt;12,"",AVERAGE(BI29:BI40))</f>
        <v/>
      </c>
      <c r="BL41">
        <f>IF(COUNT(BJ30:BJ40)&lt;11,"",AVERAGE(BJ30:BJ40))</f>
        <v/>
      </c>
      <c r="BM41">
        <f>IF(OR(BK41="",BL41=""),"",BK41+2.66*BL41)</f>
        <v/>
      </c>
      <c r="BN41">
        <f>IF(OR(BK41="",BL41=""),"",BK41-2.66*BL41)</f>
        <v/>
      </c>
      <c r="BO41">
        <f>IF(OR(BK41="",COUNT(BI34:BI41)&lt;8),"",IF(COUNTIF(BI34:BI41,"&gt;"&amp;BK41)=8,"Above",IF(COUNTIF(BI34:BI41,"&lt;"&amp;BK41)=8,"Below","")))</f>
        <v/>
      </c>
      <c r="BP41">
        <f>IF('Weekly data'!$C41="","",IF(Metrics!$J$14="Seasonal bookings",IF(OR(N(IFERROR(INDEX(Targets!$J$6:$J$45,MATCH('Weekly data'!$C41,Targets!$A$6:$A$45,0)),0))=0,SUM(Seasonality!$B$6:$B$18)=0),"",IFERROR(INDEX(Targets!$J$6:$J$45,MATCH('Weekly data'!$C41,Targets!$A$6:$A$45,0)),0)*$B41/SUM(Seasonality!$B$6:$B$18)),IF(Metrics!$J$14="Seasonal pipeline",IF(OR(N(IFERROR(INDEX(Targets!$J$6:$J$45,MATCH('Weekly data'!$C41,Targets!$A$6:$A$45,0)),0))=0,SUM(Seasonality!$C$6:$C$18)=0),"",IFERROR(INDEX(Targets!$J$6:$J$45,MATCH('Weekly data'!$C41,Targets!$A$6:$A$45,0)),0)*$C41/SUM(Seasonality!$C$6:$C$18)),IF(Metrics!$J$14="Quarter plan",IF(N(IFERROR(INDEX(Targets!$J$6:$J$45,MATCH('Weekly data'!$C41,Targets!$A$6:$A$45,0)),0))=0,"",IFERROR(INDEX(Targets!$J$6:$J$45,MATCH('Weekly data'!$C41,Targets!$A$6:$A$45,0)),0)),IF(AND(Metrics!$J$14="Weekly",ISNUMBER(Metrics!$K$14)),Metrics!$K$14,"")))))</f>
        <v/>
      </c>
      <c r="BQ41">
        <f>IF(NOT(ISNUMBER('Weekly data'!M41)),"",IF(Metrics!$L$14="% of target",IF(ISNUMBER(BP41),IF(BP41=0,"",'Weekly data'!M41/BP41),""),'Weekly data'!M41))</f>
        <v/>
      </c>
      <c r="BR41">
        <f>IF(AND(ISNUMBER(BQ41),ISNUMBER(BQ40)),ABS(BQ41-BQ40),"")</f>
        <v/>
      </c>
      <c r="BS41">
        <f>IF(COUNT(BQ29:BQ40)&lt;12,"",AVERAGE(BQ29:BQ40))</f>
        <v/>
      </c>
      <c r="BT41">
        <f>IF(COUNT(BR30:BR40)&lt;11,"",AVERAGE(BR30:BR40))</f>
        <v/>
      </c>
      <c r="BU41">
        <f>IF(OR(BS41="",BT41=""),"",BS41+2.66*BT41)</f>
        <v/>
      </c>
      <c r="BV41">
        <f>IF(OR(BS41="",BT41=""),"",BS41-2.66*BT41)</f>
        <v/>
      </c>
      <c r="BW41">
        <f>IF(OR(BS41="",COUNT(BQ34:BQ41)&lt;8),"",IF(COUNTIF(BQ34:BQ41,"&gt;"&amp;BS41)=8,"Above",IF(COUNTIF(BQ34:BQ41,"&lt;"&amp;BS41)=8,"Below","")))</f>
        <v/>
      </c>
      <c r="BX41">
        <f>IF('Weekly data'!$C41="","",IF(Metrics!$J$15="Seasonal bookings",IF(OR(N(IFERROR(INDEX(Targets!$K$6:$K$45,MATCH('Weekly data'!$C41,Targets!$A$6:$A$45,0)),0))=0,SUM(Seasonality!$B$6:$B$18)=0),"",IFERROR(INDEX(Targets!$K$6:$K$45,MATCH('Weekly data'!$C41,Targets!$A$6:$A$45,0)),0)*$B41/SUM(Seasonality!$B$6:$B$18)),IF(Metrics!$J$15="Seasonal pipeline",IF(OR(N(IFERROR(INDEX(Targets!$K$6:$K$45,MATCH('Weekly data'!$C41,Targets!$A$6:$A$45,0)),0))=0,SUM(Seasonality!$C$6:$C$18)=0),"",IFERROR(INDEX(Targets!$K$6:$K$45,MATCH('Weekly data'!$C41,Targets!$A$6:$A$45,0)),0)*$C41/SUM(Seasonality!$C$6:$C$18)),IF(Metrics!$J$15="Quarter plan",IF(N(IFERROR(INDEX(Targets!$K$6:$K$45,MATCH('Weekly data'!$C41,Targets!$A$6:$A$45,0)),0))=0,"",IFERROR(INDEX(Targets!$K$6:$K$45,MATCH('Weekly data'!$C41,Targets!$A$6:$A$45,0)),0)),IF(AND(Metrics!$J$15="Weekly",ISNUMBER(Metrics!$K$15)),Metrics!$K$15,"")))))</f>
        <v/>
      </c>
      <c r="BY41">
        <f>IF(NOT(ISNUMBER('Weekly data'!N41)),"",IF(Metrics!$L$15="% of target",IF(ISNUMBER(BX41),IF(BX41=0,"",'Weekly data'!N41/BX41),""),'Weekly data'!N41))</f>
        <v/>
      </c>
      <c r="BZ41">
        <f>IF(AND(ISNUMBER(BY41),ISNUMBER(BY40)),ABS(BY41-BY40),"")</f>
        <v/>
      </c>
      <c r="CA41">
        <f>IF(COUNT(BY29:BY40)&lt;12,"",AVERAGE(BY29:BY40))</f>
        <v/>
      </c>
      <c r="CB41">
        <f>IF(COUNT(BZ30:BZ40)&lt;11,"",AVERAGE(BZ30:BZ40))</f>
        <v/>
      </c>
      <c r="CC41">
        <f>IF(OR(CA41="",CB41=""),"",CA41+2.66*CB41)</f>
        <v/>
      </c>
      <c r="CD41">
        <f>IF(OR(CA41="",CB41=""),"",CA41-2.66*CB41)</f>
        <v/>
      </c>
      <c r="CE41">
        <f>IF(OR(CA41="",COUNT(BY34:BY41)&lt;8),"",IF(COUNTIF(BY34:BY41,"&gt;"&amp;CA41)=8,"Above",IF(COUNTIF(BY34:BY41,"&lt;"&amp;CA41)=8,"Below","")))</f>
        <v/>
      </c>
      <c r="CF41">
        <f>IF('Weekly data'!$C41="","",IF(Metrics!$J$16="Seasonal bookings",IF(OR(N(IFERROR(INDEX(Targets!$L$6:$L$45,MATCH('Weekly data'!$C41,Targets!$A$6:$A$45,0)),0))=0,SUM(Seasonality!$B$6:$B$18)=0),"",IFERROR(INDEX(Targets!$L$6:$L$45,MATCH('Weekly data'!$C41,Targets!$A$6:$A$45,0)),0)*$B41/SUM(Seasonality!$B$6:$B$18)),IF(Metrics!$J$16="Seasonal pipeline",IF(OR(N(IFERROR(INDEX(Targets!$L$6:$L$45,MATCH('Weekly data'!$C41,Targets!$A$6:$A$45,0)),0))=0,SUM(Seasonality!$C$6:$C$18)=0),"",IFERROR(INDEX(Targets!$L$6:$L$45,MATCH('Weekly data'!$C41,Targets!$A$6:$A$45,0)),0)*$C41/SUM(Seasonality!$C$6:$C$18)),IF(Metrics!$J$16="Quarter plan",IF(N(IFERROR(INDEX(Targets!$L$6:$L$45,MATCH('Weekly data'!$C41,Targets!$A$6:$A$45,0)),0))=0,"",IFERROR(INDEX(Targets!$L$6:$L$45,MATCH('Weekly data'!$C41,Targets!$A$6:$A$45,0)),0)),IF(AND(Metrics!$J$16="Weekly",ISNUMBER(Metrics!$K$16)),Metrics!$K$16,"")))))</f>
        <v/>
      </c>
      <c r="CG41">
        <f>IF(NOT(ISNUMBER('Weekly data'!O41)),"",IF(Metrics!$L$16="% of target",IF(ISNUMBER(CF41),IF(CF41=0,"",'Weekly data'!O41/CF41),""),'Weekly data'!O41))</f>
        <v/>
      </c>
      <c r="CH41">
        <f>IF(AND(ISNUMBER(CG41),ISNUMBER(CG40)),ABS(CG41-CG40),"")</f>
        <v/>
      </c>
      <c r="CI41">
        <f>IF(COUNT(CG29:CG40)&lt;12,"",AVERAGE(CG29:CG40))</f>
        <v/>
      </c>
      <c r="CJ41">
        <f>IF(COUNT(CH30:CH40)&lt;11,"",AVERAGE(CH30:CH40))</f>
        <v/>
      </c>
      <c r="CK41">
        <f>IF(OR(CI41="",CJ41=""),"",CI41+2.66*CJ41)</f>
        <v/>
      </c>
      <c r="CL41">
        <f>IF(OR(CI41="",CJ41=""),"",CI41-2.66*CJ41)</f>
        <v/>
      </c>
      <c r="CM41">
        <f>IF(OR(CI41="",COUNT(CG34:CG41)&lt;8),"",IF(COUNTIF(CG34:CG41,"&gt;"&amp;CI41)=8,"Above",IF(COUNTIF(CG34:CG41,"&lt;"&amp;CI41)=8,"Below","")))</f>
        <v/>
      </c>
      <c r="CN41">
        <f>IF('Weekly data'!$C41="","",IF(Metrics!$J$17="Seasonal bookings",IF(OR(N(IFERROR(INDEX(Targets!$M$6:$M$45,MATCH('Weekly data'!$C41,Targets!$A$6:$A$45,0)),0))=0,SUM(Seasonality!$B$6:$B$18)=0),"",IFERROR(INDEX(Targets!$M$6:$M$45,MATCH('Weekly data'!$C41,Targets!$A$6:$A$45,0)),0)*$B41/SUM(Seasonality!$B$6:$B$18)),IF(Metrics!$J$17="Seasonal pipeline",IF(OR(N(IFERROR(INDEX(Targets!$M$6:$M$45,MATCH('Weekly data'!$C41,Targets!$A$6:$A$45,0)),0))=0,SUM(Seasonality!$C$6:$C$18)=0),"",IFERROR(INDEX(Targets!$M$6:$M$45,MATCH('Weekly data'!$C41,Targets!$A$6:$A$45,0)),0)*$C41/SUM(Seasonality!$C$6:$C$18)),IF(Metrics!$J$17="Quarter plan",IF(N(IFERROR(INDEX(Targets!$M$6:$M$45,MATCH('Weekly data'!$C41,Targets!$A$6:$A$45,0)),0))=0,"",IFERROR(INDEX(Targets!$M$6:$M$45,MATCH('Weekly data'!$C41,Targets!$A$6:$A$45,0)),0)),IF(AND(Metrics!$J$17="Weekly",ISNUMBER(Metrics!$K$17)),Metrics!$K$17,"")))))</f>
        <v/>
      </c>
      <c r="CO41">
        <f>IF(NOT(ISNUMBER('Weekly data'!P41)),"",IF(Metrics!$L$17="% of target",IF(ISNUMBER(CN41),IF(CN41=0,"",'Weekly data'!P41/CN41),""),'Weekly data'!P41))</f>
        <v/>
      </c>
      <c r="CP41">
        <f>IF(AND(ISNUMBER(CO41),ISNUMBER(CO40)),ABS(CO41-CO40),"")</f>
        <v/>
      </c>
      <c r="CQ41">
        <f>IF(COUNT(CO29:CO40)&lt;12,"",AVERAGE(CO29:CO40))</f>
        <v/>
      </c>
      <c r="CR41">
        <f>IF(COUNT(CP30:CP40)&lt;11,"",AVERAGE(CP30:CP40))</f>
        <v/>
      </c>
      <c r="CS41">
        <f>IF(OR(CQ41="",CR41=""),"",CQ41+2.66*CR41)</f>
        <v/>
      </c>
      <c r="CT41">
        <f>IF(OR(CQ41="",CR41=""),"",CQ41-2.66*CR41)</f>
        <v/>
      </c>
      <c r="CU41">
        <f>IF(OR(CQ41="",COUNT(CO34:CO41)&lt;8),"",IF(COUNTIF(CO34:CO41,"&gt;"&amp;CQ41)=8,"Above",IF(COUNTIF(CO34:CO41,"&lt;"&amp;CQ41)=8,"Below","")))</f>
        <v/>
      </c>
    </row>
    <row r="42">
      <c r="A42" s="8">
        <f>'Weekly data'!A42</f>
        <v/>
      </c>
      <c r="B42">
        <f>IF('Weekly data'!D42="","",INDEX(Seasonality!$B$6:$B$18,'Weekly data'!D42))</f>
        <v/>
      </c>
      <c r="C42">
        <f>IF('Weekly data'!D42="","",INDEX(Seasonality!$C$6:$C$18,'Weekly data'!D42))</f>
        <v/>
      </c>
      <c r="D42">
        <f>IF('Weekly data'!$C42="","",IF(Metrics!$J$6="Seasonal bookings",IF(OR(N(IFERROR(INDEX(Targets!$B$6:$B$45,MATCH('Weekly data'!$C42,Targets!$A$6:$A$45,0)),0))=0,SUM(Seasonality!$B$6:$B$18)=0),"",IFERROR(INDEX(Targets!$B$6:$B$45,MATCH('Weekly data'!$C42,Targets!$A$6:$A$45,0)),0)*$B42/SUM(Seasonality!$B$6:$B$18)),IF(Metrics!$J$6="Seasonal pipeline",IF(OR(N(IFERROR(INDEX(Targets!$B$6:$B$45,MATCH('Weekly data'!$C42,Targets!$A$6:$A$45,0)),0))=0,SUM(Seasonality!$C$6:$C$18)=0),"",IFERROR(INDEX(Targets!$B$6:$B$45,MATCH('Weekly data'!$C42,Targets!$A$6:$A$45,0)),0)*$C42/SUM(Seasonality!$C$6:$C$18)),IF(Metrics!$J$6="Quarter plan",IF(N(IFERROR(INDEX(Targets!$B$6:$B$45,MATCH('Weekly data'!$C42,Targets!$A$6:$A$45,0)),0))=0,"",IFERROR(INDEX(Targets!$B$6:$B$45,MATCH('Weekly data'!$C42,Targets!$A$6:$A$45,0)),0)),IF(AND(Metrics!$J$6="Weekly",ISNUMBER(Metrics!$K$6)),Metrics!$K$6,"")))))</f>
        <v/>
      </c>
      <c r="E42">
        <f>IF(NOT(ISNUMBER('Weekly data'!E42)),"",IF(Metrics!$L$6="% of target",IF(ISNUMBER(D42),IF(D42=0,"",'Weekly data'!E42/D42),""),'Weekly data'!E42))</f>
        <v/>
      </c>
      <c r="F42">
        <f>IF(AND(ISNUMBER(E42),ISNUMBER(E41)),ABS(E42-E41),"")</f>
        <v/>
      </c>
      <c r="G42">
        <f>IF(COUNT(E30:E41)&lt;12,"",AVERAGE(E30:E41))</f>
        <v/>
      </c>
      <c r="H42">
        <f>IF(COUNT(F31:F41)&lt;11,"",AVERAGE(F31:F41))</f>
        <v/>
      </c>
      <c r="I42">
        <f>IF(OR(G42="",H42=""),"",G42+2.66*H42)</f>
        <v/>
      </c>
      <c r="J42">
        <f>IF(OR(G42="",H42=""),"",G42-2.66*H42)</f>
        <v/>
      </c>
      <c r="K42">
        <f>IF(OR(G42="",COUNT(E35:E42)&lt;8),"",IF(COUNTIF(E35:E42,"&gt;"&amp;G42)=8,"Above",IF(COUNTIF(E35:E42,"&lt;"&amp;G42)=8,"Below","")))</f>
        <v/>
      </c>
      <c r="L42">
        <f>IF('Weekly data'!$C42="","",IF(Metrics!$J$7="Seasonal bookings",IF(OR(N(IFERROR(INDEX(Targets!$C$6:$C$45,MATCH('Weekly data'!$C42,Targets!$A$6:$A$45,0)),0))=0,SUM(Seasonality!$B$6:$B$18)=0),"",IFERROR(INDEX(Targets!$C$6:$C$45,MATCH('Weekly data'!$C42,Targets!$A$6:$A$45,0)),0)*$B42/SUM(Seasonality!$B$6:$B$18)),IF(Metrics!$J$7="Seasonal pipeline",IF(OR(N(IFERROR(INDEX(Targets!$C$6:$C$45,MATCH('Weekly data'!$C42,Targets!$A$6:$A$45,0)),0))=0,SUM(Seasonality!$C$6:$C$18)=0),"",IFERROR(INDEX(Targets!$C$6:$C$45,MATCH('Weekly data'!$C42,Targets!$A$6:$A$45,0)),0)*$C42/SUM(Seasonality!$C$6:$C$18)),IF(Metrics!$J$7="Quarter plan",IF(N(IFERROR(INDEX(Targets!$C$6:$C$45,MATCH('Weekly data'!$C42,Targets!$A$6:$A$45,0)),0))=0,"",IFERROR(INDEX(Targets!$C$6:$C$45,MATCH('Weekly data'!$C42,Targets!$A$6:$A$45,0)),0)),IF(AND(Metrics!$J$7="Weekly",ISNUMBER(Metrics!$K$7)),Metrics!$K$7,"")))))</f>
        <v/>
      </c>
      <c r="M42">
        <f>IF(NOT(ISNUMBER('Weekly data'!F42)),"",IF(Metrics!$L$7="% of target",IF(ISNUMBER(L42),IF(L42=0,"",'Weekly data'!F42/L42),""),'Weekly data'!F42))</f>
        <v/>
      </c>
      <c r="N42">
        <f>IF(AND(ISNUMBER(M42),ISNUMBER(M41)),ABS(M42-M41),"")</f>
        <v/>
      </c>
      <c r="O42">
        <f>IF(COUNT(M30:M41)&lt;12,"",AVERAGE(M30:M41))</f>
        <v/>
      </c>
      <c r="P42">
        <f>IF(COUNT(N31:N41)&lt;11,"",AVERAGE(N31:N41))</f>
        <v/>
      </c>
      <c r="Q42">
        <f>IF(OR(O42="",P42=""),"",O42+2.66*P42)</f>
        <v/>
      </c>
      <c r="R42">
        <f>IF(OR(O42="",P42=""),"",O42-2.66*P42)</f>
        <v/>
      </c>
      <c r="S42">
        <f>IF(OR(O42="",COUNT(M35:M42)&lt;8),"",IF(COUNTIF(M35:M42,"&gt;"&amp;O42)=8,"Above",IF(COUNTIF(M35:M42,"&lt;"&amp;O42)=8,"Below","")))</f>
        <v/>
      </c>
      <c r="T42">
        <f>IF('Weekly data'!$C42="","",IF(Metrics!$J$8="Seasonal bookings",IF(OR(N(IFERROR(INDEX(Targets!$D$6:$D$45,MATCH('Weekly data'!$C42,Targets!$A$6:$A$45,0)),0))=0,SUM(Seasonality!$B$6:$B$18)=0),"",IFERROR(INDEX(Targets!$D$6:$D$45,MATCH('Weekly data'!$C42,Targets!$A$6:$A$45,0)),0)*$B42/SUM(Seasonality!$B$6:$B$18)),IF(Metrics!$J$8="Seasonal pipeline",IF(OR(N(IFERROR(INDEX(Targets!$D$6:$D$45,MATCH('Weekly data'!$C42,Targets!$A$6:$A$45,0)),0))=0,SUM(Seasonality!$C$6:$C$18)=0),"",IFERROR(INDEX(Targets!$D$6:$D$45,MATCH('Weekly data'!$C42,Targets!$A$6:$A$45,0)),0)*$C42/SUM(Seasonality!$C$6:$C$18)),IF(Metrics!$J$8="Quarter plan",IF(N(IFERROR(INDEX(Targets!$D$6:$D$45,MATCH('Weekly data'!$C42,Targets!$A$6:$A$45,0)),0))=0,"",IFERROR(INDEX(Targets!$D$6:$D$45,MATCH('Weekly data'!$C42,Targets!$A$6:$A$45,0)),0)),IF(AND(Metrics!$J$8="Weekly",ISNUMBER(Metrics!$K$8)),Metrics!$K$8,"")))))</f>
        <v/>
      </c>
      <c r="U42">
        <f>IF(NOT(ISNUMBER('Weekly data'!G42)),"",IF(Metrics!$L$8="% of target",IF(ISNUMBER(T42),IF(T42=0,"",'Weekly data'!G42/T42),""),'Weekly data'!G42))</f>
        <v/>
      </c>
      <c r="V42">
        <f>IF(AND(ISNUMBER(U42),ISNUMBER(U41)),ABS(U42-U41),"")</f>
        <v/>
      </c>
      <c r="W42">
        <f>IF(COUNT(U30:U41)&lt;12,"",AVERAGE(U30:U41))</f>
        <v/>
      </c>
      <c r="X42">
        <f>IF(COUNT(V31:V41)&lt;11,"",AVERAGE(V31:V41))</f>
        <v/>
      </c>
      <c r="Y42">
        <f>IF(OR(W42="",X42=""),"",W42+2.66*X42)</f>
        <v/>
      </c>
      <c r="Z42">
        <f>IF(OR(W42="",X42=""),"",W42-2.66*X42)</f>
        <v/>
      </c>
      <c r="AA42">
        <f>IF(OR(W42="",COUNT(U35:U42)&lt;8),"",IF(COUNTIF(U35:U42,"&gt;"&amp;W42)=8,"Above",IF(COUNTIF(U35:U42,"&lt;"&amp;W42)=8,"Below","")))</f>
        <v/>
      </c>
      <c r="AB42">
        <f>IF('Weekly data'!$C42="","",IF(Metrics!$J$9="Seasonal bookings",IF(OR(N(IFERROR(INDEX(Targets!$E$6:$E$45,MATCH('Weekly data'!$C42,Targets!$A$6:$A$45,0)),0))=0,SUM(Seasonality!$B$6:$B$18)=0),"",IFERROR(INDEX(Targets!$E$6:$E$45,MATCH('Weekly data'!$C42,Targets!$A$6:$A$45,0)),0)*$B42/SUM(Seasonality!$B$6:$B$18)),IF(Metrics!$J$9="Seasonal pipeline",IF(OR(N(IFERROR(INDEX(Targets!$E$6:$E$45,MATCH('Weekly data'!$C42,Targets!$A$6:$A$45,0)),0))=0,SUM(Seasonality!$C$6:$C$18)=0),"",IFERROR(INDEX(Targets!$E$6:$E$45,MATCH('Weekly data'!$C42,Targets!$A$6:$A$45,0)),0)*$C42/SUM(Seasonality!$C$6:$C$18)),IF(Metrics!$J$9="Quarter plan",IF(N(IFERROR(INDEX(Targets!$E$6:$E$45,MATCH('Weekly data'!$C42,Targets!$A$6:$A$45,0)),0))=0,"",IFERROR(INDEX(Targets!$E$6:$E$45,MATCH('Weekly data'!$C42,Targets!$A$6:$A$45,0)),0)),IF(AND(Metrics!$J$9="Weekly",ISNUMBER(Metrics!$K$9)),Metrics!$K$9,"")))))</f>
        <v/>
      </c>
      <c r="AC42">
        <f>IF(NOT(ISNUMBER('Weekly data'!H42)),"",IF(Metrics!$L$9="% of target",IF(ISNUMBER(AB42),IF(AB42=0,"",'Weekly data'!H42/AB42),""),'Weekly data'!H42))</f>
        <v/>
      </c>
      <c r="AD42">
        <f>IF(AND(ISNUMBER(AC42),ISNUMBER(AC41)),ABS(AC42-AC41),"")</f>
        <v/>
      </c>
      <c r="AE42">
        <f>IF(COUNT(AC30:AC41)&lt;12,"",AVERAGE(AC30:AC41))</f>
        <v/>
      </c>
      <c r="AF42">
        <f>IF(COUNT(AD31:AD41)&lt;11,"",AVERAGE(AD31:AD41))</f>
        <v/>
      </c>
      <c r="AG42">
        <f>IF(OR(AE42="",AF42=""),"",AE42+2.66*AF42)</f>
        <v/>
      </c>
      <c r="AH42">
        <f>IF(OR(AE42="",AF42=""),"",AE42-2.66*AF42)</f>
        <v/>
      </c>
      <c r="AI42">
        <f>IF(OR(AE42="",COUNT(AC35:AC42)&lt;8),"",IF(COUNTIF(AC35:AC42,"&gt;"&amp;AE42)=8,"Above",IF(COUNTIF(AC35:AC42,"&lt;"&amp;AE42)=8,"Below","")))</f>
        <v/>
      </c>
      <c r="AJ42">
        <f>IF('Weekly data'!$C42="","",IF(Metrics!$J$10="Seasonal bookings",IF(OR(N(IFERROR(INDEX(Targets!$F$6:$F$45,MATCH('Weekly data'!$C42,Targets!$A$6:$A$45,0)),0))=0,SUM(Seasonality!$B$6:$B$18)=0),"",IFERROR(INDEX(Targets!$F$6:$F$45,MATCH('Weekly data'!$C42,Targets!$A$6:$A$45,0)),0)*$B42/SUM(Seasonality!$B$6:$B$18)),IF(Metrics!$J$10="Seasonal pipeline",IF(OR(N(IFERROR(INDEX(Targets!$F$6:$F$45,MATCH('Weekly data'!$C42,Targets!$A$6:$A$45,0)),0))=0,SUM(Seasonality!$C$6:$C$18)=0),"",IFERROR(INDEX(Targets!$F$6:$F$45,MATCH('Weekly data'!$C42,Targets!$A$6:$A$45,0)),0)*$C42/SUM(Seasonality!$C$6:$C$18)),IF(Metrics!$J$10="Quarter plan",IF(N(IFERROR(INDEX(Targets!$F$6:$F$45,MATCH('Weekly data'!$C42,Targets!$A$6:$A$45,0)),0))=0,"",IFERROR(INDEX(Targets!$F$6:$F$45,MATCH('Weekly data'!$C42,Targets!$A$6:$A$45,0)),0)),IF(AND(Metrics!$J$10="Weekly",ISNUMBER(Metrics!$K$10)),Metrics!$K$10,"")))))</f>
        <v/>
      </c>
      <c r="AK42">
        <f>IF(NOT(ISNUMBER('Weekly data'!I42)),"",IF(Metrics!$L$10="% of target",IF(ISNUMBER(AJ42),IF(AJ42=0,"",'Weekly data'!I42/AJ42),""),'Weekly data'!I42))</f>
        <v/>
      </c>
      <c r="AL42">
        <f>IF(AND(ISNUMBER(AK42),ISNUMBER(AK41)),ABS(AK42-AK41),"")</f>
        <v/>
      </c>
      <c r="AM42">
        <f>IF(COUNT(AK30:AK41)&lt;12,"",AVERAGE(AK30:AK41))</f>
        <v/>
      </c>
      <c r="AN42">
        <f>IF(COUNT(AL31:AL41)&lt;11,"",AVERAGE(AL31:AL41))</f>
        <v/>
      </c>
      <c r="AO42">
        <f>IF(OR(AM42="",AN42=""),"",AM42+2.66*AN42)</f>
        <v/>
      </c>
      <c r="AP42">
        <f>IF(OR(AM42="",AN42=""),"",AM42-2.66*AN42)</f>
        <v/>
      </c>
      <c r="AQ42">
        <f>IF(OR(AM42="",COUNT(AK35:AK42)&lt;8),"",IF(COUNTIF(AK35:AK42,"&gt;"&amp;AM42)=8,"Above",IF(COUNTIF(AK35:AK42,"&lt;"&amp;AM42)=8,"Below","")))</f>
        <v/>
      </c>
      <c r="AR42">
        <f>IF('Weekly data'!$C42="","",IF(Metrics!$J$11="Seasonal bookings",IF(OR(N(IFERROR(INDEX(Targets!$G$6:$G$45,MATCH('Weekly data'!$C42,Targets!$A$6:$A$45,0)),0))=0,SUM(Seasonality!$B$6:$B$18)=0),"",IFERROR(INDEX(Targets!$G$6:$G$45,MATCH('Weekly data'!$C42,Targets!$A$6:$A$45,0)),0)*$B42/SUM(Seasonality!$B$6:$B$18)),IF(Metrics!$J$11="Seasonal pipeline",IF(OR(N(IFERROR(INDEX(Targets!$G$6:$G$45,MATCH('Weekly data'!$C42,Targets!$A$6:$A$45,0)),0))=0,SUM(Seasonality!$C$6:$C$18)=0),"",IFERROR(INDEX(Targets!$G$6:$G$45,MATCH('Weekly data'!$C42,Targets!$A$6:$A$45,0)),0)*$C42/SUM(Seasonality!$C$6:$C$18)),IF(Metrics!$J$11="Quarter plan",IF(N(IFERROR(INDEX(Targets!$G$6:$G$45,MATCH('Weekly data'!$C42,Targets!$A$6:$A$45,0)),0))=0,"",IFERROR(INDEX(Targets!$G$6:$G$45,MATCH('Weekly data'!$C42,Targets!$A$6:$A$45,0)),0)),IF(AND(Metrics!$J$11="Weekly",ISNUMBER(Metrics!$K$11)),Metrics!$K$11,"")))))</f>
        <v/>
      </c>
      <c r="AS42">
        <f>IF(NOT(ISNUMBER('Weekly data'!J42)),"",IF(Metrics!$L$11="% of target",IF(ISNUMBER(AR42),IF(AR42=0,"",'Weekly data'!J42/AR42),""),'Weekly data'!J42))</f>
        <v/>
      </c>
      <c r="AT42">
        <f>IF(AND(ISNUMBER(AS42),ISNUMBER(AS41)),ABS(AS42-AS41),"")</f>
        <v/>
      </c>
      <c r="AU42">
        <f>IF(COUNT(AS30:AS41)&lt;12,"",AVERAGE(AS30:AS41))</f>
        <v/>
      </c>
      <c r="AV42">
        <f>IF(COUNT(AT31:AT41)&lt;11,"",AVERAGE(AT31:AT41))</f>
        <v/>
      </c>
      <c r="AW42">
        <f>IF(OR(AU42="",AV42=""),"",AU42+2.66*AV42)</f>
        <v/>
      </c>
      <c r="AX42">
        <f>IF(OR(AU42="",AV42=""),"",AU42-2.66*AV42)</f>
        <v/>
      </c>
      <c r="AY42">
        <f>IF(OR(AU42="",COUNT(AS35:AS42)&lt;8),"",IF(COUNTIF(AS35:AS42,"&gt;"&amp;AU42)=8,"Above",IF(COUNTIF(AS35:AS42,"&lt;"&amp;AU42)=8,"Below","")))</f>
        <v/>
      </c>
      <c r="AZ42">
        <f>IF('Weekly data'!$C42="","",IF(Metrics!$J$12="Seasonal bookings",IF(OR(N(IFERROR(INDEX(Targets!$H$6:$H$45,MATCH('Weekly data'!$C42,Targets!$A$6:$A$45,0)),0))=0,SUM(Seasonality!$B$6:$B$18)=0),"",IFERROR(INDEX(Targets!$H$6:$H$45,MATCH('Weekly data'!$C42,Targets!$A$6:$A$45,0)),0)*$B42/SUM(Seasonality!$B$6:$B$18)),IF(Metrics!$J$12="Seasonal pipeline",IF(OR(N(IFERROR(INDEX(Targets!$H$6:$H$45,MATCH('Weekly data'!$C42,Targets!$A$6:$A$45,0)),0))=0,SUM(Seasonality!$C$6:$C$18)=0),"",IFERROR(INDEX(Targets!$H$6:$H$45,MATCH('Weekly data'!$C42,Targets!$A$6:$A$45,0)),0)*$C42/SUM(Seasonality!$C$6:$C$18)),IF(Metrics!$J$12="Quarter plan",IF(N(IFERROR(INDEX(Targets!$H$6:$H$45,MATCH('Weekly data'!$C42,Targets!$A$6:$A$45,0)),0))=0,"",IFERROR(INDEX(Targets!$H$6:$H$45,MATCH('Weekly data'!$C42,Targets!$A$6:$A$45,0)),0)),IF(AND(Metrics!$J$12="Weekly",ISNUMBER(Metrics!$K$12)),Metrics!$K$12,"")))))</f>
        <v/>
      </c>
      <c r="BA42">
        <f>IF(NOT(ISNUMBER('Weekly data'!K42)),"",IF(Metrics!$L$12="% of target",IF(ISNUMBER(AZ42),IF(AZ42=0,"",'Weekly data'!K42/AZ42),""),'Weekly data'!K42))</f>
        <v/>
      </c>
      <c r="BB42">
        <f>IF(AND(ISNUMBER(BA42),ISNUMBER(BA41)),ABS(BA42-BA41),"")</f>
        <v/>
      </c>
      <c r="BC42">
        <f>IF(COUNT(BA30:BA41)&lt;12,"",AVERAGE(BA30:BA41))</f>
        <v/>
      </c>
      <c r="BD42">
        <f>IF(COUNT(BB31:BB41)&lt;11,"",AVERAGE(BB31:BB41))</f>
        <v/>
      </c>
      <c r="BE42">
        <f>IF(OR(BC42="",BD42=""),"",BC42+2.66*BD42)</f>
        <v/>
      </c>
      <c r="BF42">
        <f>IF(OR(BC42="",BD42=""),"",BC42-2.66*BD42)</f>
        <v/>
      </c>
      <c r="BG42">
        <f>IF(OR(BC42="",COUNT(BA35:BA42)&lt;8),"",IF(COUNTIF(BA35:BA42,"&gt;"&amp;BC42)=8,"Above",IF(COUNTIF(BA35:BA42,"&lt;"&amp;BC42)=8,"Below","")))</f>
        <v/>
      </c>
      <c r="BH42">
        <f>IF('Weekly data'!$C42="","",IF(Metrics!$J$13="Seasonal bookings",IF(OR(N(IFERROR(INDEX(Targets!$I$6:$I$45,MATCH('Weekly data'!$C42,Targets!$A$6:$A$45,0)),0))=0,SUM(Seasonality!$B$6:$B$18)=0),"",IFERROR(INDEX(Targets!$I$6:$I$45,MATCH('Weekly data'!$C42,Targets!$A$6:$A$45,0)),0)*$B42/SUM(Seasonality!$B$6:$B$18)),IF(Metrics!$J$13="Seasonal pipeline",IF(OR(N(IFERROR(INDEX(Targets!$I$6:$I$45,MATCH('Weekly data'!$C42,Targets!$A$6:$A$45,0)),0))=0,SUM(Seasonality!$C$6:$C$18)=0),"",IFERROR(INDEX(Targets!$I$6:$I$45,MATCH('Weekly data'!$C42,Targets!$A$6:$A$45,0)),0)*$C42/SUM(Seasonality!$C$6:$C$18)),IF(Metrics!$J$13="Quarter plan",IF(N(IFERROR(INDEX(Targets!$I$6:$I$45,MATCH('Weekly data'!$C42,Targets!$A$6:$A$45,0)),0))=0,"",IFERROR(INDEX(Targets!$I$6:$I$45,MATCH('Weekly data'!$C42,Targets!$A$6:$A$45,0)),0)),IF(AND(Metrics!$J$13="Weekly",ISNUMBER(Metrics!$K$13)),Metrics!$K$13,"")))))</f>
        <v/>
      </c>
      <c r="BI42">
        <f>IF(NOT(ISNUMBER('Weekly data'!L42)),"",IF(Metrics!$L$13="% of target",IF(ISNUMBER(BH42),IF(BH42=0,"",'Weekly data'!L42/BH42),""),'Weekly data'!L42))</f>
        <v/>
      </c>
      <c r="BJ42">
        <f>IF(AND(ISNUMBER(BI42),ISNUMBER(BI41)),ABS(BI42-BI41),"")</f>
        <v/>
      </c>
      <c r="BK42">
        <f>IF(COUNT(BI30:BI41)&lt;12,"",AVERAGE(BI30:BI41))</f>
        <v/>
      </c>
      <c r="BL42">
        <f>IF(COUNT(BJ31:BJ41)&lt;11,"",AVERAGE(BJ31:BJ41))</f>
        <v/>
      </c>
      <c r="BM42">
        <f>IF(OR(BK42="",BL42=""),"",BK42+2.66*BL42)</f>
        <v/>
      </c>
      <c r="BN42">
        <f>IF(OR(BK42="",BL42=""),"",BK42-2.66*BL42)</f>
        <v/>
      </c>
      <c r="BO42">
        <f>IF(OR(BK42="",COUNT(BI35:BI42)&lt;8),"",IF(COUNTIF(BI35:BI42,"&gt;"&amp;BK42)=8,"Above",IF(COUNTIF(BI35:BI42,"&lt;"&amp;BK42)=8,"Below","")))</f>
        <v/>
      </c>
      <c r="BP42">
        <f>IF('Weekly data'!$C42="","",IF(Metrics!$J$14="Seasonal bookings",IF(OR(N(IFERROR(INDEX(Targets!$J$6:$J$45,MATCH('Weekly data'!$C42,Targets!$A$6:$A$45,0)),0))=0,SUM(Seasonality!$B$6:$B$18)=0),"",IFERROR(INDEX(Targets!$J$6:$J$45,MATCH('Weekly data'!$C42,Targets!$A$6:$A$45,0)),0)*$B42/SUM(Seasonality!$B$6:$B$18)),IF(Metrics!$J$14="Seasonal pipeline",IF(OR(N(IFERROR(INDEX(Targets!$J$6:$J$45,MATCH('Weekly data'!$C42,Targets!$A$6:$A$45,0)),0))=0,SUM(Seasonality!$C$6:$C$18)=0),"",IFERROR(INDEX(Targets!$J$6:$J$45,MATCH('Weekly data'!$C42,Targets!$A$6:$A$45,0)),0)*$C42/SUM(Seasonality!$C$6:$C$18)),IF(Metrics!$J$14="Quarter plan",IF(N(IFERROR(INDEX(Targets!$J$6:$J$45,MATCH('Weekly data'!$C42,Targets!$A$6:$A$45,0)),0))=0,"",IFERROR(INDEX(Targets!$J$6:$J$45,MATCH('Weekly data'!$C42,Targets!$A$6:$A$45,0)),0)),IF(AND(Metrics!$J$14="Weekly",ISNUMBER(Metrics!$K$14)),Metrics!$K$14,"")))))</f>
        <v/>
      </c>
      <c r="BQ42">
        <f>IF(NOT(ISNUMBER('Weekly data'!M42)),"",IF(Metrics!$L$14="% of target",IF(ISNUMBER(BP42),IF(BP42=0,"",'Weekly data'!M42/BP42),""),'Weekly data'!M42))</f>
        <v/>
      </c>
      <c r="BR42">
        <f>IF(AND(ISNUMBER(BQ42),ISNUMBER(BQ41)),ABS(BQ42-BQ41),"")</f>
        <v/>
      </c>
      <c r="BS42">
        <f>IF(COUNT(BQ30:BQ41)&lt;12,"",AVERAGE(BQ30:BQ41))</f>
        <v/>
      </c>
      <c r="BT42">
        <f>IF(COUNT(BR31:BR41)&lt;11,"",AVERAGE(BR31:BR41))</f>
        <v/>
      </c>
      <c r="BU42">
        <f>IF(OR(BS42="",BT42=""),"",BS42+2.66*BT42)</f>
        <v/>
      </c>
      <c r="BV42">
        <f>IF(OR(BS42="",BT42=""),"",BS42-2.66*BT42)</f>
        <v/>
      </c>
      <c r="BW42">
        <f>IF(OR(BS42="",COUNT(BQ35:BQ42)&lt;8),"",IF(COUNTIF(BQ35:BQ42,"&gt;"&amp;BS42)=8,"Above",IF(COUNTIF(BQ35:BQ42,"&lt;"&amp;BS42)=8,"Below","")))</f>
        <v/>
      </c>
      <c r="BX42">
        <f>IF('Weekly data'!$C42="","",IF(Metrics!$J$15="Seasonal bookings",IF(OR(N(IFERROR(INDEX(Targets!$K$6:$K$45,MATCH('Weekly data'!$C42,Targets!$A$6:$A$45,0)),0))=0,SUM(Seasonality!$B$6:$B$18)=0),"",IFERROR(INDEX(Targets!$K$6:$K$45,MATCH('Weekly data'!$C42,Targets!$A$6:$A$45,0)),0)*$B42/SUM(Seasonality!$B$6:$B$18)),IF(Metrics!$J$15="Seasonal pipeline",IF(OR(N(IFERROR(INDEX(Targets!$K$6:$K$45,MATCH('Weekly data'!$C42,Targets!$A$6:$A$45,0)),0))=0,SUM(Seasonality!$C$6:$C$18)=0),"",IFERROR(INDEX(Targets!$K$6:$K$45,MATCH('Weekly data'!$C42,Targets!$A$6:$A$45,0)),0)*$C42/SUM(Seasonality!$C$6:$C$18)),IF(Metrics!$J$15="Quarter plan",IF(N(IFERROR(INDEX(Targets!$K$6:$K$45,MATCH('Weekly data'!$C42,Targets!$A$6:$A$45,0)),0))=0,"",IFERROR(INDEX(Targets!$K$6:$K$45,MATCH('Weekly data'!$C42,Targets!$A$6:$A$45,0)),0)),IF(AND(Metrics!$J$15="Weekly",ISNUMBER(Metrics!$K$15)),Metrics!$K$15,"")))))</f>
        <v/>
      </c>
      <c r="BY42">
        <f>IF(NOT(ISNUMBER('Weekly data'!N42)),"",IF(Metrics!$L$15="% of target",IF(ISNUMBER(BX42),IF(BX42=0,"",'Weekly data'!N42/BX42),""),'Weekly data'!N42))</f>
        <v/>
      </c>
      <c r="BZ42">
        <f>IF(AND(ISNUMBER(BY42),ISNUMBER(BY41)),ABS(BY42-BY41),"")</f>
        <v/>
      </c>
      <c r="CA42">
        <f>IF(COUNT(BY30:BY41)&lt;12,"",AVERAGE(BY30:BY41))</f>
        <v/>
      </c>
      <c r="CB42">
        <f>IF(COUNT(BZ31:BZ41)&lt;11,"",AVERAGE(BZ31:BZ41))</f>
        <v/>
      </c>
      <c r="CC42">
        <f>IF(OR(CA42="",CB42=""),"",CA42+2.66*CB42)</f>
        <v/>
      </c>
      <c r="CD42">
        <f>IF(OR(CA42="",CB42=""),"",CA42-2.66*CB42)</f>
        <v/>
      </c>
      <c r="CE42">
        <f>IF(OR(CA42="",COUNT(BY35:BY42)&lt;8),"",IF(COUNTIF(BY35:BY42,"&gt;"&amp;CA42)=8,"Above",IF(COUNTIF(BY35:BY42,"&lt;"&amp;CA42)=8,"Below","")))</f>
        <v/>
      </c>
      <c r="CF42">
        <f>IF('Weekly data'!$C42="","",IF(Metrics!$J$16="Seasonal bookings",IF(OR(N(IFERROR(INDEX(Targets!$L$6:$L$45,MATCH('Weekly data'!$C42,Targets!$A$6:$A$45,0)),0))=0,SUM(Seasonality!$B$6:$B$18)=0),"",IFERROR(INDEX(Targets!$L$6:$L$45,MATCH('Weekly data'!$C42,Targets!$A$6:$A$45,0)),0)*$B42/SUM(Seasonality!$B$6:$B$18)),IF(Metrics!$J$16="Seasonal pipeline",IF(OR(N(IFERROR(INDEX(Targets!$L$6:$L$45,MATCH('Weekly data'!$C42,Targets!$A$6:$A$45,0)),0))=0,SUM(Seasonality!$C$6:$C$18)=0),"",IFERROR(INDEX(Targets!$L$6:$L$45,MATCH('Weekly data'!$C42,Targets!$A$6:$A$45,0)),0)*$C42/SUM(Seasonality!$C$6:$C$18)),IF(Metrics!$J$16="Quarter plan",IF(N(IFERROR(INDEX(Targets!$L$6:$L$45,MATCH('Weekly data'!$C42,Targets!$A$6:$A$45,0)),0))=0,"",IFERROR(INDEX(Targets!$L$6:$L$45,MATCH('Weekly data'!$C42,Targets!$A$6:$A$45,0)),0)),IF(AND(Metrics!$J$16="Weekly",ISNUMBER(Metrics!$K$16)),Metrics!$K$16,"")))))</f>
        <v/>
      </c>
      <c r="CG42">
        <f>IF(NOT(ISNUMBER('Weekly data'!O42)),"",IF(Metrics!$L$16="% of target",IF(ISNUMBER(CF42),IF(CF42=0,"",'Weekly data'!O42/CF42),""),'Weekly data'!O42))</f>
        <v/>
      </c>
      <c r="CH42">
        <f>IF(AND(ISNUMBER(CG42),ISNUMBER(CG41)),ABS(CG42-CG41),"")</f>
        <v/>
      </c>
      <c r="CI42">
        <f>IF(COUNT(CG30:CG41)&lt;12,"",AVERAGE(CG30:CG41))</f>
        <v/>
      </c>
      <c r="CJ42">
        <f>IF(COUNT(CH31:CH41)&lt;11,"",AVERAGE(CH31:CH41))</f>
        <v/>
      </c>
      <c r="CK42">
        <f>IF(OR(CI42="",CJ42=""),"",CI42+2.66*CJ42)</f>
        <v/>
      </c>
      <c r="CL42">
        <f>IF(OR(CI42="",CJ42=""),"",CI42-2.66*CJ42)</f>
        <v/>
      </c>
      <c r="CM42">
        <f>IF(OR(CI42="",COUNT(CG35:CG42)&lt;8),"",IF(COUNTIF(CG35:CG42,"&gt;"&amp;CI42)=8,"Above",IF(COUNTIF(CG35:CG42,"&lt;"&amp;CI42)=8,"Below","")))</f>
        <v/>
      </c>
      <c r="CN42">
        <f>IF('Weekly data'!$C42="","",IF(Metrics!$J$17="Seasonal bookings",IF(OR(N(IFERROR(INDEX(Targets!$M$6:$M$45,MATCH('Weekly data'!$C42,Targets!$A$6:$A$45,0)),0))=0,SUM(Seasonality!$B$6:$B$18)=0),"",IFERROR(INDEX(Targets!$M$6:$M$45,MATCH('Weekly data'!$C42,Targets!$A$6:$A$45,0)),0)*$B42/SUM(Seasonality!$B$6:$B$18)),IF(Metrics!$J$17="Seasonal pipeline",IF(OR(N(IFERROR(INDEX(Targets!$M$6:$M$45,MATCH('Weekly data'!$C42,Targets!$A$6:$A$45,0)),0))=0,SUM(Seasonality!$C$6:$C$18)=0),"",IFERROR(INDEX(Targets!$M$6:$M$45,MATCH('Weekly data'!$C42,Targets!$A$6:$A$45,0)),0)*$C42/SUM(Seasonality!$C$6:$C$18)),IF(Metrics!$J$17="Quarter plan",IF(N(IFERROR(INDEX(Targets!$M$6:$M$45,MATCH('Weekly data'!$C42,Targets!$A$6:$A$45,0)),0))=0,"",IFERROR(INDEX(Targets!$M$6:$M$45,MATCH('Weekly data'!$C42,Targets!$A$6:$A$45,0)),0)),IF(AND(Metrics!$J$17="Weekly",ISNUMBER(Metrics!$K$17)),Metrics!$K$17,"")))))</f>
        <v/>
      </c>
      <c r="CO42">
        <f>IF(NOT(ISNUMBER('Weekly data'!P42)),"",IF(Metrics!$L$17="% of target",IF(ISNUMBER(CN42),IF(CN42=0,"",'Weekly data'!P42/CN42),""),'Weekly data'!P42))</f>
        <v/>
      </c>
      <c r="CP42">
        <f>IF(AND(ISNUMBER(CO42),ISNUMBER(CO41)),ABS(CO42-CO41),"")</f>
        <v/>
      </c>
      <c r="CQ42">
        <f>IF(COUNT(CO30:CO41)&lt;12,"",AVERAGE(CO30:CO41))</f>
        <v/>
      </c>
      <c r="CR42">
        <f>IF(COUNT(CP31:CP41)&lt;11,"",AVERAGE(CP31:CP41))</f>
        <v/>
      </c>
      <c r="CS42">
        <f>IF(OR(CQ42="",CR42=""),"",CQ42+2.66*CR42)</f>
        <v/>
      </c>
      <c r="CT42">
        <f>IF(OR(CQ42="",CR42=""),"",CQ42-2.66*CR42)</f>
        <v/>
      </c>
      <c r="CU42">
        <f>IF(OR(CQ42="",COUNT(CO35:CO42)&lt;8),"",IF(COUNTIF(CO35:CO42,"&gt;"&amp;CQ42)=8,"Above",IF(COUNTIF(CO35:CO42,"&lt;"&amp;CQ42)=8,"Below","")))</f>
        <v/>
      </c>
    </row>
    <row r="43">
      <c r="A43" s="8">
        <f>'Weekly data'!A43</f>
        <v/>
      </c>
      <c r="B43">
        <f>IF('Weekly data'!D43="","",INDEX(Seasonality!$B$6:$B$18,'Weekly data'!D43))</f>
        <v/>
      </c>
      <c r="C43">
        <f>IF('Weekly data'!D43="","",INDEX(Seasonality!$C$6:$C$18,'Weekly data'!D43))</f>
        <v/>
      </c>
      <c r="D43">
        <f>IF('Weekly data'!$C43="","",IF(Metrics!$J$6="Seasonal bookings",IF(OR(N(IFERROR(INDEX(Targets!$B$6:$B$45,MATCH('Weekly data'!$C43,Targets!$A$6:$A$45,0)),0))=0,SUM(Seasonality!$B$6:$B$18)=0),"",IFERROR(INDEX(Targets!$B$6:$B$45,MATCH('Weekly data'!$C43,Targets!$A$6:$A$45,0)),0)*$B43/SUM(Seasonality!$B$6:$B$18)),IF(Metrics!$J$6="Seasonal pipeline",IF(OR(N(IFERROR(INDEX(Targets!$B$6:$B$45,MATCH('Weekly data'!$C43,Targets!$A$6:$A$45,0)),0))=0,SUM(Seasonality!$C$6:$C$18)=0),"",IFERROR(INDEX(Targets!$B$6:$B$45,MATCH('Weekly data'!$C43,Targets!$A$6:$A$45,0)),0)*$C43/SUM(Seasonality!$C$6:$C$18)),IF(Metrics!$J$6="Quarter plan",IF(N(IFERROR(INDEX(Targets!$B$6:$B$45,MATCH('Weekly data'!$C43,Targets!$A$6:$A$45,0)),0))=0,"",IFERROR(INDEX(Targets!$B$6:$B$45,MATCH('Weekly data'!$C43,Targets!$A$6:$A$45,0)),0)),IF(AND(Metrics!$J$6="Weekly",ISNUMBER(Metrics!$K$6)),Metrics!$K$6,"")))))</f>
        <v/>
      </c>
      <c r="E43">
        <f>IF(NOT(ISNUMBER('Weekly data'!E43)),"",IF(Metrics!$L$6="% of target",IF(ISNUMBER(D43),IF(D43=0,"",'Weekly data'!E43/D43),""),'Weekly data'!E43))</f>
        <v/>
      </c>
      <c r="F43">
        <f>IF(AND(ISNUMBER(E43),ISNUMBER(E42)),ABS(E43-E42),"")</f>
        <v/>
      </c>
      <c r="G43">
        <f>IF(COUNT(E31:E42)&lt;12,"",AVERAGE(E31:E42))</f>
        <v/>
      </c>
      <c r="H43">
        <f>IF(COUNT(F32:F42)&lt;11,"",AVERAGE(F32:F42))</f>
        <v/>
      </c>
      <c r="I43">
        <f>IF(OR(G43="",H43=""),"",G43+2.66*H43)</f>
        <v/>
      </c>
      <c r="J43">
        <f>IF(OR(G43="",H43=""),"",G43-2.66*H43)</f>
        <v/>
      </c>
      <c r="K43">
        <f>IF(OR(G43="",COUNT(E36:E43)&lt;8),"",IF(COUNTIF(E36:E43,"&gt;"&amp;G43)=8,"Above",IF(COUNTIF(E36:E43,"&lt;"&amp;G43)=8,"Below","")))</f>
        <v/>
      </c>
      <c r="L43">
        <f>IF('Weekly data'!$C43="","",IF(Metrics!$J$7="Seasonal bookings",IF(OR(N(IFERROR(INDEX(Targets!$C$6:$C$45,MATCH('Weekly data'!$C43,Targets!$A$6:$A$45,0)),0))=0,SUM(Seasonality!$B$6:$B$18)=0),"",IFERROR(INDEX(Targets!$C$6:$C$45,MATCH('Weekly data'!$C43,Targets!$A$6:$A$45,0)),0)*$B43/SUM(Seasonality!$B$6:$B$18)),IF(Metrics!$J$7="Seasonal pipeline",IF(OR(N(IFERROR(INDEX(Targets!$C$6:$C$45,MATCH('Weekly data'!$C43,Targets!$A$6:$A$45,0)),0))=0,SUM(Seasonality!$C$6:$C$18)=0),"",IFERROR(INDEX(Targets!$C$6:$C$45,MATCH('Weekly data'!$C43,Targets!$A$6:$A$45,0)),0)*$C43/SUM(Seasonality!$C$6:$C$18)),IF(Metrics!$J$7="Quarter plan",IF(N(IFERROR(INDEX(Targets!$C$6:$C$45,MATCH('Weekly data'!$C43,Targets!$A$6:$A$45,0)),0))=0,"",IFERROR(INDEX(Targets!$C$6:$C$45,MATCH('Weekly data'!$C43,Targets!$A$6:$A$45,0)),0)),IF(AND(Metrics!$J$7="Weekly",ISNUMBER(Metrics!$K$7)),Metrics!$K$7,"")))))</f>
        <v/>
      </c>
      <c r="M43">
        <f>IF(NOT(ISNUMBER('Weekly data'!F43)),"",IF(Metrics!$L$7="% of target",IF(ISNUMBER(L43),IF(L43=0,"",'Weekly data'!F43/L43),""),'Weekly data'!F43))</f>
        <v/>
      </c>
      <c r="N43">
        <f>IF(AND(ISNUMBER(M43),ISNUMBER(M42)),ABS(M43-M42),"")</f>
        <v/>
      </c>
      <c r="O43">
        <f>IF(COUNT(M31:M42)&lt;12,"",AVERAGE(M31:M42))</f>
        <v/>
      </c>
      <c r="P43">
        <f>IF(COUNT(N32:N42)&lt;11,"",AVERAGE(N32:N42))</f>
        <v/>
      </c>
      <c r="Q43">
        <f>IF(OR(O43="",P43=""),"",O43+2.66*P43)</f>
        <v/>
      </c>
      <c r="R43">
        <f>IF(OR(O43="",P43=""),"",O43-2.66*P43)</f>
        <v/>
      </c>
      <c r="S43">
        <f>IF(OR(O43="",COUNT(M36:M43)&lt;8),"",IF(COUNTIF(M36:M43,"&gt;"&amp;O43)=8,"Above",IF(COUNTIF(M36:M43,"&lt;"&amp;O43)=8,"Below","")))</f>
        <v/>
      </c>
      <c r="T43">
        <f>IF('Weekly data'!$C43="","",IF(Metrics!$J$8="Seasonal bookings",IF(OR(N(IFERROR(INDEX(Targets!$D$6:$D$45,MATCH('Weekly data'!$C43,Targets!$A$6:$A$45,0)),0))=0,SUM(Seasonality!$B$6:$B$18)=0),"",IFERROR(INDEX(Targets!$D$6:$D$45,MATCH('Weekly data'!$C43,Targets!$A$6:$A$45,0)),0)*$B43/SUM(Seasonality!$B$6:$B$18)),IF(Metrics!$J$8="Seasonal pipeline",IF(OR(N(IFERROR(INDEX(Targets!$D$6:$D$45,MATCH('Weekly data'!$C43,Targets!$A$6:$A$45,0)),0))=0,SUM(Seasonality!$C$6:$C$18)=0),"",IFERROR(INDEX(Targets!$D$6:$D$45,MATCH('Weekly data'!$C43,Targets!$A$6:$A$45,0)),0)*$C43/SUM(Seasonality!$C$6:$C$18)),IF(Metrics!$J$8="Quarter plan",IF(N(IFERROR(INDEX(Targets!$D$6:$D$45,MATCH('Weekly data'!$C43,Targets!$A$6:$A$45,0)),0))=0,"",IFERROR(INDEX(Targets!$D$6:$D$45,MATCH('Weekly data'!$C43,Targets!$A$6:$A$45,0)),0)),IF(AND(Metrics!$J$8="Weekly",ISNUMBER(Metrics!$K$8)),Metrics!$K$8,"")))))</f>
        <v/>
      </c>
      <c r="U43">
        <f>IF(NOT(ISNUMBER('Weekly data'!G43)),"",IF(Metrics!$L$8="% of target",IF(ISNUMBER(T43),IF(T43=0,"",'Weekly data'!G43/T43),""),'Weekly data'!G43))</f>
        <v/>
      </c>
      <c r="V43">
        <f>IF(AND(ISNUMBER(U43),ISNUMBER(U42)),ABS(U43-U42),"")</f>
        <v/>
      </c>
      <c r="W43">
        <f>IF(COUNT(U31:U42)&lt;12,"",AVERAGE(U31:U42))</f>
        <v/>
      </c>
      <c r="X43">
        <f>IF(COUNT(V32:V42)&lt;11,"",AVERAGE(V32:V42))</f>
        <v/>
      </c>
      <c r="Y43">
        <f>IF(OR(W43="",X43=""),"",W43+2.66*X43)</f>
        <v/>
      </c>
      <c r="Z43">
        <f>IF(OR(W43="",X43=""),"",W43-2.66*X43)</f>
        <v/>
      </c>
      <c r="AA43">
        <f>IF(OR(W43="",COUNT(U36:U43)&lt;8),"",IF(COUNTIF(U36:U43,"&gt;"&amp;W43)=8,"Above",IF(COUNTIF(U36:U43,"&lt;"&amp;W43)=8,"Below","")))</f>
        <v/>
      </c>
      <c r="AB43">
        <f>IF('Weekly data'!$C43="","",IF(Metrics!$J$9="Seasonal bookings",IF(OR(N(IFERROR(INDEX(Targets!$E$6:$E$45,MATCH('Weekly data'!$C43,Targets!$A$6:$A$45,0)),0))=0,SUM(Seasonality!$B$6:$B$18)=0),"",IFERROR(INDEX(Targets!$E$6:$E$45,MATCH('Weekly data'!$C43,Targets!$A$6:$A$45,0)),0)*$B43/SUM(Seasonality!$B$6:$B$18)),IF(Metrics!$J$9="Seasonal pipeline",IF(OR(N(IFERROR(INDEX(Targets!$E$6:$E$45,MATCH('Weekly data'!$C43,Targets!$A$6:$A$45,0)),0))=0,SUM(Seasonality!$C$6:$C$18)=0),"",IFERROR(INDEX(Targets!$E$6:$E$45,MATCH('Weekly data'!$C43,Targets!$A$6:$A$45,0)),0)*$C43/SUM(Seasonality!$C$6:$C$18)),IF(Metrics!$J$9="Quarter plan",IF(N(IFERROR(INDEX(Targets!$E$6:$E$45,MATCH('Weekly data'!$C43,Targets!$A$6:$A$45,0)),0))=0,"",IFERROR(INDEX(Targets!$E$6:$E$45,MATCH('Weekly data'!$C43,Targets!$A$6:$A$45,0)),0)),IF(AND(Metrics!$J$9="Weekly",ISNUMBER(Metrics!$K$9)),Metrics!$K$9,"")))))</f>
        <v/>
      </c>
      <c r="AC43">
        <f>IF(NOT(ISNUMBER('Weekly data'!H43)),"",IF(Metrics!$L$9="% of target",IF(ISNUMBER(AB43),IF(AB43=0,"",'Weekly data'!H43/AB43),""),'Weekly data'!H43))</f>
        <v/>
      </c>
      <c r="AD43">
        <f>IF(AND(ISNUMBER(AC43),ISNUMBER(AC42)),ABS(AC43-AC42),"")</f>
        <v/>
      </c>
      <c r="AE43">
        <f>IF(COUNT(AC31:AC42)&lt;12,"",AVERAGE(AC31:AC42))</f>
        <v/>
      </c>
      <c r="AF43">
        <f>IF(COUNT(AD32:AD42)&lt;11,"",AVERAGE(AD32:AD42))</f>
        <v/>
      </c>
      <c r="AG43">
        <f>IF(OR(AE43="",AF43=""),"",AE43+2.66*AF43)</f>
        <v/>
      </c>
      <c r="AH43">
        <f>IF(OR(AE43="",AF43=""),"",AE43-2.66*AF43)</f>
        <v/>
      </c>
      <c r="AI43">
        <f>IF(OR(AE43="",COUNT(AC36:AC43)&lt;8),"",IF(COUNTIF(AC36:AC43,"&gt;"&amp;AE43)=8,"Above",IF(COUNTIF(AC36:AC43,"&lt;"&amp;AE43)=8,"Below","")))</f>
        <v/>
      </c>
      <c r="AJ43">
        <f>IF('Weekly data'!$C43="","",IF(Metrics!$J$10="Seasonal bookings",IF(OR(N(IFERROR(INDEX(Targets!$F$6:$F$45,MATCH('Weekly data'!$C43,Targets!$A$6:$A$45,0)),0))=0,SUM(Seasonality!$B$6:$B$18)=0),"",IFERROR(INDEX(Targets!$F$6:$F$45,MATCH('Weekly data'!$C43,Targets!$A$6:$A$45,0)),0)*$B43/SUM(Seasonality!$B$6:$B$18)),IF(Metrics!$J$10="Seasonal pipeline",IF(OR(N(IFERROR(INDEX(Targets!$F$6:$F$45,MATCH('Weekly data'!$C43,Targets!$A$6:$A$45,0)),0))=0,SUM(Seasonality!$C$6:$C$18)=0),"",IFERROR(INDEX(Targets!$F$6:$F$45,MATCH('Weekly data'!$C43,Targets!$A$6:$A$45,0)),0)*$C43/SUM(Seasonality!$C$6:$C$18)),IF(Metrics!$J$10="Quarter plan",IF(N(IFERROR(INDEX(Targets!$F$6:$F$45,MATCH('Weekly data'!$C43,Targets!$A$6:$A$45,0)),0))=0,"",IFERROR(INDEX(Targets!$F$6:$F$45,MATCH('Weekly data'!$C43,Targets!$A$6:$A$45,0)),0)),IF(AND(Metrics!$J$10="Weekly",ISNUMBER(Metrics!$K$10)),Metrics!$K$10,"")))))</f>
        <v/>
      </c>
      <c r="AK43">
        <f>IF(NOT(ISNUMBER('Weekly data'!I43)),"",IF(Metrics!$L$10="% of target",IF(ISNUMBER(AJ43),IF(AJ43=0,"",'Weekly data'!I43/AJ43),""),'Weekly data'!I43))</f>
        <v/>
      </c>
      <c r="AL43">
        <f>IF(AND(ISNUMBER(AK43),ISNUMBER(AK42)),ABS(AK43-AK42),"")</f>
        <v/>
      </c>
      <c r="AM43">
        <f>IF(COUNT(AK31:AK42)&lt;12,"",AVERAGE(AK31:AK42))</f>
        <v/>
      </c>
      <c r="AN43">
        <f>IF(COUNT(AL32:AL42)&lt;11,"",AVERAGE(AL32:AL42))</f>
        <v/>
      </c>
      <c r="AO43">
        <f>IF(OR(AM43="",AN43=""),"",AM43+2.66*AN43)</f>
        <v/>
      </c>
      <c r="AP43">
        <f>IF(OR(AM43="",AN43=""),"",AM43-2.66*AN43)</f>
        <v/>
      </c>
      <c r="AQ43">
        <f>IF(OR(AM43="",COUNT(AK36:AK43)&lt;8),"",IF(COUNTIF(AK36:AK43,"&gt;"&amp;AM43)=8,"Above",IF(COUNTIF(AK36:AK43,"&lt;"&amp;AM43)=8,"Below","")))</f>
        <v/>
      </c>
      <c r="AR43">
        <f>IF('Weekly data'!$C43="","",IF(Metrics!$J$11="Seasonal bookings",IF(OR(N(IFERROR(INDEX(Targets!$G$6:$G$45,MATCH('Weekly data'!$C43,Targets!$A$6:$A$45,0)),0))=0,SUM(Seasonality!$B$6:$B$18)=0),"",IFERROR(INDEX(Targets!$G$6:$G$45,MATCH('Weekly data'!$C43,Targets!$A$6:$A$45,0)),0)*$B43/SUM(Seasonality!$B$6:$B$18)),IF(Metrics!$J$11="Seasonal pipeline",IF(OR(N(IFERROR(INDEX(Targets!$G$6:$G$45,MATCH('Weekly data'!$C43,Targets!$A$6:$A$45,0)),0))=0,SUM(Seasonality!$C$6:$C$18)=0),"",IFERROR(INDEX(Targets!$G$6:$G$45,MATCH('Weekly data'!$C43,Targets!$A$6:$A$45,0)),0)*$C43/SUM(Seasonality!$C$6:$C$18)),IF(Metrics!$J$11="Quarter plan",IF(N(IFERROR(INDEX(Targets!$G$6:$G$45,MATCH('Weekly data'!$C43,Targets!$A$6:$A$45,0)),0))=0,"",IFERROR(INDEX(Targets!$G$6:$G$45,MATCH('Weekly data'!$C43,Targets!$A$6:$A$45,0)),0)),IF(AND(Metrics!$J$11="Weekly",ISNUMBER(Metrics!$K$11)),Metrics!$K$11,"")))))</f>
        <v/>
      </c>
      <c r="AS43">
        <f>IF(NOT(ISNUMBER('Weekly data'!J43)),"",IF(Metrics!$L$11="% of target",IF(ISNUMBER(AR43),IF(AR43=0,"",'Weekly data'!J43/AR43),""),'Weekly data'!J43))</f>
        <v/>
      </c>
      <c r="AT43">
        <f>IF(AND(ISNUMBER(AS43),ISNUMBER(AS42)),ABS(AS43-AS42),"")</f>
        <v/>
      </c>
      <c r="AU43">
        <f>IF(COUNT(AS31:AS42)&lt;12,"",AVERAGE(AS31:AS42))</f>
        <v/>
      </c>
      <c r="AV43">
        <f>IF(COUNT(AT32:AT42)&lt;11,"",AVERAGE(AT32:AT42))</f>
        <v/>
      </c>
      <c r="AW43">
        <f>IF(OR(AU43="",AV43=""),"",AU43+2.66*AV43)</f>
        <v/>
      </c>
      <c r="AX43">
        <f>IF(OR(AU43="",AV43=""),"",AU43-2.66*AV43)</f>
        <v/>
      </c>
      <c r="AY43">
        <f>IF(OR(AU43="",COUNT(AS36:AS43)&lt;8),"",IF(COUNTIF(AS36:AS43,"&gt;"&amp;AU43)=8,"Above",IF(COUNTIF(AS36:AS43,"&lt;"&amp;AU43)=8,"Below","")))</f>
        <v/>
      </c>
      <c r="AZ43">
        <f>IF('Weekly data'!$C43="","",IF(Metrics!$J$12="Seasonal bookings",IF(OR(N(IFERROR(INDEX(Targets!$H$6:$H$45,MATCH('Weekly data'!$C43,Targets!$A$6:$A$45,0)),0))=0,SUM(Seasonality!$B$6:$B$18)=0),"",IFERROR(INDEX(Targets!$H$6:$H$45,MATCH('Weekly data'!$C43,Targets!$A$6:$A$45,0)),0)*$B43/SUM(Seasonality!$B$6:$B$18)),IF(Metrics!$J$12="Seasonal pipeline",IF(OR(N(IFERROR(INDEX(Targets!$H$6:$H$45,MATCH('Weekly data'!$C43,Targets!$A$6:$A$45,0)),0))=0,SUM(Seasonality!$C$6:$C$18)=0),"",IFERROR(INDEX(Targets!$H$6:$H$45,MATCH('Weekly data'!$C43,Targets!$A$6:$A$45,0)),0)*$C43/SUM(Seasonality!$C$6:$C$18)),IF(Metrics!$J$12="Quarter plan",IF(N(IFERROR(INDEX(Targets!$H$6:$H$45,MATCH('Weekly data'!$C43,Targets!$A$6:$A$45,0)),0))=0,"",IFERROR(INDEX(Targets!$H$6:$H$45,MATCH('Weekly data'!$C43,Targets!$A$6:$A$45,0)),0)),IF(AND(Metrics!$J$12="Weekly",ISNUMBER(Metrics!$K$12)),Metrics!$K$12,"")))))</f>
        <v/>
      </c>
      <c r="BA43">
        <f>IF(NOT(ISNUMBER('Weekly data'!K43)),"",IF(Metrics!$L$12="% of target",IF(ISNUMBER(AZ43),IF(AZ43=0,"",'Weekly data'!K43/AZ43),""),'Weekly data'!K43))</f>
        <v/>
      </c>
      <c r="BB43">
        <f>IF(AND(ISNUMBER(BA43),ISNUMBER(BA42)),ABS(BA43-BA42),"")</f>
        <v/>
      </c>
      <c r="BC43">
        <f>IF(COUNT(BA31:BA42)&lt;12,"",AVERAGE(BA31:BA42))</f>
        <v/>
      </c>
      <c r="BD43">
        <f>IF(COUNT(BB32:BB42)&lt;11,"",AVERAGE(BB32:BB42))</f>
        <v/>
      </c>
      <c r="BE43">
        <f>IF(OR(BC43="",BD43=""),"",BC43+2.66*BD43)</f>
        <v/>
      </c>
      <c r="BF43">
        <f>IF(OR(BC43="",BD43=""),"",BC43-2.66*BD43)</f>
        <v/>
      </c>
      <c r="BG43">
        <f>IF(OR(BC43="",COUNT(BA36:BA43)&lt;8),"",IF(COUNTIF(BA36:BA43,"&gt;"&amp;BC43)=8,"Above",IF(COUNTIF(BA36:BA43,"&lt;"&amp;BC43)=8,"Below","")))</f>
        <v/>
      </c>
      <c r="BH43">
        <f>IF('Weekly data'!$C43="","",IF(Metrics!$J$13="Seasonal bookings",IF(OR(N(IFERROR(INDEX(Targets!$I$6:$I$45,MATCH('Weekly data'!$C43,Targets!$A$6:$A$45,0)),0))=0,SUM(Seasonality!$B$6:$B$18)=0),"",IFERROR(INDEX(Targets!$I$6:$I$45,MATCH('Weekly data'!$C43,Targets!$A$6:$A$45,0)),0)*$B43/SUM(Seasonality!$B$6:$B$18)),IF(Metrics!$J$13="Seasonal pipeline",IF(OR(N(IFERROR(INDEX(Targets!$I$6:$I$45,MATCH('Weekly data'!$C43,Targets!$A$6:$A$45,0)),0))=0,SUM(Seasonality!$C$6:$C$18)=0),"",IFERROR(INDEX(Targets!$I$6:$I$45,MATCH('Weekly data'!$C43,Targets!$A$6:$A$45,0)),0)*$C43/SUM(Seasonality!$C$6:$C$18)),IF(Metrics!$J$13="Quarter plan",IF(N(IFERROR(INDEX(Targets!$I$6:$I$45,MATCH('Weekly data'!$C43,Targets!$A$6:$A$45,0)),0))=0,"",IFERROR(INDEX(Targets!$I$6:$I$45,MATCH('Weekly data'!$C43,Targets!$A$6:$A$45,0)),0)),IF(AND(Metrics!$J$13="Weekly",ISNUMBER(Metrics!$K$13)),Metrics!$K$13,"")))))</f>
        <v/>
      </c>
      <c r="BI43">
        <f>IF(NOT(ISNUMBER('Weekly data'!L43)),"",IF(Metrics!$L$13="% of target",IF(ISNUMBER(BH43),IF(BH43=0,"",'Weekly data'!L43/BH43),""),'Weekly data'!L43))</f>
        <v/>
      </c>
      <c r="BJ43">
        <f>IF(AND(ISNUMBER(BI43),ISNUMBER(BI42)),ABS(BI43-BI42),"")</f>
        <v/>
      </c>
      <c r="BK43">
        <f>IF(COUNT(BI31:BI42)&lt;12,"",AVERAGE(BI31:BI42))</f>
        <v/>
      </c>
      <c r="BL43">
        <f>IF(COUNT(BJ32:BJ42)&lt;11,"",AVERAGE(BJ32:BJ42))</f>
        <v/>
      </c>
      <c r="BM43">
        <f>IF(OR(BK43="",BL43=""),"",BK43+2.66*BL43)</f>
        <v/>
      </c>
      <c r="BN43">
        <f>IF(OR(BK43="",BL43=""),"",BK43-2.66*BL43)</f>
        <v/>
      </c>
      <c r="BO43">
        <f>IF(OR(BK43="",COUNT(BI36:BI43)&lt;8),"",IF(COUNTIF(BI36:BI43,"&gt;"&amp;BK43)=8,"Above",IF(COUNTIF(BI36:BI43,"&lt;"&amp;BK43)=8,"Below","")))</f>
        <v/>
      </c>
      <c r="BP43">
        <f>IF('Weekly data'!$C43="","",IF(Metrics!$J$14="Seasonal bookings",IF(OR(N(IFERROR(INDEX(Targets!$J$6:$J$45,MATCH('Weekly data'!$C43,Targets!$A$6:$A$45,0)),0))=0,SUM(Seasonality!$B$6:$B$18)=0),"",IFERROR(INDEX(Targets!$J$6:$J$45,MATCH('Weekly data'!$C43,Targets!$A$6:$A$45,0)),0)*$B43/SUM(Seasonality!$B$6:$B$18)),IF(Metrics!$J$14="Seasonal pipeline",IF(OR(N(IFERROR(INDEX(Targets!$J$6:$J$45,MATCH('Weekly data'!$C43,Targets!$A$6:$A$45,0)),0))=0,SUM(Seasonality!$C$6:$C$18)=0),"",IFERROR(INDEX(Targets!$J$6:$J$45,MATCH('Weekly data'!$C43,Targets!$A$6:$A$45,0)),0)*$C43/SUM(Seasonality!$C$6:$C$18)),IF(Metrics!$J$14="Quarter plan",IF(N(IFERROR(INDEX(Targets!$J$6:$J$45,MATCH('Weekly data'!$C43,Targets!$A$6:$A$45,0)),0))=0,"",IFERROR(INDEX(Targets!$J$6:$J$45,MATCH('Weekly data'!$C43,Targets!$A$6:$A$45,0)),0)),IF(AND(Metrics!$J$14="Weekly",ISNUMBER(Metrics!$K$14)),Metrics!$K$14,"")))))</f>
        <v/>
      </c>
      <c r="BQ43">
        <f>IF(NOT(ISNUMBER('Weekly data'!M43)),"",IF(Metrics!$L$14="% of target",IF(ISNUMBER(BP43),IF(BP43=0,"",'Weekly data'!M43/BP43),""),'Weekly data'!M43))</f>
        <v/>
      </c>
      <c r="BR43">
        <f>IF(AND(ISNUMBER(BQ43),ISNUMBER(BQ42)),ABS(BQ43-BQ42),"")</f>
        <v/>
      </c>
      <c r="BS43">
        <f>IF(COUNT(BQ31:BQ42)&lt;12,"",AVERAGE(BQ31:BQ42))</f>
        <v/>
      </c>
      <c r="BT43">
        <f>IF(COUNT(BR32:BR42)&lt;11,"",AVERAGE(BR32:BR42))</f>
        <v/>
      </c>
      <c r="BU43">
        <f>IF(OR(BS43="",BT43=""),"",BS43+2.66*BT43)</f>
        <v/>
      </c>
      <c r="BV43">
        <f>IF(OR(BS43="",BT43=""),"",BS43-2.66*BT43)</f>
        <v/>
      </c>
      <c r="BW43">
        <f>IF(OR(BS43="",COUNT(BQ36:BQ43)&lt;8),"",IF(COUNTIF(BQ36:BQ43,"&gt;"&amp;BS43)=8,"Above",IF(COUNTIF(BQ36:BQ43,"&lt;"&amp;BS43)=8,"Below","")))</f>
        <v/>
      </c>
      <c r="BX43">
        <f>IF('Weekly data'!$C43="","",IF(Metrics!$J$15="Seasonal bookings",IF(OR(N(IFERROR(INDEX(Targets!$K$6:$K$45,MATCH('Weekly data'!$C43,Targets!$A$6:$A$45,0)),0))=0,SUM(Seasonality!$B$6:$B$18)=0),"",IFERROR(INDEX(Targets!$K$6:$K$45,MATCH('Weekly data'!$C43,Targets!$A$6:$A$45,0)),0)*$B43/SUM(Seasonality!$B$6:$B$18)),IF(Metrics!$J$15="Seasonal pipeline",IF(OR(N(IFERROR(INDEX(Targets!$K$6:$K$45,MATCH('Weekly data'!$C43,Targets!$A$6:$A$45,0)),0))=0,SUM(Seasonality!$C$6:$C$18)=0),"",IFERROR(INDEX(Targets!$K$6:$K$45,MATCH('Weekly data'!$C43,Targets!$A$6:$A$45,0)),0)*$C43/SUM(Seasonality!$C$6:$C$18)),IF(Metrics!$J$15="Quarter plan",IF(N(IFERROR(INDEX(Targets!$K$6:$K$45,MATCH('Weekly data'!$C43,Targets!$A$6:$A$45,0)),0))=0,"",IFERROR(INDEX(Targets!$K$6:$K$45,MATCH('Weekly data'!$C43,Targets!$A$6:$A$45,0)),0)),IF(AND(Metrics!$J$15="Weekly",ISNUMBER(Metrics!$K$15)),Metrics!$K$15,"")))))</f>
        <v/>
      </c>
      <c r="BY43">
        <f>IF(NOT(ISNUMBER('Weekly data'!N43)),"",IF(Metrics!$L$15="% of target",IF(ISNUMBER(BX43),IF(BX43=0,"",'Weekly data'!N43/BX43),""),'Weekly data'!N43))</f>
        <v/>
      </c>
      <c r="BZ43">
        <f>IF(AND(ISNUMBER(BY43),ISNUMBER(BY42)),ABS(BY43-BY42),"")</f>
        <v/>
      </c>
      <c r="CA43">
        <f>IF(COUNT(BY31:BY42)&lt;12,"",AVERAGE(BY31:BY42))</f>
        <v/>
      </c>
      <c r="CB43">
        <f>IF(COUNT(BZ32:BZ42)&lt;11,"",AVERAGE(BZ32:BZ42))</f>
        <v/>
      </c>
      <c r="CC43">
        <f>IF(OR(CA43="",CB43=""),"",CA43+2.66*CB43)</f>
        <v/>
      </c>
      <c r="CD43">
        <f>IF(OR(CA43="",CB43=""),"",CA43-2.66*CB43)</f>
        <v/>
      </c>
      <c r="CE43">
        <f>IF(OR(CA43="",COUNT(BY36:BY43)&lt;8),"",IF(COUNTIF(BY36:BY43,"&gt;"&amp;CA43)=8,"Above",IF(COUNTIF(BY36:BY43,"&lt;"&amp;CA43)=8,"Below","")))</f>
        <v/>
      </c>
      <c r="CF43">
        <f>IF('Weekly data'!$C43="","",IF(Metrics!$J$16="Seasonal bookings",IF(OR(N(IFERROR(INDEX(Targets!$L$6:$L$45,MATCH('Weekly data'!$C43,Targets!$A$6:$A$45,0)),0))=0,SUM(Seasonality!$B$6:$B$18)=0),"",IFERROR(INDEX(Targets!$L$6:$L$45,MATCH('Weekly data'!$C43,Targets!$A$6:$A$45,0)),0)*$B43/SUM(Seasonality!$B$6:$B$18)),IF(Metrics!$J$16="Seasonal pipeline",IF(OR(N(IFERROR(INDEX(Targets!$L$6:$L$45,MATCH('Weekly data'!$C43,Targets!$A$6:$A$45,0)),0))=0,SUM(Seasonality!$C$6:$C$18)=0),"",IFERROR(INDEX(Targets!$L$6:$L$45,MATCH('Weekly data'!$C43,Targets!$A$6:$A$45,0)),0)*$C43/SUM(Seasonality!$C$6:$C$18)),IF(Metrics!$J$16="Quarter plan",IF(N(IFERROR(INDEX(Targets!$L$6:$L$45,MATCH('Weekly data'!$C43,Targets!$A$6:$A$45,0)),0))=0,"",IFERROR(INDEX(Targets!$L$6:$L$45,MATCH('Weekly data'!$C43,Targets!$A$6:$A$45,0)),0)),IF(AND(Metrics!$J$16="Weekly",ISNUMBER(Metrics!$K$16)),Metrics!$K$16,"")))))</f>
        <v/>
      </c>
      <c r="CG43">
        <f>IF(NOT(ISNUMBER('Weekly data'!O43)),"",IF(Metrics!$L$16="% of target",IF(ISNUMBER(CF43),IF(CF43=0,"",'Weekly data'!O43/CF43),""),'Weekly data'!O43))</f>
        <v/>
      </c>
      <c r="CH43">
        <f>IF(AND(ISNUMBER(CG43),ISNUMBER(CG42)),ABS(CG43-CG42),"")</f>
        <v/>
      </c>
      <c r="CI43">
        <f>IF(COUNT(CG31:CG42)&lt;12,"",AVERAGE(CG31:CG42))</f>
        <v/>
      </c>
      <c r="CJ43">
        <f>IF(COUNT(CH32:CH42)&lt;11,"",AVERAGE(CH32:CH42))</f>
        <v/>
      </c>
      <c r="CK43">
        <f>IF(OR(CI43="",CJ43=""),"",CI43+2.66*CJ43)</f>
        <v/>
      </c>
      <c r="CL43">
        <f>IF(OR(CI43="",CJ43=""),"",CI43-2.66*CJ43)</f>
        <v/>
      </c>
      <c r="CM43">
        <f>IF(OR(CI43="",COUNT(CG36:CG43)&lt;8),"",IF(COUNTIF(CG36:CG43,"&gt;"&amp;CI43)=8,"Above",IF(COUNTIF(CG36:CG43,"&lt;"&amp;CI43)=8,"Below","")))</f>
        <v/>
      </c>
      <c r="CN43">
        <f>IF('Weekly data'!$C43="","",IF(Metrics!$J$17="Seasonal bookings",IF(OR(N(IFERROR(INDEX(Targets!$M$6:$M$45,MATCH('Weekly data'!$C43,Targets!$A$6:$A$45,0)),0))=0,SUM(Seasonality!$B$6:$B$18)=0),"",IFERROR(INDEX(Targets!$M$6:$M$45,MATCH('Weekly data'!$C43,Targets!$A$6:$A$45,0)),0)*$B43/SUM(Seasonality!$B$6:$B$18)),IF(Metrics!$J$17="Seasonal pipeline",IF(OR(N(IFERROR(INDEX(Targets!$M$6:$M$45,MATCH('Weekly data'!$C43,Targets!$A$6:$A$45,0)),0))=0,SUM(Seasonality!$C$6:$C$18)=0),"",IFERROR(INDEX(Targets!$M$6:$M$45,MATCH('Weekly data'!$C43,Targets!$A$6:$A$45,0)),0)*$C43/SUM(Seasonality!$C$6:$C$18)),IF(Metrics!$J$17="Quarter plan",IF(N(IFERROR(INDEX(Targets!$M$6:$M$45,MATCH('Weekly data'!$C43,Targets!$A$6:$A$45,0)),0))=0,"",IFERROR(INDEX(Targets!$M$6:$M$45,MATCH('Weekly data'!$C43,Targets!$A$6:$A$45,0)),0)),IF(AND(Metrics!$J$17="Weekly",ISNUMBER(Metrics!$K$17)),Metrics!$K$17,"")))))</f>
        <v/>
      </c>
      <c r="CO43">
        <f>IF(NOT(ISNUMBER('Weekly data'!P43)),"",IF(Metrics!$L$17="% of target",IF(ISNUMBER(CN43),IF(CN43=0,"",'Weekly data'!P43/CN43),""),'Weekly data'!P43))</f>
        <v/>
      </c>
      <c r="CP43">
        <f>IF(AND(ISNUMBER(CO43),ISNUMBER(CO42)),ABS(CO43-CO42),"")</f>
        <v/>
      </c>
      <c r="CQ43">
        <f>IF(COUNT(CO31:CO42)&lt;12,"",AVERAGE(CO31:CO42))</f>
        <v/>
      </c>
      <c r="CR43">
        <f>IF(COUNT(CP32:CP42)&lt;11,"",AVERAGE(CP32:CP42))</f>
        <v/>
      </c>
      <c r="CS43">
        <f>IF(OR(CQ43="",CR43=""),"",CQ43+2.66*CR43)</f>
        <v/>
      </c>
      <c r="CT43">
        <f>IF(OR(CQ43="",CR43=""),"",CQ43-2.66*CR43)</f>
        <v/>
      </c>
      <c r="CU43">
        <f>IF(OR(CQ43="",COUNT(CO36:CO43)&lt;8),"",IF(COUNTIF(CO36:CO43,"&gt;"&amp;CQ43)=8,"Above",IF(COUNTIF(CO36:CO43,"&lt;"&amp;CQ43)=8,"Below","")))</f>
        <v/>
      </c>
    </row>
    <row r="44">
      <c r="A44" s="8">
        <f>'Weekly data'!A44</f>
        <v/>
      </c>
      <c r="B44">
        <f>IF('Weekly data'!D44="","",INDEX(Seasonality!$B$6:$B$18,'Weekly data'!D44))</f>
        <v/>
      </c>
      <c r="C44">
        <f>IF('Weekly data'!D44="","",INDEX(Seasonality!$C$6:$C$18,'Weekly data'!D44))</f>
        <v/>
      </c>
      <c r="D44">
        <f>IF('Weekly data'!$C44="","",IF(Metrics!$J$6="Seasonal bookings",IF(OR(N(IFERROR(INDEX(Targets!$B$6:$B$45,MATCH('Weekly data'!$C44,Targets!$A$6:$A$45,0)),0))=0,SUM(Seasonality!$B$6:$B$18)=0),"",IFERROR(INDEX(Targets!$B$6:$B$45,MATCH('Weekly data'!$C44,Targets!$A$6:$A$45,0)),0)*$B44/SUM(Seasonality!$B$6:$B$18)),IF(Metrics!$J$6="Seasonal pipeline",IF(OR(N(IFERROR(INDEX(Targets!$B$6:$B$45,MATCH('Weekly data'!$C44,Targets!$A$6:$A$45,0)),0))=0,SUM(Seasonality!$C$6:$C$18)=0),"",IFERROR(INDEX(Targets!$B$6:$B$45,MATCH('Weekly data'!$C44,Targets!$A$6:$A$45,0)),0)*$C44/SUM(Seasonality!$C$6:$C$18)),IF(Metrics!$J$6="Quarter plan",IF(N(IFERROR(INDEX(Targets!$B$6:$B$45,MATCH('Weekly data'!$C44,Targets!$A$6:$A$45,0)),0))=0,"",IFERROR(INDEX(Targets!$B$6:$B$45,MATCH('Weekly data'!$C44,Targets!$A$6:$A$45,0)),0)),IF(AND(Metrics!$J$6="Weekly",ISNUMBER(Metrics!$K$6)),Metrics!$K$6,"")))))</f>
        <v/>
      </c>
      <c r="E44">
        <f>IF(NOT(ISNUMBER('Weekly data'!E44)),"",IF(Metrics!$L$6="% of target",IF(ISNUMBER(D44),IF(D44=0,"",'Weekly data'!E44/D44),""),'Weekly data'!E44))</f>
        <v/>
      </c>
      <c r="F44">
        <f>IF(AND(ISNUMBER(E44),ISNUMBER(E43)),ABS(E44-E43),"")</f>
        <v/>
      </c>
      <c r="G44">
        <f>IF(COUNT(E32:E43)&lt;12,"",AVERAGE(E32:E43))</f>
        <v/>
      </c>
      <c r="H44">
        <f>IF(COUNT(F33:F43)&lt;11,"",AVERAGE(F33:F43))</f>
        <v/>
      </c>
      <c r="I44">
        <f>IF(OR(G44="",H44=""),"",G44+2.66*H44)</f>
        <v/>
      </c>
      <c r="J44">
        <f>IF(OR(G44="",H44=""),"",G44-2.66*H44)</f>
        <v/>
      </c>
      <c r="K44">
        <f>IF(OR(G44="",COUNT(E37:E44)&lt;8),"",IF(COUNTIF(E37:E44,"&gt;"&amp;G44)=8,"Above",IF(COUNTIF(E37:E44,"&lt;"&amp;G44)=8,"Below","")))</f>
        <v/>
      </c>
      <c r="L44">
        <f>IF('Weekly data'!$C44="","",IF(Metrics!$J$7="Seasonal bookings",IF(OR(N(IFERROR(INDEX(Targets!$C$6:$C$45,MATCH('Weekly data'!$C44,Targets!$A$6:$A$45,0)),0))=0,SUM(Seasonality!$B$6:$B$18)=0),"",IFERROR(INDEX(Targets!$C$6:$C$45,MATCH('Weekly data'!$C44,Targets!$A$6:$A$45,0)),0)*$B44/SUM(Seasonality!$B$6:$B$18)),IF(Metrics!$J$7="Seasonal pipeline",IF(OR(N(IFERROR(INDEX(Targets!$C$6:$C$45,MATCH('Weekly data'!$C44,Targets!$A$6:$A$45,0)),0))=0,SUM(Seasonality!$C$6:$C$18)=0),"",IFERROR(INDEX(Targets!$C$6:$C$45,MATCH('Weekly data'!$C44,Targets!$A$6:$A$45,0)),0)*$C44/SUM(Seasonality!$C$6:$C$18)),IF(Metrics!$J$7="Quarter plan",IF(N(IFERROR(INDEX(Targets!$C$6:$C$45,MATCH('Weekly data'!$C44,Targets!$A$6:$A$45,0)),0))=0,"",IFERROR(INDEX(Targets!$C$6:$C$45,MATCH('Weekly data'!$C44,Targets!$A$6:$A$45,0)),0)),IF(AND(Metrics!$J$7="Weekly",ISNUMBER(Metrics!$K$7)),Metrics!$K$7,"")))))</f>
        <v/>
      </c>
      <c r="M44">
        <f>IF(NOT(ISNUMBER('Weekly data'!F44)),"",IF(Metrics!$L$7="% of target",IF(ISNUMBER(L44),IF(L44=0,"",'Weekly data'!F44/L44),""),'Weekly data'!F44))</f>
        <v/>
      </c>
      <c r="N44">
        <f>IF(AND(ISNUMBER(M44),ISNUMBER(M43)),ABS(M44-M43),"")</f>
        <v/>
      </c>
      <c r="O44">
        <f>IF(COUNT(M32:M43)&lt;12,"",AVERAGE(M32:M43))</f>
        <v/>
      </c>
      <c r="P44">
        <f>IF(COUNT(N33:N43)&lt;11,"",AVERAGE(N33:N43))</f>
        <v/>
      </c>
      <c r="Q44">
        <f>IF(OR(O44="",P44=""),"",O44+2.66*P44)</f>
        <v/>
      </c>
      <c r="R44">
        <f>IF(OR(O44="",P44=""),"",O44-2.66*P44)</f>
        <v/>
      </c>
      <c r="S44">
        <f>IF(OR(O44="",COUNT(M37:M44)&lt;8),"",IF(COUNTIF(M37:M44,"&gt;"&amp;O44)=8,"Above",IF(COUNTIF(M37:M44,"&lt;"&amp;O44)=8,"Below","")))</f>
        <v/>
      </c>
      <c r="T44">
        <f>IF('Weekly data'!$C44="","",IF(Metrics!$J$8="Seasonal bookings",IF(OR(N(IFERROR(INDEX(Targets!$D$6:$D$45,MATCH('Weekly data'!$C44,Targets!$A$6:$A$45,0)),0))=0,SUM(Seasonality!$B$6:$B$18)=0),"",IFERROR(INDEX(Targets!$D$6:$D$45,MATCH('Weekly data'!$C44,Targets!$A$6:$A$45,0)),0)*$B44/SUM(Seasonality!$B$6:$B$18)),IF(Metrics!$J$8="Seasonal pipeline",IF(OR(N(IFERROR(INDEX(Targets!$D$6:$D$45,MATCH('Weekly data'!$C44,Targets!$A$6:$A$45,0)),0))=0,SUM(Seasonality!$C$6:$C$18)=0),"",IFERROR(INDEX(Targets!$D$6:$D$45,MATCH('Weekly data'!$C44,Targets!$A$6:$A$45,0)),0)*$C44/SUM(Seasonality!$C$6:$C$18)),IF(Metrics!$J$8="Quarter plan",IF(N(IFERROR(INDEX(Targets!$D$6:$D$45,MATCH('Weekly data'!$C44,Targets!$A$6:$A$45,0)),0))=0,"",IFERROR(INDEX(Targets!$D$6:$D$45,MATCH('Weekly data'!$C44,Targets!$A$6:$A$45,0)),0)),IF(AND(Metrics!$J$8="Weekly",ISNUMBER(Metrics!$K$8)),Metrics!$K$8,"")))))</f>
        <v/>
      </c>
      <c r="U44">
        <f>IF(NOT(ISNUMBER('Weekly data'!G44)),"",IF(Metrics!$L$8="% of target",IF(ISNUMBER(T44),IF(T44=0,"",'Weekly data'!G44/T44),""),'Weekly data'!G44))</f>
        <v/>
      </c>
      <c r="V44">
        <f>IF(AND(ISNUMBER(U44),ISNUMBER(U43)),ABS(U44-U43),"")</f>
        <v/>
      </c>
      <c r="W44">
        <f>IF(COUNT(U32:U43)&lt;12,"",AVERAGE(U32:U43))</f>
        <v/>
      </c>
      <c r="X44">
        <f>IF(COUNT(V33:V43)&lt;11,"",AVERAGE(V33:V43))</f>
        <v/>
      </c>
      <c r="Y44">
        <f>IF(OR(W44="",X44=""),"",W44+2.66*X44)</f>
        <v/>
      </c>
      <c r="Z44">
        <f>IF(OR(W44="",X44=""),"",W44-2.66*X44)</f>
        <v/>
      </c>
      <c r="AA44">
        <f>IF(OR(W44="",COUNT(U37:U44)&lt;8),"",IF(COUNTIF(U37:U44,"&gt;"&amp;W44)=8,"Above",IF(COUNTIF(U37:U44,"&lt;"&amp;W44)=8,"Below","")))</f>
        <v/>
      </c>
      <c r="AB44">
        <f>IF('Weekly data'!$C44="","",IF(Metrics!$J$9="Seasonal bookings",IF(OR(N(IFERROR(INDEX(Targets!$E$6:$E$45,MATCH('Weekly data'!$C44,Targets!$A$6:$A$45,0)),0))=0,SUM(Seasonality!$B$6:$B$18)=0),"",IFERROR(INDEX(Targets!$E$6:$E$45,MATCH('Weekly data'!$C44,Targets!$A$6:$A$45,0)),0)*$B44/SUM(Seasonality!$B$6:$B$18)),IF(Metrics!$J$9="Seasonal pipeline",IF(OR(N(IFERROR(INDEX(Targets!$E$6:$E$45,MATCH('Weekly data'!$C44,Targets!$A$6:$A$45,0)),0))=0,SUM(Seasonality!$C$6:$C$18)=0),"",IFERROR(INDEX(Targets!$E$6:$E$45,MATCH('Weekly data'!$C44,Targets!$A$6:$A$45,0)),0)*$C44/SUM(Seasonality!$C$6:$C$18)),IF(Metrics!$J$9="Quarter plan",IF(N(IFERROR(INDEX(Targets!$E$6:$E$45,MATCH('Weekly data'!$C44,Targets!$A$6:$A$45,0)),0))=0,"",IFERROR(INDEX(Targets!$E$6:$E$45,MATCH('Weekly data'!$C44,Targets!$A$6:$A$45,0)),0)),IF(AND(Metrics!$J$9="Weekly",ISNUMBER(Metrics!$K$9)),Metrics!$K$9,"")))))</f>
        <v/>
      </c>
      <c r="AC44">
        <f>IF(NOT(ISNUMBER('Weekly data'!H44)),"",IF(Metrics!$L$9="% of target",IF(ISNUMBER(AB44),IF(AB44=0,"",'Weekly data'!H44/AB44),""),'Weekly data'!H44))</f>
        <v/>
      </c>
      <c r="AD44">
        <f>IF(AND(ISNUMBER(AC44),ISNUMBER(AC43)),ABS(AC44-AC43),"")</f>
        <v/>
      </c>
      <c r="AE44">
        <f>IF(COUNT(AC32:AC43)&lt;12,"",AVERAGE(AC32:AC43))</f>
        <v/>
      </c>
      <c r="AF44">
        <f>IF(COUNT(AD33:AD43)&lt;11,"",AVERAGE(AD33:AD43))</f>
        <v/>
      </c>
      <c r="AG44">
        <f>IF(OR(AE44="",AF44=""),"",AE44+2.66*AF44)</f>
        <v/>
      </c>
      <c r="AH44">
        <f>IF(OR(AE44="",AF44=""),"",AE44-2.66*AF44)</f>
        <v/>
      </c>
      <c r="AI44">
        <f>IF(OR(AE44="",COUNT(AC37:AC44)&lt;8),"",IF(COUNTIF(AC37:AC44,"&gt;"&amp;AE44)=8,"Above",IF(COUNTIF(AC37:AC44,"&lt;"&amp;AE44)=8,"Below","")))</f>
        <v/>
      </c>
      <c r="AJ44">
        <f>IF('Weekly data'!$C44="","",IF(Metrics!$J$10="Seasonal bookings",IF(OR(N(IFERROR(INDEX(Targets!$F$6:$F$45,MATCH('Weekly data'!$C44,Targets!$A$6:$A$45,0)),0))=0,SUM(Seasonality!$B$6:$B$18)=0),"",IFERROR(INDEX(Targets!$F$6:$F$45,MATCH('Weekly data'!$C44,Targets!$A$6:$A$45,0)),0)*$B44/SUM(Seasonality!$B$6:$B$18)),IF(Metrics!$J$10="Seasonal pipeline",IF(OR(N(IFERROR(INDEX(Targets!$F$6:$F$45,MATCH('Weekly data'!$C44,Targets!$A$6:$A$45,0)),0))=0,SUM(Seasonality!$C$6:$C$18)=0),"",IFERROR(INDEX(Targets!$F$6:$F$45,MATCH('Weekly data'!$C44,Targets!$A$6:$A$45,0)),0)*$C44/SUM(Seasonality!$C$6:$C$18)),IF(Metrics!$J$10="Quarter plan",IF(N(IFERROR(INDEX(Targets!$F$6:$F$45,MATCH('Weekly data'!$C44,Targets!$A$6:$A$45,0)),0))=0,"",IFERROR(INDEX(Targets!$F$6:$F$45,MATCH('Weekly data'!$C44,Targets!$A$6:$A$45,0)),0)),IF(AND(Metrics!$J$10="Weekly",ISNUMBER(Metrics!$K$10)),Metrics!$K$10,"")))))</f>
        <v/>
      </c>
      <c r="AK44">
        <f>IF(NOT(ISNUMBER('Weekly data'!I44)),"",IF(Metrics!$L$10="% of target",IF(ISNUMBER(AJ44),IF(AJ44=0,"",'Weekly data'!I44/AJ44),""),'Weekly data'!I44))</f>
        <v/>
      </c>
      <c r="AL44">
        <f>IF(AND(ISNUMBER(AK44),ISNUMBER(AK43)),ABS(AK44-AK43),"")</f>
        <v/>
      </c>
      <c r="AM44">
        <f>IF(COUNT(AK32:AK43)&lt;12,"",AVERAGE(AK32:AK43))</f>
        <v/>
      </c>
      <c r="AN44">
        <f>IF(COUNT(AL33:AL43)&lt;11,"",AVERAGE(AL33:AL43))</f>
        <v/>
      </c>
      <c r="AO44">
        <f>IF(OR(AM44="",AN44=""),"",AM44+2.66*AN44)</f>
        <v/>
      </c>
      <c r="AP44">
        <f>IF(OR(AM44="",AN44=""),"",AM44-2.66*AN44)</f>
        <v/>
      </c>
      <c r="AQ44">
        <f>IF(OR(AM44="",COUNT(AK37:AK44)&lt;8),"",IF(COUNTIF(AK37:AK44,"&gt;"&amp;AM44)=8,"Above",IF(COUNTIF(AK37:AK44,"&lt;"&amp;AM44)=8,"Below","")))</f>
        <v/>
      </c>
      <c r="AR44">
        <f>IF('Weekly data'!$C44="","",IF(Metrics!$J$11="Seasonal bookings",IF(OR(N(IFERROR(INDEX(Targets!$G$6:$G$45,MATCH('Weekly data'!$C44,Targets!$A$6:$A$45,0)),0))=0,SUM(Seasonality!$B$6:$B$18)=0),"",IFERROR(INDEX(Targets!$G$6:$G$45,MATCH('Weekly data'!$C44,Targets!$A$6:$A$45,0)),0)*$B44/SUM(Seasonality!$B$6:$B$18)),IF(Metrics!$J$11="Seasonal pipeline",IF(OR(N(IFERROR(INDEX(Targets!$G$6:$G$45,MATCH('Weekly data'!$C44,Targets!$A$6:$A$45,0)),0))=0,SUM(Seasonality!$C$6:$C$18)=0),"",IFERROR(INDEX(Targets!$G$6:$G$45,MATCH('Weekly data'!$C44,Targets!$A$6:$A$45,0)),0)*$C44/SUM(Seasonality!$C$6:$C$18)),IF(Metrics!$J$11="Quarter plan",IF(N(IFERROR(INDEX(Targets!$G$6:$G$45,MATCH('Weekly data'!$C44,Targets!$A$6:$A$45,0)),0))=0,"",IFERROR(INDEX(Targets!$G$6:$G$45,MATCH('Weekly data'!$C44,Targets!$A$6:$A$45,0)),0)),IF(AND(Metrics!$J$11="Weekly",ISNUMBER(Metrics!$K$11)),Metrics!$K$11,"")))))</f>
        <v/>
      </c>
      <c r="AS44">
        <f>IF(NOT(ISNUMBER('Weekly data'!J44)),"",IF(Metrics!$L$11="% of target",IF(ISNUMBER(AR44),IF(AR44=0,"",'Weekly data'!J44/AR44),""),'Weekly data'!J44))</f>
        <v/>
      </c>
      <c r="AT44">
        <f>IF(AND(ISNUMBER(AS44),ISNUMBER(AS43)),ABS(AS44-AS43),"")</f>
        <v/>
      </c>
      <c r="AU44">
        <f>IF(COUNT(AS32:AS43)&lt;12,"",AVERAGE(AS32:AS43))</f>
        <v/>
      </c>
      <c r="AV44">
        <f>IF(COUNT(AT33:AT43)&lt;11,"",AVERAGE(AT33:AT43))</f>
        <v/>
      </c>
      <c r="AW44">
        <f>IF(OR(AU44="",AV44=""),"",AU44+2.66*AV44)</f>
        <v/>
      </c>
      <c r="AX44">
        <f>IF(OR(AU44="",AV44=""),"",AU44-2.66*AV44)</f>
        <v/>
      </c>
      <c r="AY44">
        <f>IF(OR(AU44="",COUNT(AS37:AS44)&lt;8),"",IF(COUNTIF(AS37:AS44,"&gt;"&amp;AU44)=8,"Above",IF(COUNTIF(AS37:AS44,"&lt;"&amp;AU44)=8,"Below","")))</f>
        <v/>
      </c>
      <c r="AZ44">
        <f>IF('Weekly data'!$C44="","",IF(Metrics!$J$12="Seasonal bookings",IF(OR(N(IFERROR(INDEX(Targets!$H$6:$H$45,MATCH('Weekly data'!$C44,Targets!$A$6:$A$45,0)),0))=0,SUM(Seasonality!$B$6:$B$18)=0),"",IFERROR(INDEX(Targets!$H$6:$H$45,MATCH('Weekly data'!$C44,Targets!$A$6:$A$45,0)),0)*$B44/SUM(Seasonality!$B$6:$B$18)),IF(Metrics!$J$12="Seasonal pipeline",IF(OR(N(IFERROR(INDEX(Targets!$H$6:$H$45,MATCH('Weekly data'!$C44,Targets!$A$6:$A$45,0)),0))=0,SUM(Seasonality!$C$6:$C$18)=0),"",IFERROR(INDEX(Targets!$H$6:$H$45,MATCH('Weekly data'!$C44,Targets!$A$6:$A$45,0)),0)*$C44/SUM(Seasonality!$C$6:$C$18)),IF(Metrics!$J$12="Quarter plan",IF(N(IFERROR(INDEX(Targets!$H$6:$H$45,MATCH('Weekly data'!$C44,Targets!$A$6:$A$45,0)),0))=0,"",IFERROR(INDEX(Targets!$H$6:$H$45,MATCH('Weekly data'!$C44,Targets!$A$6:$A$45,0)),0)),IF(AND(Metrics!$J$12="Weekly",ISNUMBER(Metrics!$K$12)),Metrics!$K$12,"")))))</f>
        <v/>
      </c>
      <c r="BA44">
        <f>IF(NOT(ISNUMBER('Weekly data'!K44)),"",IF(Metrics!$L$12="% of target",IF(ISNUMBER(AZ44),IF(AZ44=0,"",'Weekly data'!K44/AZ44),""),'Weekly data'!K44))</f>
        <v/>
      </c>
      <c r="BB44">
        <f>IF(AND(ISNUMBER(BA44),ISNUMBER(BA43)),ABS(BA44-BA43),"")</f>
        <v/>
      </c>
      <c r="BC44">
        <f>IF(COUNT(BA32:BA43)&lt;12,"",AVERAGE(BA32:BA43))</f>
        <v/>
      </c>
      <c r="BD44">
        <f>IF(COUNT(BB33:BB43)&lt;11,"",AVERAGE(BB33:BB43))</f>
        <v/>
      </c>
      <c r="BE44">
        <f>IF(OR(BC44="",BD44=""),"",BC44+2.66*BD44)</f>
        <v/>
      </c>
      <c r="BF44">
        <f>IF(OR(BC44="",BD44=""),"",BC44-2.66*BD44)</f>
        <v/>
      </c>
      <c r="BG44">
        <f>IF(OR(BC44="",COUNT(BA37:BA44)&lt;8),"",IF(COUNTIF(BA37:BA44,"&gt;"&amp;BC44)=8,"Above",IF(COUNTIF(BA37:BA44,"&lt;"&amp;BC44)=8,"Below","")))</f>
        <v/>
      </c>
      <c r="BH44">
        <f>IF('Weekly data'!$C44="","",IF(Metrics!$J$13="Seasonal bookings",IF(OR(N(IFERROR(INDEX(Targets!$I$6:$I$45,MATCH('Weekly data'!$C44,Targets!$A$6:$A$45,0)),0))=0,SUM(Seasonality!$B$6:$B$18)=0),"",IFERROR(INDEX(Targets!$I$6:$I$45,MATCH('Weekly data'!$C44,Targets!$A$6:$A$45,0)),0)*$B44/SUM(Seasonality!$B$6:$B$18)),IF(Metrics!$J$13="Seasonal pipeline",IF(OR(N(IFERROR(INDEX(Targets!$I$6:$I$45,MATCH('Weekly data'!$C44,Targets!$A$6:$A$45,0)),0))=0,SUM(Seasonality!$C$6:$C$18)=0),"",IFERROR(INDEX(Targets!$I$6:$I$45,MATCH('Weekly data'!$C44,Targets!$A$6:$A$45,0)),0)*$C44/SUM(Seasonality!$C$6:$C$18)),IF(Metrics!$J$13="Quarter plan",IF(N(IFERROR(INDEX(Targets!$I$6:$I$45,MATCH('Weekly data'!$C44,Targets!$A$6:$A$45,0)),0))=0,"",IFERROR(INDEX(Targets!$I$6:$I$45,MATCH('Weekly data'!$C44,Targets!$A$6:$A$45,0)),0)),IF(AND(Metrics!$J$13="Weekly",ISNUMBER(Metrics!$K$13)),Metrics!$K$13,"")))))</f>
        <v/>
      </c>
      <c r="BI44">
        <f>IF(NOT(ISNUMBER('Weekly data'!L44)),"",IF(Metrics!$L$13="% of target",IF(ISNUMBER(BH44),IF(BH44=0,"",'Weekly data'!L44/BH44),""),'Weekly data'!L44))</f>
        <v/>
      </c>
      <c r="BJ44">
        <f>IF(AND(ISNUMBER(BI44),ISNUMBER(BI43)),ABS(BI44-BI43),"")</f>
        <v/>
      </c>
      <c r="BK44">
        <f>IF(COUNT(BI32:BI43)&lt;12,"",AVERAGE(BI32:BI43))</f>
        <v/>
      </c>
      <c r="BL44">
        <f>IF(COUNT(BJ33:BJ43)&lt;11,"",AVERAGE(BJ33:BJ43))</f>
        <v/>
      </c>
      <c r="BM44">
        <f>IF(OR(BK44="",BL44=""),"",BK44+2.66*BL44)</f>
        <v/>
      </c>
      <c r="BN44">
        <f>IF(OR(BK44="",BL44=""),"",BK44-2.66*BL44)</f>
        <v/>
      </c>
      <c r="BO44">
        <f>IF(OR(BK44="",COUNT(BI37:BI44)&lt;8),"",IF(COUNTIF(BI37:BI44,"&gt;"&amp;BK44)=8,"Above",IF(COUNTIF(BI37:BI44,"&lt;"&amp;BK44)=8,"Below","")))</f>
        <v/>
      </c>
      <c r="BP44">
        <f>IF('Weekly data'!$C44="","",IF(Metrics!$J$14="Seasonal bookings",IF(OR(N(IFERROR(INDEX(Targets!$J$6:$J$45,MATCH('Weekly data'!$C44,Targets!$A$6:$A$45,0)),0))=0,SUM(Seasonality!$B$6:$B$18)=0),"",IFERROR(INDEX(Targets!$J$6:$J$45,MATCH('Weekly data'!$C44,Targets!$A$6:$A$45,0)),0)*$B44/SUM(Seasonality!$B$6:$B$18)),IF(Metrics!$J$14="Seasonal pipeline",IF(OR(N(IFERROR(INDEX(Targets!$J$6:$J$45,MATCH('Weekly data'!$C44,Targets!$A$6:$A$45,0)),0))=0,SUM(Seasonality!$C$6:$C$18)=0),"",IFERROR(INDEX(Targets!$J$6:$J$45,MATCH('Weekly data'!$C44,Targets!$A$6:$A$45,0)),0)*$C44/SUM(Seasonality!$C$6:$C$18)),IF(Metrics!$J$14="Quarter plan",IF(N(IFERROR(INDEX(Targets!$J$6:$J$45,MATCH('Weekly data'!$C44,Targets!$A$6:$A$45,0)),0))=0,"",IFERROR(INDEX(Targets!$J$6:$J$45,MATCH('Weekly data'!$C44,Targets!$A$6:$A$45,0)),0)),IF(AND(Metrics!$J$14="Weekly",ISNUMBER(Metrics!$K$14)),Metrics!$K$14,"")))))</f>
        <v/>
      </c>
      <c r="BQ44">
        <f>IF(NOT(ISNUMBER('Weekly data'!M44)),"",IF(Metrics!$L$14="% of target",IF(ISNUMBER(BP44),IF(BP44=0,"",'Weekly data'!M44/BP44),""),'Weekly data'!M44))</f>
        <v/>
      </c>
      <c r="BR44">
        <f>IF(AND(ISNUMBER(BQ44),ISNUMBER(BQ43)),ABS(BQ44-BQ43),"")</f>
        <v/>
      </c>
      <c r="BS44">
        <f>IF(COUNT(BQ32:BQ43)&lt;12,"",AVERAGE(BQ32:BQ43))</f>
        <v/>
      </c>
      <c r="BT44">
        <f>IF(COUNT(BR33:BR43)&lt;11,"",AVERAGE(BR33:BR43))</f>
        <v/>
      </c>
      <c r="BU44">
        <f>IF(OR(BS44="",BT44=""),"",BS44+2.66*BT44)</f>
        <v/>
      </c>
      <c r="BV44">
        <f>IF(OR(BS44="",BT44=""),"",BS44-2.66*BT44)</f>
        <v/>
      </c>
      <c r="BW44">
        <f>IF(OR(BS44="",COUNT(BQ37:BQ44)&lt;8),"",IF(COUNTIF(BQ37:BQ44,"&gt;"&amp;BS44)=8,"Above",IF(COUNTIF(BQ37:BQ44,"&lt;"&amp;BS44)=8,"Below","")))</f>
        <v/>
      </c>
      <c r="BX44">
        <f>IF('Weekly data'!$C44="","",IF(Metrics!$J$15="Seasonal bookings",IF(OR(N(IFERROR(INDEX(Targets!$K$6:$K$45,MATCH('Weekly data'!$C44,Targets!$A$6:$A$45,0)),0))=0,SUM(Seasonality!$B$6:$B$18)=0),"",IFERROR(INDEX(Targets!$K$6:$K$45,MATCH('Weekly data'!$C44,Targets!$A$6:$A$45,0)),0)*$B44/SUM(Seasonality!$B$6:$B$18)),IF(Metrics!$J$15="Seasonal pipeline",IF(OR(N(IFERROR(INDEX(Targets!$K$6:$K$45,MATCH('Weekly data'!$C44,Targets!$A$6:$A$45,0)),0))=0,SUM(Seasonality!$C$6:$C$18)=0),"",IFERROR(INDEX(Targets!$K$6:$K$45,MATCH('Weekly data'!$C44,Targets!$A$6:$A$45,0)),0)*$C44/SUM(Seasonality!$C$6:$C$18)),IF(Metrics!$J$15="Quarter plan",IF(N(IFERROR(INDEX(Targets!$K$6:$K$45,MATCH('Weekly data'!$C44,Targets!$A$6:$A$45,0)),0))=0,"",IFERROR(INDEX(Targets!$K$6:$K$45,MATCH('Weekly data'!$C44,Targets!$A$6:$A$45,0)),0)),IF(AND(Metrics!$J$15="Weekly",ISNUMBER(Metrics!$K$15)),Metrics!$K$15,"")))))</f>
        <v/>
      </c>
      <c r="BY44">
        <f>IF(NOT(ISNUMBER('Weekly data'!N44)),"",IF(Metrics!$L$15="% of target",IF(ISNUMBER(BX44),IF(BX44=0,"",'Weekly data'!N44/BX44),""),'Weekly data'!N44))</f>
        <v/>
      </c>
      <c r="BZ44">
        <f>IF(AND(ISNUMBER(BY44),ISNUMBER(BY43)),ABS(BY44-BY43),"")</f>
        <v/>
      </c>
      <c r="CA44">
        <f>IF(COUNT(BY32:BY43)&lt;12,"",AVERAGE(BY32:BY43))</f>
        <v/>
      </c>
      <c r="CB44">
        <f>IF(COUNT(BZ33:BZ43)&lt;11,"",AVERAGE(BZ33:BZ43))</f>
        <v/>
      </c>
      <c r="CC44">
        <f>IF(OR(CA44="",CB44=""),"",CA44+2.66*CB44)</f>
        <v/>
      </c>
      <c r="CD44">
        <f>IF(OR(CA44="",CB44=""),"",CA44-2.66*CB44)</f>
        <v/>
      </c>
      <c r="CE44">
        <f>IF(OR(CA44="",COUNT(BY37:BY44)&lt;8),"",IF(COUNTIF(BY37:BY44,"&gt;"&amp;CA44)=8,"Above",IF(COUNTIF(BY37:BY44,"&lt;"&amp;CA44)=8,"Below","")))</f>
        <v/>
      </c>
      <c r="CF44">
        <f>IF('Weekly data'!$C44="","",IF(Metrics!$J$16="Seasonal bookings",IF(OR(N(IFERROR(INDEX(Targets!$L$6:$L$45,MATCH('Weekly data'!$C44,Targets!$A$6:$A$45,0)),0))=0,SUM(Seasonality!$B$6:$B$18)=0),"",IFERROR(INDEX(Targets!$L$6:$L$45,MATCH('Weekly data'!$C44,Targets!$A$6:$A$45,0)),0)*$B44/SUM(Seasonality!$B$6:$B$18)),IF(Metrics!$J$16="Seasonal pipeline",IF(OR(N(IFERROR(INDEX(Targets!$L$6:$L$45,MATCH('Weekly data'!$C44,Targets!$A$6:$A$45,0)),0))=0,SUM(Seasonality!$C$6:$C$18)=0),"",IFERROR(INDEX(Targets!$L$6:$L$45,MATCH('Weekly data'!$C44,Targets!$A$6:$A$45,0)),0)*$C44/SUM(Seasonality!$C$6:$C$18)),IF(Metrics!$J$16="Quarter plan",IF(N(IFERROR(INDEX(Targets!$L$6:$L$45,MATCH('Weekly data'!$C44,Targets!$A$6:$A$45,0)),0))=0,"",IFERROR(INDEX(Targets!$L$6:$L$45,MATCH('Weekly data'!$C44,Targets!$A$6:$A$45,0)),0)),IF(AND(Metrics!$J$16="Weekly",ISNUMBER(Metrics!$K$16)),Metrics!$K$16,"")))))</f>
        <v/>
      </c>
      <c r="CG44">
        <f>IF(NOT(ISNUMBER('Weekly data'!O44)),"",IF(Metrics!$L$16="% of target",IF(ISNUMBER(CF44),IF(CF44=0,"",'Weekly data'!O44/CF44),""),'Weekly data'!O44))</f>
        <v/>
      </c>
      <c r="CH44">
        <f>IF(AND(ISNUMBER(CG44),ISNUMBER(CG43)),ABS(CG44-CG43),"")</f>
        <v/>
      </c>
      <c r="CI44">
        <f>IF(COUNT(CG32:CG43)&lt;12,"",AVERAGE(CG32:CG43))</f>
        <v/>
      </c>
      <c r="CJ44">
        <f>IF(COUNT(CH33:CH43)&lt;11,"",AVERAGE(CH33:CH43))</f>
        <v/>
      </c>
      <c r="CK44">
        <f>IF(OR(CI44="",CJ44=""),"",CI44+2.66*CJ44)</f>
        <v/>
      </c>
      <c r="CL44">
        <f>IF(OR(CI44="",CJ44=""),"",CI44-2.66*CJ44)</f>
        <v/>
      </c>
      <c r="CM44">
        <f>IF(OR(CI44="",COUNT(CG37:CG44)&lt;8),"",IF(COUNTIF(CG37:CG44,"&gt;"&amp;CI44)=8,"Above",IF(COUNTIF(CG37:CG44,"&lt;"&amp;CI44)=8,"Below","")))</f>
        <v/>
      </c>
      <c r="CN44">
        <f>IF('Weekly data'!$C44="","",IF(Metrics!$J$17="Seasonal bookings",IF(OR(N(IFERROR(INDEX(Targets!$M$6:$M$45,MATCH('Weekly data'!$C44,Targets!$A$6:$A$45,0)),0))=0,SUM(Seasonality!$B$6:$B$18)=0),"",IFERROR(INDEX(Targets!$M$6:$M$45,MATCH('Weekly data'!$C44,Targets!$A$6:$A$45,0)),0)*$B44/SUM(Seasonality!$B$6:$B$18)),IF(Metrics!$J$17="Seasonal pipeline",IF(OR(N(IFERROR(INDEX(Targets!$M$6:$M$45,MATCH('Weekly data'!$C44,Targets!$A$6:$A$45,0)),0))=0,SUM(Seasonality!$C$6:$C$18)=0),"",IFERROR(INDEX(Targets!$M$6:$M$45,MATCH('Weekly data'!$C44,Targets!$A$6:$A$45,0)),0)*$C44/SUM(Seasonality!$C$6:$C$18)),IF(Metrics!$J$17="Quarter plan",IF(N(IFERROR(INDEX(Targets!$M$6:$M$45,MATCH('Weekly data'!$C44,Targets!$A$6:$A$45,0)),0))=0,"",IFERROR(INDEX(Targets!$M$6:$M$45,MATCH('Weekly data'!$C44,Targets!$A$6:$A$45,0)),0)),IF(AND(Metrics!$J$17="Weekly",ISNUMBER(Metrics!$K$17)),Metrics!$K$17,"")))))</f>
        <v/>
      </c>
      <c r="CO44">
        <f>IF(NOT(ISNUMBER('Weekly data'!P44)),"",IF(Metrics!$L$17="% of target",IF(ISNUMBER(CN44),IF(CN44=0,"",'Weekly data'!P44/CN44),""),'Weekly data'!P44))</f>
        <v/>
      </c>
      <c r="CP44">
        <f>IF(AND(ISNUMBER(CO44),ISNUMBER(CO43)),ABS(CO44-CO43),"")</f>
        <v/>
      </c>
      <c r="CQ44">
        <f>IF(COUNT(CO32:CO43)&lt;12,"",AVERAGE(CO32:CO43))</f>
        <v/>
      </c>
      <c r="CR44">
        <f>IF(COUNT(CP33:CP43)&lt;11,"",AVERAGE(CP33:CP43))</f>
        <v/>
      </c>
      <c r="CS44">
        <f>IF(OR(CQ44="",CR44=""),"",CQ44+2.66*CR44)</f>
        <v/>
      </c>
      <c r="CT44">
        <f>IF(OR(CQ44="",CR44=""),"",CQ44-2.66*CR44)</f>
        <v/>
      </c>
      <c r="CU44">
        <f>IF(OR(CQ44="",COUNT(CO37:CO44)&lt;8),"",IF(COUNTIF(CO37:CO44,"&gt;"&amp;CQ44)=8,"Above",IF(COUNTIF(CO37:CO44,"&lt;"&amp;CQ44)=8,"Below","")))</f>
        <v/>
      </c>
    </row>
    <row r="45">
      <c r="A45" s="8">
        <f>'Weekly data'!A45</f>
        <v/>
      </c>
      <c r="B45">
        <f>IF('Weekly data'!D45="","",INDEX(Seasonality!$B$6:$B$18,'Weekly data'!D45))</f>
        <v/>
      </c>
      <c r="C45">
        <f>IF('Weekly data'!D45="","",INDEX(Seasonality!$C$6:$C$18,'Weekly data'!D45))</f>
        <v/>
      </c>
      <c r="D45">
        <f>IF('Weekly data'!$C45="","",IF(Metrics!$J$6="Seasonal bookings",IF(OR(N(IFERROR(INDEX(Targets!$B$6:$B$45,MATCH('Weekly data'!$C45,Targets!$A$6:$A$45,0)),0))=0,SUM(Seasonality!$B$6:$B$18)=0),"",IFERROR(INDEX(Targets!$B$6:$B$45,MATCH('Weekly data'!$C45,Targets!$A$6:$A$45,0)),0)*$B45/SUM(Seasonality!$B$6:$B$18)),IF(Metrics!$J$6="Seasonal pipeline",IF(OR(N(IFERROR(INDEX(Targets!$B$6:$B$45,MATCH('Weekly data'!$C45,Targets!$A$6:$A$45,0)),0))=0,SUM(Seasonality!$C$6:$C$18)=0),"",IFERROR(INDEX(Targets!$B$6:$B$45,MATCH('Weekly data'!$C45,Targets!$A$6:$A$45,0)),0)*$C45/SUM(Seasonality!$C$6:$C$18)),IF(Metrics!$J$6="Quarter plan",IF(N(IFERROR(INDEX(Targets!$B$6:$B$45,MATCH('Weekly data'!$C45,Targets!$A$6:$A$45,0)),0))=0,"",IFERROR(INDEX(Targets!$B$6:$B$45,MATCH('Weekly data'!$C45,Targets!$A$6:$A$45,0)),0)),IF(AND(Metrics!$J$6="Weekly",ISNUMBER(Metrics!$K$6)),Metrics!$K$6,"")))))</f>
        <v/>
      </c>
      <c r="E45">
        <f>IF(NOT(ISNUMBER('Weekly data'!E45)),"",IF(Metrics!$L$6="% of target",IF(ISNUMBER(D45),IF(D45=0,"",'Weekly data'!E45/D45),""),'Weekly data'!E45))</f>
        <v/>
      </c>
      <c r="F45">
        <f>IF(AND(ISNUMBER(E45),ISNUMBER(E44)),ABS(E45-E44),"")</f>
        <v/>
      </c>
      <c r="G45">
        <f>IF(COUNT(E33:E44)&lt;12,"",AVERAGE(E33:E44))</f>
        <v/>
      </c>
      <c r="H45">
        <f>IF(COUNT(F34:F44)&lt;11,"",AVERAGE(F34:F44))</f>
        <v/>
      </c>
      <c r="I45">
        <f>IF(OR(G45="",H45=""),"",G45+2.66*H45)</f>
        <v/>
      </c>
      <c r="J45">
        <f>IF(OR(G45="",H45=""),"",G45-2.66*H45)</f>
        <v/>
      </c>
      <c r="K45">
        <f>IF(OR(G45="",COUNT(E38:E45)&lt;8),"",IF(COUNTIF(E38:E45,"&gt;"&amp;G45)=8,"Above",IF(COUNTIF(E38:E45,"&lt;"&amp;G45)=8,"Below","")))</f>
        <v/>
      </c>
      <c r="L45">
        <f>IF('Weekly data'!$C45="","",IF(Metrics!$J$7="Seasonal bookings",IF(OR(N(IFERROR(INDEX(Targets!$C$6:$C$45,MATCH('Weekly data'!$C45,Targets!$A$6:$A$45,0)),0))=0,SUM(Seasonality!$B$6:$B$18)=0),"",IFERROR(INDEX(Targets!$C$6:$C$45,MATCH('Weekly data'!$C45,Targets!$A$6:$A$45,0)),0)*$B45/SUM(Seasonality!$B$6:$B$18)),IF(Metrics!$J$7="Seasonal pipeline",IF(OR(N(IFERROR(INDEX(Targets!$C$6:$C$45,MATCH('Weekly data'!$C45,Targets!$A$6:$A$45,0)),0))=0,SUM(Seasonality!$C$6:$C$18)=0),"",IFERROR(INDEX(Targets!$C$6:$C$45,MATCH('Weekly data'!$C45,Targets!$A$6:$A$45,0)),0)*$C45/SUM(Seasonality!$C$6:$C$18)),IF(Metrics!$J$7="Quarter plan",IF(N(IFERROR(INDEX(Targets!$C$6:$C$45,MATCH('Weekly data'!$C45,Targets!$A$6:$A$45,0)),0))=0,"",IFERROR(INDEX(Targets!$C$6:$C$45,MATCH('Weekly data'!$C45,Targets!$A$6:$A$45,0)),0)),IF(AND(Metrics!$J$7="Weekly",ISNUMBER(Metrics!$K$7)),Metrics!$K$7,"")))))</f>
        <v/>
      </c>
      <c r="M45">
        <f>IF(NOT(ISNUMBER('Weekly data'!F45)),"",IF(Metrics!$L$7="% of target",IF(ISNUMBER(L45),IF(L45=0,"",'Weekly data'!F45/L45),""),'Weekly data'!F45))</f>
        <v/>
      </c>
      <c r="N45">
        <f>IF(AND(ISNUMBER(M45),ISNUMBER(M44)),ABS(M45-M44),"")</f>
        <v/>
      </c>
      <c r="O45">
        <f>IF(COUNT(M33:M44)&lt;12,"",AVERAGE(M33:M44))</f>
        <v/>
      </c>
      <c r="P45">
        <f>IF(COUNT(N34:N44)&lt;11,"",AVERAGE(N34:N44))</f>
        <v/>
      </c>
      <c r="Q45">
        <f>IF(OR(O45="",P45=""),"",O45+2.66*P45)</f>
        <v/>
      </c>
      <c r="R45">
        <f>IF(OR(O45="",P45=""),"",O45-2.66*P45)</f>
        <v/>
      </c>
      <c r="S45">
        <f>IF(OR(O45="",COUNT(M38:M45)&lt;8),"",IF(COUNTIF(M38:M45,"&gt;"&amp;O45)=8,"Above",IF(COUNTIF(M38:M45,"&lt;"&amp;O45)=8,"Below","")))</f>
        <v/>
      </c>
      <c r="T45">
        <f>IF('Weekly data'!$C45="","",IF(Metrics!$J$8="Seasonal bookings",IF(OR(N(IFERROR(INDEX(Targets!$D$6:$D$45,MATCH('Weekly data'!$C45,Targets!$A$6:$A$45,0)),0))=0,SUM(Seasonality!$B$6:$B$18)=0),"",IFERROR(INDEX(Targets!$D$6:$D$45,MATCH('Weekly data'!$C45,Targets!$A$6:$A$45,0)),0)*$B45/SUM(Seasonality!$B$6:$B$18)),IF(Metrics!$J$8="Seasonal pipeline",IF(OR(N(IFERROR(INDEX(Targets!$D$6:$D$45,MATCH('Weekly data'!$C45,Targets!$A$6:$A$45,0)),0))=0,SUM(Seasonality!$C$6:$C$18)=0),"",IFERROR(INDEX(Targets!$D$6:$D$45,MATCH('Weekly data'!$C45,Targets!$A$6:$A$45,0)),0)*$C45/SUM(Seasonality!$C$6:$C$18)),IF(Metrics!$J$8="Quarter plan",IF(N(IFERROR(INDEX(Targets!$D$6:$D$45,MATCH('Weekly data'!$C45,Targets!$A$6:$A$45,0)),0))=0,"",IFERROR(INDEX(Targets!$D$6:$D$45,MATCH('Weekly data'!$C45,Targets!$A$6:$A$45,0)),0)),IF(AND(Metrics!$J$8="Weekly",ISNUMBER(Metrics!$K$8)),Metrics!$K$8,"")))))</f>
        <v/>
      </c>
      <c r="U45">
        <f>IF(NOT(ISNUMBER('Weekly data'!G45)),"",IF(Metrics!$L$8="% of target",IF(ISNUMBER(T45),IF(T45=0,"",'Weekly data'!G45/T45),""),'Weekly data'!G45))</f>
        <v/>
      </c>
      <c r="V45">
        <f>IF(AND(ISNUMBER(U45),ISNUMBER(U44)),ABS(U45-U44),"")</f>
        <v/>
      </c>
      <c r="W45">
        <f>IF(COUNT(U33:U44)&lt;12,"",AVERAGE(U33:U44))</f>
        <v/>
      </c>
      <c r="X45">
        <f>IF(COUNT(V34:V44)&lt;11,"",AVERAGE(V34:V44))</f>
        <v/>
      </c>
      <c r="Y45">
        <f>IF(OR(W45="",X45=""),"",W45+2.66*X45)</f>
        <v/>
      </c>
      <c r="Z45">
        <f>IF(OR(W45="",X45=""),"",W45-2.66*X45)</f>
        <v/>
      </c>
      <c r="AA45">
        <f>IF(OR(W45="",COUNT(U38:U45)&lt;8),"",IF(COUNTIF(U38:U45,"&gt;"&amp;W45)=8,"Above",IF(COUNTIF(U38:U45,"&lt;"&amp;W45)=8,"Below","")))</f>
        <v/>
      </c>
      <c r="AB45">
        <f>IF('Weekly data'!$C45="","",IF(Metrics!$J$9="Seasonal bookings",IF(OR(N(IFERROR(INDEX(Targets!$E$6:$E$45,MATCH('Weekly data'!$C45,Targets!$A$6:$A$45,0)),0))=0,SUM(Seasonality!$B$6:$B$18)=0),"",IFERROR(INDEX(Targets!$E$6:$E$45,MATCH('Weekly data'!$C45,Targets!$A$6:$A$45,0)),0)*$B45/SUM(Seasonality!$B$6:$B$18)),IF(Metrics!$J$9="Seasonal pipeline",IF(OR(N(IFERROR(INDEX(Targets!$E$6:$E$45,MATCH('Weekly data'!$C45,Targets!$A$6:$A$45,0)),0))=0,SUM(Seasonality!$C$6:$C$18)=0),"",IFERROR(INDEX(Targets!$E$6:$E$45,MATCH('Weekly data'!$C45,Targets!$A$6:$A$45,0)),0)*$C45/SUM(Seasonality!$C$6:$C$18)),IF(Metrics!$J$9="Quarter plan",IF(N(IFERROR(INDEX(Targets!$E$6:$E$45,MATCH('Weekly data'!$C45,Targets!$A$6:$A$45,0)),0))=0,"",IFERROR(INDEX(Targets!$E$6:$E$45,MATCH('Weekly data'!$C45,Targets!$A$6:$A$45,0)),0)),IF(AND(Metrics!$J$9="Weekly",ISNUMBER(Metrics!$K$9)),Metrics!$K$9,"")))))</f>
        <v/>
      </c>
      <c r="AC45">
        <f>IF(NOT(ISNUMBER('Weekly data'!H45)),"",IF(Metrics!$L$9="% of target",IF(ISNUMBER(AB45),IF(AB45=0,"",'Weekly data'!H45/AB45),""),'Weekly data'!H45))</f>
        <v/>
      </c>
      <c r="AD45">
        <f>IF(AND(ISNUMBER(AC45),ISNUMBER(AC44)),ABS(AC45-AC44),"")</f>
        <v/>
      </c>
      <c r="AE45">
        <f>IF(COUNT(AC33:AC44)&lt;12,"",AVERAGE(AC33:AC44))</f>
        <v/>
      </c>
      <c r="AF45">
        <f>IF(COUNT(AD34:AD44)&lt;11,"",AVERAGE(AD34:AD44))</f>
        <v/>
      </c>
      <c r="AG45">
        <f>IF(OR(AE45="",AF45=""),"",AE45+2.66*AF45)</f>
        <v/>
      </c>
      <c r="AH45">
        <f>IF(OR(AE45="",AF45=""),"",AE45-2.66*AF45)</f>
        <v/>
      </c>
      <c r="AI45">
        <f>IF(OR(AE45="",COUNT(AC38:AC45)&lt;8),"",IF(COUNTIF(AC38:AC45,"&gt;"&amp;AE45)=8,"Above",IF(COUNTIF(AC38:AC45,"&lt;"&amp;AE45)=8,"Below","")))</f>
        <v/>
      </c>
      <c r="AJ45">
        <f>IF('Weekly data'!$C45="","",IF(Metrics!$J$10="Seasonal bookings",IF(OR(N(IFERROR(INDEX(Targets!$F$6:$F$45,MATCH('Weekly data'!$C45,Targets!$A$6:$A$45,0)),0))=0,SUM(Seasonality!$B$6:$B$18)=0),"",IFERROR(INDEX(Targets!$F$6:$F$45,MATCH('Weekly data'!$C45,Targets!$A$6:$A$45,0)),0)*$B45/SUM(Seasonality!$B$6:$B$18)),IF(Metrics!$J$10="Seasonal pipeline",IF(OR(N(IFERROR(INDEX(Targets!$F$6:$F$45,MATCH('Weekly data'!$C45,Targets!$A$6:$A$45,0)),0))=0,SUM(Seasonality!$C$6:$C$18)=0),"",IFERROR(INDEX(Targets!$F$6:$F$45,MATCH('Weekly data'!$C45,Targets!$A$6:$A$45,0)),0)*$C45/SUM(Seasonality!$C$6:$C$18)),IF(Metrics!$J$10="Quarter plan",IF(N(IFERROR(INDEX(Targets!$F$6:$F$45,MATCH('Weekly data'!$C45,Targets!$A$6:$A$45,0)),0))=0,"",IFERROR(INDEX(Targets!$F$6:$F$45,MATCH('Weekly data'!$C45,Targets!$A$6:$A$45,0)),0)),IF(AND(Metrics!$J$10="Weekly",ISNUMBER(Metrics!$K$10)),Metrics!$K$10,"")))))</f>
        <v/>
      </c>
      <c r="AK45">
        <f>IF(NOT(ISNUMBER('Weekly data'!I45)),"",IF(Metrics!$L$10="% of target",IF(ISNUMBER(AJ45),IF(AJ45=0,"",'Weekly data'!I45/AJ45),""),'Weekly data'!I45))</f>
        <v/>
      </c>
      <c r="AL45">
        <f>IF(AND(ISNUMBER(AK45),ISNUMBER(AK44)),ABS(AK45-AK44),"")</f>
        <v/>
      </c>
      <c r="AM45">
        <f>IF(COUNT(AK33:AK44)&lt;12,"",AVERAGE(AK33:AK44))</f>
        <v/>
      </c>
      <c r="AN45">
        <f>IF(COUNT(AL34:AL44)&lt;11,"",AVERAGE(AL34:AL44))</f>
        <v/>
      </c>
      <c r="AO45">
        <f>IF(OR(AM45="",AN45=""),"",AM45+2.66*AN45)</f>
        <v/>
      </c>
      <c r="AP45">
        <f>IF(OR(AM45="",AN45=""),"",AM45-2.66*AN45)</f>
        <v/>
      </c>
      <c r="AQ45">
        <f>IF(OR(AM45="",COUNT(AK38:AK45)&lt;8),"",IF(COUNTIF(AK38:AK45,"&gt;"&amp;AM45)=8,"Above",IF(COUNTIF(AK38:AK45,"&lt;"&amp;AM45)=8,"Below","")))</f>
        <v/>
      </c>
      <c r="AR45">
        <f>IF('Weekly data'!$C45="","",IF(Metrics!$J$11="Seasonal bookings",IF(OR(N(IFERROR(INDEX(Targets!$G$6:$G$45,MATCH('Weekly data'!$C45,Targets!$A$6:$A$45,0)),0))=0,SUM(Seasonality!$B$6:$B$18)=0),"",IFERROR(INDEX(Targets!$G$6:$G$45,MATCH('Weekly data'!$C45,Targets!$A$6:$A$45,0)),0)*$B45/SUM(Seasonality!$B$6:$B$18)),IF(Metrics!$J$11="Seasonal pipeline",IF(OR(N(IFERROR(INDEX(Targets!$G$6:$G$45,MATCH('Weekly data'!$C45,Targets!$A$6:$A$45,0)),0))=0,SUM(Seasonality!$C$6:$C$18)=0),"",IFERROR(INDEX(Targets!$G$6:$G$45,MATCH('Weekly data'!$C45,Targets!$A$6:$A$45,0)),0)*$C45/SUM(Seasonality!$C$6:$C$18)),IF(Metrics!$J$11="Quarter plan",IF(N(IFERROR(INDEX(Targets!$G$6:$G$45,MATCH('Weekly data'!$C45,Targets!$A$6:$A$45,0)),0))=0,"",IFERROR(INDEX(Targets!$G$6:$G$45,MATCH('Weekly data'!$C45,Targets!$A$6:$A$45,0)),0)),IF(AND(Metrics!$J$11="Weekly",ISNUMBER(Metrics!$K$11)),Metrics!$K$11,"")))))</f>
        <v/>
      </c>
      <c r="AS45">
        <f>IF(NOT(ISNUMBER('Weekly data'!J45)),"",IF(Metrics!$L$11="% of target",IF(ISNUMBER(AR45),IF(AR45=0,"",'Weekly data'!J45/AR45),""),'Weekly data'!J45))</f>
        <v/>
      </c>
      <c r="AT45">
        <f>IF(AND(ISNUMBER(AS45),ISNUMBER(AS44)),ABS(AS45-AS44),"")</f>
        <v/>
      </c>
      <c r="AU45">
        <f>IF(COUNT(AS33:AS44)&lt;12,"",AVERAGE(AS33:AS44))</f>
        <v/>
      </c>
      <c r="AV45">
        <f>IF(COUNT(AT34:AT44)&lt;11,"",AVERAGE(AT34:AT44))</f>
        <v/>
      </c>
      <c r="AW45">
        <f>IF(OR(AU45="",AV45=""),"",AU45+2.66*AV45)</f>
        <v/>
      </c>
      <c r="AX45">
        <f>IF(OR(AU45="",AV45=""),"",AU45-2.66*AV45)</f>
        <v/>
      </c>
      <c r="AY45">
        <f>IF(OR(AU45="",COUNT(AS38:AS45)&lt;8),"",IF(COUNTIF(AS38:AS45,"&gt;"&amp;AU45)=8,"Above",IF(COUNTIF(AS38:AS45,"&lt;"&amp;AU45)=8,"Below","")))</f>
        <v/>
      </c>
      <c r="AZ45">
        <f>IF('Weekly data'!$C45="","",IF(Metrics!$J$12="Seasonal bookings",IF(OR(N(IFERROR(INDEX(Targets!$H$6:$H$45,MATCH('Weekly data'!$C45,Targets!$A$6:$A$45,0)),0))=0,SUM(Seasonality!$B$6:$B$18)=0),"",IFERROR(INDEX(Targets!$H$6:$H$45,MATCH('Weekly data'!$C45,Targets!$A$6:$A$45,0)),0)*$B45/SUM(Seasonality!$B$6:$B$18)),IF(Metrics!$J$12="Seasonal pipeline",IF(OR(N(IFERROR(INDEX(Targets!$H$6:$H$45,MATCH('Weekly data'!$C45,Targets!$A$6:$A$45,0)),0))=0,SUM(Seasonality!$C$6:$C$18)=0),"",IFERROR(INDEX(Targets!$H$6:$H$45,MATCH('Weekly data'!$C45,Targets!$A$6:$A$45,0)),0)*$C45/SUM(Seasonality!$C$6:$C$18)),IF(Metrics!$J$12="Quarter plan",IF(N(IFERROR(INDEX(Targets!$H$6:$H$45,MATCH('Weekly data'!$C45,Targets!$A$6:$A$45,0)),0))=0,"",IFERROR(INDEX(Targets!$H$6:$H$45,MATCH('Weekly data'!$C45,Targets!$A$6:$A$45,0)),0)),IF(AND(Metrics!$J$12="Weekly",ISNUMBER(Metrics!$K$12)),Metrics!$K$12,"")))))</f>
        <v/>
      </c>
      <c r="BA45">
        <f>IF(NOT(ISNUMBER('Weekly data'!K45)),"",IF(Metrics!$L$12="% of target",IF(ISNUMBER(AZ45),IF(AZ45=0,"",'Weekly data'!K45/AZ45),""),'Weekly data'!K45))</f>
        <v/>
      </c>
      <c r="BB45">
        <f>IF(AND(ISNUMBER(BA45),ISNUMBER(BA44)),ABS(BA45-BA44),"")</f>
        <v/>
      </c>
      <c r="BC45">
        <f>IF(COUNT(BA33:BA44)&lt;12,"",AVERAGE(BA33:BA44))</f>
        <v/>
      </c>
      <c r="BD45">
        <f>IF(COUNT(BB34:BB44)&lt;11,"",AVERAGE(BB34:BB44))</f>
        <v/>
      </c>
      <c r="BE45">
        <f>IF(OR(BC45="",BD45=""),"",BC45+2.66*BD45)</f>
        <v/>
      </c>
      <c r="BF45">
        <f>IF(OR(BC45="",BD45=""),"",BC45-2.66*BD45)</f>
        <v/>
      </c>
      <c r="BG45">
        <f>IF(OR(BC45="",COUNT(BA38:BA45)&lt;8),"",IF(COUNTIF(BA38:BA45,"&gt;"&amp;BC45)=8,"Above",IF(COUNTIF(BA38:BA45,"&lt;"&amp;BC45)=8,"Below","")))</f>
        <v/>
      </c>
      <c r="BH45">
        <f>IF('Weekly data'!$C45="","",IF(Metrics!$J$13="Seasonal bookings",IF(OR(N(IFERROR(INDEX(Targets!$I$6:$I$45,MATCH('Weekly data'!$C45,Targets!$A$6:$A$45,0)),0))=0,SUM(Seasonality!$B$6:$B$18)=0),"",IFERROR(INDEX(Targets!$I$6:$I$45,MATCH('Weekly data'!$C45,Targets!$A$6:$A$45,0)),0)*$B45/SUM(Seasonality!$B$6:$B$18)),IF(Metrics!$J$13="Seasonal pipeline",IF(OR(N(IFERROR(INDEX(Targets!$I$6:$I$45,MATCH('Weekly data'!$C45,Targets!$A$6:$A$45,0)),0))=0,SUM(Seasonality!$C$6:$C$18)=0),"",IFERROR(INDEX(Targets!$I$6:$I$45,MATCH('Weekly data'!$C45,Targets!$A$6:$A$45,0)),0)*$C45/SUM(Seasonality!$C$6:$C$18)),IF(Metrics!$J$13="Quarter plan",IF(N(IFERROR(INDEX(Targets!$I$6:$I$45,MATCH('Weekly data'!$C45,Targets!$A$6:$A$45,0)),0))=0,"",IFERROR(INDEX(Targets!$I$6:$I$45,MATCH('Weekly data'!$C45,Targets!$A$6:$A$45,0)),0)),IF(AND(Metrics!$J$13="Weekly",ISNUMBER(Metrics!$K$13)),Metrics!$K$13,"")))))</f>
        <v/>
      </c>
      <c r="BI45">
        <f>IF(NOT(ISNUMBER('Weekly data'!L45)),"",IF(Metrics!$L$13="% of target",IF(ISNUMBER(BH45),IF(BH45=0,"",'Weekly data'!L45/BH45),""),'Weekly data'!L45))</f>
        <v/>
      </c>
      <c r="BJ45">
        <f>IF(AND(ISNUMBER(BI45),ISNUMBER(BI44)),ABS(BI45-BI44),"")</f>
        <v/>
      </c>
      <c r="BK45">
        <f>IF(COUNT(BI33:BI44)&lt;12,"",AVERAGE(BI33:BI44))</f>
        <v/>
      </c>
      <c r="BL45">
        <f>IF(COUNT(BJ34:BJ44)&lt;11,"",AVERAGE(BJ34:BJ44))</f>
        <v/>
      </c>
      <c r="BM45">
        <f>IF(OR(BK45="",BL45=""),"",BK45+2.66*BL45)</f>
        <v/>
      </c>
      <c r="BN45">
        <f>IF(OR(BK45="",BL45=""),"",BK45-2.66*BL45)</f>
        <v/>
      </c>
      <c r="BO45">
        <f>IF(OR(BK45="",COUNT(BI38:BI45)&lt;8),"",IF(COUNTIF(BI38:BI45,"&gt;"&amp;BK45)=8,"Above",IF(COUNTIF(BI38:BI45,"&lt;"&amp;BK45)=8,"Below","")))</f>
        <v/>
      </c>
      <c r="BP45">
        <f>IF('Weekly data'!$C45="","",IF(Metrics!$J$14="Seasonal bookings",IF(OR(N(IFERROR(INDEX(Targets!$J$6:$J$45,MATCH('Weekly data'!$C45,Targets!$A$6:$A$45,0)),0))=0,SUM(Seasonality!$B$6:$B$18)=0),"",IFERROR(INDEX(Targets!$J$6:$J$45,MATCH('Weekly data'!$C45,Targets!$A$6:$A$45,0)),0)*$B45/SUM(Seasonality!$B$6:$B$18)),IF(Metrics!$J$14="Seasonal pipeline",IF(OR(N(IFERROR(INDEX(Targets!$J$6:$J$45,MATCH('Weekly data'!$C45,Targets!$A$6:$A$45,0)),0))=0,SUM(Seasonality!$C$6:$C$18)=0),"",IFERROR(INDEX(Targets!$J$6:$J$45,MATCH('Weekly data'!$C45,Targets!$A$6:$A$45,0)),0)*$C45/SUM(Seasonality!$C$6:$C$18)),IF(Metrics!$J$14="Quarter plan",IF(N(IFERROR(INDEX(Targets!$J$6:$J$45,MATCH('Weekly data'!$C45,Targets!$A$6:$A$45,0)),0))=0,"",IFERROR(INDEX(Targets!$J$6:$J$45,MATCH('Weekly data'!$C45,Targets!$A$6:$A$45,0)),0)),IF(AND(Metrics!$J$14="Weekly",ISNUMBER(Metrics!$K$14)),Metrics!$K$14,"")))))</f>
        <v/>
      </c>
      <c r="BQ45">
        <f>IF(NOT(ISNUMBER('Weekly data'!M45)),"",IF(Metrics!$L$14="% of target",IF(ISNUMBER(BP45),IF(BP45=0,"",'Weekly data'!M45/BP45),""),'Weekly data'!M45))</f>
        <v/>
      </c>
      <c r="BR45">
        <f>IF(AND(ISNUMBER(BQ45),ISNUMBER(BQ44)),ABS(BQ45-BQ44),"")</f>
        <v/>
      </c>
      <c r="BS45">
        <f>IF(COUNT(BQ33:BQ44)&lt;12,"",AVERAGE(BQ33:BQ44))</f>
        <v/>
      </c>
      <c r="BT45">
        <f>IF(COUNT(BR34:BR44)&lt;11,"",AVERAGE(BR34:BR44))</f>
        <v/>
      </c>
      <c r="BU45">
        <f>IF(OR(BS45="",BT45=""),"",BS45+2.66*BT45)</f>
        <v/>
      </c>
      <c r="BV45">
        <f>IF(OR(BS45="",BT45=""),"",BS45-2.66*BT45)</f>
        <v/>
      </c>
      <c r="BW45">
        <f>IF(OR(BS45="",COUNT(BQ38:BQ45)&lt;8),"",IF(COUNTIF(BQ38:BQ45,"&gt;"&amp;BS45)=8,"Above",IF(COUNTIF(BQ38:BQ45,"&lt;"&amp;BS45)=8,"Below","")))</f>
        <v/>
      </c>
      <c r="BX45">
        <f>IF('Weekly data'!$C45="","",IF(Metrics!$J$15="Seasonal bookings",IF(OR(N(IFERROR(INDEX(Targets!$K$6:$K$45,MATCH('Weekly data'!$C45,Targets!$A$6:$A$45,0)),0))=0,SUM(Seasonality!$B$6:$B$18)=0),"",IFERROR(INDEX(Targets!$K$6:$K$45,MATCH('Weekly data'!$C45,Targets!$A$6:$A$45,0)),0)*$B45/SUM(Seasonality!$B$6:$B$18)),IF(Metrics!$J$15="Seasonal pipeline",IF(OR(N(IFERROR(INDEX(Targets!$K$6:$K$45,MATCH('Weekly data'!$C45,Targets!$A$6:$A$45,0)),0))=0,SUM(Seasonality!$C$6:$C$18)=0),"",IFERROR(INDEX(Targets!$K$6:$K$45,MATCH('Weekly data'!$C45,Targets!$A$6:$A$45,0)),0)*$C45/SUM(Seasonality!$C$6:$C$18)),IF(Metrics!$J$15="Quarter plan",IF(N(IFERROR(INDEX(Targets!$K$6:$K$45,MATCH('Weekly data'!$C45,Targets!$A$6:$A$45,0)),0))=0,"",IFERROR(INDEX(Targets!$K$6:$K$45,MATCH('Weekly data'!$C45,Targets!$A$6:$A$45,0)),0)),IF(AND(Metrics!$J$15="Weekly",ISNUMBER(Metrics!$K$15)),Metrics!$K$15,"")))))</f>
        <v/>
      </c>
      <c r="BY45">
        <f>IF(NOT(ISNUMBER('Weekly data'!N45)),"",IF(Metrics!$L$15="% of target",IF(ISNUMBER(BX45),IF(BX45=0,"",'Weekly data'!N45/BX45),""),'Weekly data'!N45))</f>
        <v/>
      </c>
      <c r="BZ45">
        <f>IF(AND(ISNUMBER(BY45),ISNUMBER(BY44)),ABS(BY45-BY44),"")</f>
        <v/>
      </c>
      <c r="CA45">
        <f>IF(COUNT(BY33:BY44)&lt;12,"",AVERAGE(BY33:BY44))</f>
        <v/>
      </c>
      <c r="CB45">
        <f>IF(COUNT(BZ34:BZ44)&lt;11,"",AVERAGE(BZ34:BZ44))</f>
        <v/>
      </c>
      <c r="CC45">
        <f>IF(OR(CA45="",CB45=""),"",CA45+2.66*CB45)</f>
        <v/>
      </c>
      <c r="CD45">
        <f>IF(OR(CA45="",CB45=""),"",CA45-2.66*CB45)</f>
        <v/>
      </c>
      <c r="CE45">
        <f>IF(OR(CA45="",COUNT(BY38:BY45)&lt;8),"",IF(COUNTIF(BY38:BY45,"&gt;"&amp;CA45)=8,"Above",IF(COUNTIF(BY38:BY45,"&lt;"&amp;CA45)=8,"Below","")))</f>
        <v/>
      </c>
      <c r="CF45">
        <f>IF('Weekly data'!$C45="","",IF(Metrics!$J$16="Seasonal bookings",IF(OR(N(IFERROR(INDEX(Targets!$L$6:$L$45,MATCH('Weekly data'!$C45,Targets!$A$6:$A$45,0)),0))=0,SUM(Seasonality!$B$6:$B$18)=0),"",IFERROR(INDEX(Targets!$L$6:$L$45,MATCH('Weekly data'!$C45,Targets!$A$6:$A$45,0)),0)*$B45/SUM(Seasonality!$B$6:$B$18)),IF(Metrics!$J$16="Seasonal pipeline",IF(OR(N(IFERROR(INDEX(Targets!$L$6:$L$45,MATCH('Weekly data'!$C45,Targets!$A$6:$A$45,0)),0))=0,SUM(Seasonality!$C$6:$C$18)=0),"",IFERROR(INDEX(Targets!$L$6:$L$45,MATCH('Weekly data'!$C45,Targets!$A$6:$A$45,0)),0)*$C45/SUM(Seasonality!$C$6:$C$18)),IF(Metrics!$J$16="Quarter plan",IF(N(IFERROR(INDEX(Targets!$L$6:$L$45,MATCH('Weekly data'!$C45,Targets!$A$6:$A$45,0)),0))=0,"",IFERROR(INDEX(Targets!$L$6:$L$45,MATCH('Weekly data'!$C45,Targets!$A$6:$A$45,0)),0)),IF(AND(Metrics!$J$16="Weekly",ISNUMBER(Metrics!$K$16)),Metrics!$K$16,"")))))</f>
        <v/>
      </c>
      <c r="CG45">
        <f>IF(NOT(ISNUMBER('Weekly data'!O45)),"",IF(Metrics!$L$16="% of target",IF(ISNUMBER(CF45),IF(CF45=0,"",'Weekly data'!O45/CF45),""),'Weekly data'!O45))</f>
        <v/>
      </c>
      <c r="CH45">
        <f>IF(AND(ISNUMBER(CG45),ISNUMBER(CG44)),ABS(CG45-CG44),"")</f>
        <v/>
      </c>
      <c r="CI45">
        <f>IF(COUNT(CG33:CG44)&lt;12,"",AVERAGE(CG33:CG44))</f>
        <v/>
      </c>
      <c r="CJ45">
        <f>IF(COUNT(CH34:CH44)&lt;11,"",AVERAGE(CH34:CH44))</f>
        <v/>
      </c>
      <c r="CK45">
        <f>IF(OR(CI45="",CJ45=""),"",CI45+2.66*CJ45)</f>
        <v/>
      </c>
      <c r="CL45">
        <f>IF(OR(CI45="",CJ45=""),"",CI45-2.66*CJ45)</f>
        <v/>
      </c>
      <c r="CM45">
        <f>IF(OR(CI45="",COUNT(CG38:CG45)&lt;8),"",IF(COUNTIF(CG38:CG45,"&gt;"&amp;CI45)=8,"Above",IF(COUNTIF(CG38:CG45,"&lt;"&amp;CI45)=8,"Below","")))</f>
        <v/>
      </c>
      <c r="CN45">
        <f>IF('Weekly data'!$C45="","",IF(Metrics!$J$17="Seasonal bookings",IF(OR(N(IFERROR(INDEX(Targets!$M$6:$M$45,MATCH('Weekly data'!$C45,Targets!$A$6:$A$45,0)),0))=0,SUM(Seasonality!$B$6:$B$18)=0),"",IFERROR(INDEX(Targets!$M$6:$M$45,MATCH('Weekly data'!$C45,Targets!$A$6:$A$45,0)),0)*$B45/SUM(Seasonality!$B$6:$B$18)),IF(Metrics!$J$17="Seasonal pipeline",IF(OR(N(IFERROR(INDEX(Targets!$M$6:$M$45,MATCH('Weekly data'!$C45,Targets!$A$6:$A$45,0)),0))=0,SUM(Seasonality!$C$6:$C$18)=0),"",IFERROR(INDEX(Targets!$M$6:$M$45,MATCH('Weekly data'!$C45,Targets!$A$6:$A$45,0)),0)*$C45/SUM(Seasonality!$C$6:$C$18)),IF(Metrics!$J$17="Quarter plan",IF(N(IFERROR(INDEX(Targets!$M$6:$M$45,MATCH('Weekly data'!$C45,Targets!$A$6:$A$45,0)),0))=0,"",IFERROR(INDEX(Targets!$M$6:$M$45,MATCH('Weekly data'!$C45,Targets!$A$6:$A$45,0)),0)),IF(AND(Metrics!$J$17="Weekly",ISNUMBER(Metrics!$K$17)),Metrics!$K$17,"")))))</f>
        <v/>
      </c>
      <c r="CO45">
        <f>IF(NOT(ISNUMBER('Weekly data'!P45)),"",IF(Metrics!$L$17="% of target",IF(ISNUMBER(CN45),IF(CN45=0,"",'Weekly data'!P45/CN45),""),'Weekly data'!P45))</f>
        <v/>
      </c>
      <c r="CP45">
        <f>IF(AND(ISNUMBER(CO45),ISNUMBER(CO44)),ABS(CO45-CO44),"")</f>
        <v/>
      </c>
      <c r="CQ45">
        <f>IF(COUNT(CO33:CO44)&lt;12,"",AVERAGE(CO33:CO44))</f>
        <v/>
      </c>
      <c r="CR45">
        <f>IF(COUNT(CP34:CP44)&lt;11,"",AVERAGE(CP34:CP44))</f>
        <v/>
      </c>
      <c r="CS45">
        <f>IF(OR(CQ45="",CR45=""),"",CQ45+2.66*CR45)</f>
        <v/>
      </c>
      <c r="CT45">
        <f>IF(OR(CQ45="",CR45=""),"",CQ45-2.66*CR45)</f>
        <v/>
      </c>
      <c r="CU45">
        <f>IF(OR(CQ45="",COUNT(CO38:CO45)&lt;8),"",IF(COUNTIF(CO38:CO45,"&gt;"&amp;CQ45)=8,"Above",IF(COUNTIF(CO38:CO45,"&lt;"&amp;CQ45)=8,"Below","")))</f>
        <v/>
      </c>
    </row>
    <row r="46">
      <c r="A46" s="8">
        <f>'Weekly data'!A46</f>
        <v/>
      </c>
      <c r="B46">
        <f>IF('Weekly data'!D46="","",INDEX(Seasonality!$B$6:$B$18,'Weekly data'!D46))</f>
        <v/>
      </c>
      <c r="C46">
        <f>IF('Weekly data'!D46="","",INDEX(Seasonality!$C$6:$C$18,'Weekly data'!D46))</f>
        <v/>
      </c>
      <c r="D46">
        <f>IF('Weekly data'!$C46="","",IF(Metrics!$J$6="Seasonal bookings",IF(OR(N(IFERROR(INDEX(Targets!$B$6:$B$45,MATCH('Weekly data'!$C46,Targets!$A$6:$A$45,0)),0))=0,SUM(Seasonality!$B$6:$B$18)=0),"",IFERROR(INDEX(Targets!$B$6:$B$45,MATCH('Weekly data'!$C46,Targets!$A$6:$A$45,0)),0)*$B46/SUM(Seasonality!$B$6:$B$18)),IF(Metrics!$J$6="Seasonal pipeline",IF(OR(N(IFERROR(INDEX(Targets!$B$6:$B$45,MATCH('Weekly data'!$C46,Targets!$A$6:$A$45,0)),0))=0,SUM(Seasonality!$C$6:$C$18)=0),"",IFERROR(INDEX(Targets!$B$6:$B$45,MATCH('Weekly data'!$C46,Targets!$A$6:$A$45,0)),0)*$C46/SUM(Seasonality!$C$6:$C$18)),IF(Metrics!$J$6="Quarter plan",IF(N(IFERROR(INDEX(Targets!$B$6:$B$45,MATCH('Weekly data'!$C46,Targets!$A$6:$A$45,0)),0))=0,"",IFERROR(INDEX(Targets!$B$6:$B$45,MATCH('Weekly data'!$C46,Targets!$A$6:$A$45,0)),0)),IF(AND(Metrics!$J$6="Weekly",ISNUMBER(Metrics!$K$6)),Metrics!$K$6,"")))))</f>
        <v/>
      </c>
      <c r="E46">
        <f>IF(NOT(ISNUMBER('Weekly data'!E46)),"",IF(Metrics!$L$6="% of target",IF(ISNUMBER(D46),IF(D46=0,"",'Weekly data'!E46/D46),""),'Weekly data'!E46))</f>
        <v/>
      </c>
      <c r="F46">
        <f>IF(AND(ISNUMBER(E46),ISNUMBER(E45)),ABS(E46-E45),"")</f>
        <v/>
      </c>
      <c r="G46">
        <f>IF(COUNT(E34:E45)&lt;12,"",AVERAGE(E34:E45))</f>
        <v/>
      </c>
      <c r="H46">
        <f>IF(COUNT(F35:F45)&lt;11,"",AVERAGE(F35:F45))</f>
        <v/>
      </c>
      <c r="I46">
        <f>IF(OR(G46="",H46=""),"",G46+2.66*H46)</f>
        <v/>
      </c>
      <c r="J46">
        <f>IF(OR(G46="",H46=""),"",G46-2.66*H46)</f>
        <v/>
      </c>
      <c r="K46">
        <f>IF(OR(G46="",COUNT(E39:E46)&lt;8),"",IF(COUNTIF(E39:E46,"&gt;"&amp;G46)=8,"Above",IF(COUNTIF(E39:E46,"&lt;"&amp;G46)=8,"Below","")))</f>
        <v/>
      </c>
      <c r="L46">
        <f>IF('Weekly data'!$C46="","",IF(Metrics!$J$7="Seasonal bookings",IF(OR(N(IFERROR(INDEX(Targets!$C$6:$C$45,MATCH('Weekly data'!$C46,Targets!$A$6:$A$45,0)),0))=0,SUM(Seasonality!$B$6:$B$18)=0),"",IFERROR(INDEX(Targets!$C$6:$C$45,MATCH('Weekly data'!$C46,Targets!$A$6:$A$45,0)),0)*$B46/SUM(Seasonality!$B$6:$B$18)),IF(Metrics!$J$7="Seasonal pipeline",IF(OR(N(IFERROR(INDEX(Targets!$C$6:$C$45,MATCH('Weekly data'!$C46,Targets!$A$6:$A$45,0)),0))=0,SUM(Seasonality!$C$6:$C$18)=0),"",IFERROR(INDEX(Targets!$C$6:$C$45,MATCH('Weekly data'!$C46,Targets!$A$6:$A$45,0)),0)*$C46/SUM(Seasonality!$C$6:$C$18)),IF(Metrics!$J$7="Quarter plan",IF(N(IFERROR(INDEX(Targets!$C$6:$C$45,MATCH('Weekly data'!$C46,Targets!$A$6:$A$45,0)),0))=0,"",IFERROR(INDEX(Targets!$C$6:$C$45,MATCH('Weekly data'!$C46,Targets!$A$6:$A$45,0)),0)),IF(AND(Metrics!$J$7="Weekly",ISNUMBER(Metrics!$K$7)),Metrics!$K$7,"")))))</f>
        <v/>
      </c>
      <c r="M46">
        <f>IF(NOT(ISNUMBER('Weekly data'!F46)),"",IF(Metrics!$L$7="% of target",IF(ISNUMBER(L46),IF(L46=0,"",'Weekly data'!F46/L46),""),'Weekly data'!F46))</f>
        <v/>
      </c>
      <c r="N46">
        <f>IF(AND(ISNUMBER(M46),ISNUMBER(M45)),ABS(M46-M45),"")</f>
        <v/>
      </c>
      <c r="O46">
        <f>IF(COUNT(M34:M45)&lt;12,"",AVERAGE(M34:M45))</f>
        <v/>
      </c>
      <c r="P46">
        <f>IF(COUNT(N35:N45)&lt;11,"",AVERAGE(N35:N45))</f>
        <v/>
      </c>
      <c r="Q46">
        <f>IF(OR(O46="",P46=""),"",O46+2.66*P46)</f>
        <v/>
      </c>
      <c r="R46">
        <f>IF(OR(O46="",P46=""),"",O46-2.66*P46)</f>
        <v/>
      </c>
      <c r="S46">
        <f>IF(OR(O46="",COUNT(M39:M46)&lt;8),"",IF(COUNTIF(M39:M46,"&gt;"&amp;O46)=8,"Above",IF(COUNTIF(M39:M46,"&lt;"&amp;O46)=8,"Below","")))</f>
        <v/>
      </c>
      <c r="T46">
        <f>IF('Weekly data'!$C46="","",IF(Metrics!$J$8="Seasonal bookings",IF(OR(N(IFERROR(INDEX(Targets!$D$6:$D$45,MATCH('Weekly data'!$C46,Targets!$A$6:$A$45,0)),0))=0,SUM(Seasonality!$B$6:$B$18)=0),"",IFERROR(INDEX(Targets!$D$6:$D$45,MATCH('Weekly data'!$C46,Targets!$A$6:$A$45,0)),0)*$B46/SUM(Seasonality!$B$6:$B$18)),IF(Metrics!$J$8="Seasonal pipeline",IF(OR(N(IFERROR(INDEX(Targets!$D$6:$D$45,MATCH('Weekly data'!$C46,Targets!$A$6:$A$45,0)),0))=0,SUM(Seasonality!$C$6:$C$18)=0),"",IFERROR(INDEX(Targets!$D$6:$D$45,MATCH('Weekly data'!$C46,Targets!$A$6:$A$45,0)),0)*$C46/SUM(Seasonality!$C$6:$C$18)),IF(Metrics!$J$8="Quarter plan",IF(N(IFERROR(INDEX(Targets!$D$6:$D$45,MATCH('Weekly data'!$C46,Targets!$A$6:$A$45,0)),0))=0,"",IFERROR(INDEX(Targets!$D$6:$D$45,MATCH('Weekly data'!$C46,Targets!$A$6:$A$45,0)),0)),IF(AND(Metrics!$J$8="Weekly",ISNUMBER(Metrics!$K$8)),Metrics!$K$8,"")))))</f>
        <v/>
      </c>
      <c r="U46">
        <f>IF(NOT(ISNUMBER('Weekly data'!G46)),"",IF(Metrics!$L$8="% of target",IF(ISNUMBER(T46),IF(T46=0,"",'Weekly data'!G46/T46),""),'Weekly data'!G46))</f>
        <v/>
      </c>
      <c r="V46">
        <f>IF(AND(ISNUMBER(U46),ISNUMBER(U45)),ABS(U46-U45),"")</f>
        <v/>
      </c>
      <c r="W46">
        <f>IF(COUNT(U34:U45)&lt;12,"",AVERAGE(U34:U45))</f>
        <v/>
      </c>
      <c r="X46">
        <f>IF(COUNT(V35:V45)&lt;11,"",AVERAGE(V35:V45))</f>
        <v/>
      </c>
      <c r="Y46">
        <f>IF(OR(W46="",X46=""),"",W46+2.66*X46)</f>
        <v/>
      </c>
      <c r="Z46">
        <f>IF(OR(W46="",X46=""),"",W46-2.66*X46)</f>
        <v/>
      </c>
      <c r="AA46">
        <f>IF(OR(W46="",COUNT(U39:U46)&lt;8),"",IF(COUNTIF(U39:U46,"&gt;"&amp;W46)=8,"Above",IF(COUNTIF(U39:U46,"&lt;"&amp;W46)=8,"Below","")))</f>
        <v/>
      </c>
      <c r="AB46">
        <f>IF('Weekly data'!$C46="","",IF(Metrics!$J$9="Seasonal bookings",IF(OR(N(IFERROR(INDEX(Targets!$E$6:$E$45,MATCH('Weekly data'!$C46,Targets!$A$6:$A$45,0)),0))=0,SUM(Seasonality!$B$6:$B$18)=0),"",IFERROR(INDEX(Targets!$E$6:$E$45,MATCH('Weekly data'!$C46,Targets!$A$6:$A$45,0)),0)*$B46/SUM(Seasonality!$B$6:$B$18)),IF(Metrics!$J$9="Seasonal pipeline",IF(OR(N(IFERROR(INDEX(Targets!$E$6:$E$45,MATCH('Weekly data'!$C46,Targets!$A$6:$A$45,0)),0))=0,SUM(Seasonality!$C$6:$C$18)=0),"",IFERROR(INDEX(Targets!$E$6:$E$45,MATCH('Weekly data'!$C46,Targets!$A$6:$A$45,0)),0)*$C46/SUM(Seasonality!$C$6:$C$18)),IF(Metrics!$J$9="Quarter plan",IF(N(IFERROR(INDEX(Targets!$E$6:$E$45,MATCH('Weekly data'!$C46,Targets!$A$6:$A$45,0)),0))=0,"",IFERROR(INDEX(Targets!$E$6:$E$45,MATCH('Weekly data'!$C46,Targets!$A$6:$A$45,0)),0)),IF(AND(Metrics!$J$9="Weekly",ISNUMBER(Metrics!$K$9)),Metrics!$K$9,"")))))</f>
        <v/>
      </c>
      <c r="AC46">
        <f>IF(NOT(ISNUMBER('Weekly data'!H46)),"",IF(Metrics!$L$9="% of target",IF(ISNUMBER(AB46),IF(AB46=0,"",'Weekly data'!H46/AB46),""),'Weekly data'!H46))</f>
        <v/>
      </c>
      <c r="AD46">
        <f>IF(AND(ISNUMBER(AC46),ISNUMBER(AC45)),ABS(AC46-AC45),"")</f>
        <v/>
      </c>
      <c r="AE46">
        <f>IF(COUNT(AC34:AC45)&lt;12,"",AVERAGE(AC34:AC45))</f>
        <v/>
      </c>
      <c r="AF46">
        <f>IF(COUNT(AD35:AD45)&lt;11,"",AVERAGE(AD35:AD45))</f>
        <v/>
      </c>
      <c r="AG46">
        <f>IF(OR(AE46="",AF46=""),"",AE46+2.66*AF46)</f>
        <v/>
      </c>
      <c r="AH46">
        <f>IF(OR(AE46="",AF46=""),"",AE46-2.66*AF46)</f>
        <v/>
      </c>
      <c r="AI46">
        <f>IF(OR(AE46="",COUNT(AC39:AC46)&lt;8),"",IF(COUNTIF(AC39:AC46,"&gt;"&amp;AE46)=8,"Above",IF(COUNTIF(AC39:AC46,"&lt;"&amp;AE46)=8,"Below","")))</f>
        <v/>
      </c>
      <c r="AJ46">
        <f>IF('Weekly data'!$C46="","",IF(Metrics!$J$10="Seasonal bookings",IF(OR(N(IFERROR(INDEX(Targets!$F$6:$F$45,MATCH('Weekly data'!$C46,Targets!$A$6:$A$45,0)),0))=0,SUM(Seasonality!$B$6:$B$18)=0),"",IFERROR(INDEX(Targets!$F$6:$F$45,MATCH('Weekly data'!$C46,Targets!$A$6:$A$45,0)),0)*$B46/SUM(Seasonality!$B$6:$B$18)),IF(Metrics!$J$10="Seasonal pipeline",IF(OR(N(IFERROR(INDEX(Targets!$F$6:$F$45,MATCH('Weekly data'!$C46,Targets!$A$6:$A$45,0)),0))=0,SUM(Seasonality!$C$6:$C$18)=0),"",IFERROR(INDEX(Targets!$F$6:$F$45,MATCH('Weekly data'!$C46,Targets!$A$6:$A$45,0)),0)*$C46/SUM(Seasonality!$C$6:$C$18)),IF(Metrics!$J$10="Quarter plan",IF(N(IFERROR(INDEX(Targets!$F$6:$F$45,MATCH('Weekly data'!$C46,Targets!$A$6:$A$45,0)),0))=0,"",IFERROR(INDEX(Targets!$F$6:$F$45,MATCH('Weekly data'!$C46,Targets!$A$6:$A$45,0)),0)),IF(AND(Metrics!$J$10="Weekly",ISNUMBER(Metrics!$K$10)),Metrics!$K$10,"")))))</f>
        <v/>
      </c>
      <c r="AK46">
        <f>IF(NOT(ISNUMBER('Weekly data'!I46)),"",IF(Metrics!$L$10="% of target",IF(ISNUMBER(AJ46),IF(AJ46=0,"",'Weekly data'!I46/AJ46),""),'Weekly data'!I46))</f>
        <v/>
      </c>
      <c r="AL46">
        <f>IF(AND(ISNUMBER(AK46),ISNUMBER(AK45)),ABS(AK46-AK45),"")</f>
        <v/>
      </c>
      <c r="AM46">
        <f>IF(COUNT(AK34:AK45)&lt;12,"",AVERAGE(AK34:AK45))</f>
        <v/>
      </c>
      <c r="AN46">
        <f>IF(COUNT(AL35:AL45)&lt;11,"",AVERAGE(AL35:AL45))</f>
        <v/>
      </c>
      <c r="AO46">
        <f>IF(OR(AM46="",AN46=""),"",AM46+2.66*AN46)</f>
        <v/>
      </c>
      <c r="AP46">
        <f>IF(OR(AM46="",AN46=""),"",AM46-2.66*AN46)</f>
        <v/>
      </c>
      <c r="AQ46">
        <f>IF(OR(AM46="",COUNT(AK39:AK46)&lt;8),"",IF(COUNTIF(AK39:AK46,"&gt;"&amp;AM46)=8,"Above",IF(COUNTIF(AK39:AK46,"&lt;"&amp;AM46)=8,"Below","")))</f>
        <v/>
      </c>
      <c r="AR46">
        <f>IF('Weekly data'!$C46="","",IF(Metrics!$J$11="Seasonal bookings",IF(OR(N(IFERROR(INDEX(Targets!$G$6:$G$45,MATCH('Weekly data'!$C46,Targets!$A$6:$A$45,0)),0))=0,SUM(Seasonality!$B$6:$B$18)=0),"",IFERROR(INDEX(Targets!$G$6:$G$45,MATCH('Weekly data'!$C46,Targets!$A$6:$A$45,0)),0)*$B46/SUM(Seasonality!$B$6:$B$18)),IF(Metrics!$J$11="Seasonal pipeline",IF(OR(N(IFERROR(INDEX(Targets!$G$6:$G$45,MATCH('Weekly data'!$C46,Targets!$A$6:$A$45,0)),0))=0,SUM(Seasonality!$C$6:$C$18)=0),"",IFERROR(INDEX(Targets!$G$6:$G$45,MATCH('Weekly data'!$C46,Targets!$A$6:$A$45,0)),0)*$C46/SUM(Seasonality!$C$6:$C$18)),IF(Metrics!$J$11="Quarter plan",IF(N(IFERROR(INDEX(Targets!$G$6:$G$45,MATCH('Weekly data'!$C46,Targets!$A$6:$A$45,0)),0))=0,"",IFERROR(INDEX(Targets!$G$6:$G$45,MATCH('Weekly data'!$C46,Targets!$A$6:$A$45,0)),0)),IF(AND(Metrics!$J$11="Weekly",ISNUMBER(Metrics!$K$11)),Metrics!$K$11,"")))))</f>
        <v/>
      </c>
      <c r="AS46">
        <f>IF(NOT(ISNUMBER('Weekly data'!J46)),"",IF(Metrics!$L$11="% of target",IF(ISNUMBER(AR46),IF(AR46=0,"",'Weekly data'!J46/AR46),""),'Weekly data'!J46))</f>
        <v/>
      </c>
      <c r="AT46">
        <f>IF(AND(ISNUMBER(AS46),ISNUMBER(AS45)),ABS(AS46-AS45),"")</f>
        <v/>
      </c>
      <c r="AU46">
        <f>IF(COUNT(AS34:AS45)&lt;12,"",AVERAGE(AS34:AS45))</f>
        <v/>
      </c>
      <c r="AV46">
        <f>IF(COUNT(AT35:AT45)&lt;11,"",AVERAGE(AT35:AT45))</f>
        <v/>
      </c>
      <c r="AW46">
        <f>IF(OR(AU46="",AV46=""),"",AU46+2.66*AV46)</f>
        <v/>
      </c>
      <c r="AX46">
        <f>IF(OR(AU46="",AV46=""),"",AU46-2.66*AV46)</f>
        <v/>
      </c>
      <c r="AY46">
        <f>IF(OR(AU46="",COUNT(AS39:AS46)&lt;8),"",IF(COUNTIF(AS39:AS46,"&gt;"&amp;AU46)=8,"Above",IF(COUNTIF(AS39:AS46,"&lt;"&amp;AU46)=8,"Below","")))</f>
        <v/>
      </c>
      <c r="AZ46">
        <f>IF('Weekly data'!$C46="","",IF(Metrics!$J$12="Seasonal bookings",IF(OR(N(IFERROR(INDEX(Targets!$H$6:$H$45,MATCH('Weekly data'!$C46,Targets!$A$6:$A$45,0)),0))=0,SUM(Seasonality!$B$6:$B$18)=0),"",IFERROR(INDEX(Targets!$H$6:$H$45,MATCH('Weekly data'!$C46,Targets!$A$6:$A$45,0)),0)*$B46/SUM(Seasonality!$B$6:$B$18)),IF(Metrics!$J$12="Seasonal pipeline",IF(OR(N(IFERROR(INDEX(Targets!$H$6:$H$45,MATCH('Weekly data'!$C46,Targets!$A$6:$A$45,0)),0))=0,SUM(Seasonality!$C$6:$C$18)=0),"",IFERROR(INDEX(Targets!$H$6:$H$45,MATCH('Weekly data'!$C46,Targets!$A$6:$A$45,0)),0)*$C46/SUM(Seasonality!$C$6:$C$18)),IF(Metrics!$J$12="Quarter plan",IF(N(IFERROR(INDEX(Targets!$H$6:$H$45,MATCH('Weekly data'!$C46,Targets!$A$6:$A$45,0)),0))=0,"",IFERROR(INDEX(Targets!$H$6:$H$45,MATCH('Weekly data'!$C46,Targets!$A$6:$A$45,0)),0)),IF(AND(Metrics!$J$12="Weekly",ISNUMBER(Metrics!$K$12)),Metrics!$K$12,"")))))</f>
        <v/>
      </c>
      <c r="BA46">
        <f>IF(NOT(ISNUMBER('Weekly data'!K46)),"",IF(Metrics!$L$12="% of target",IF(ISNUMBER(AZ46),IF(AZ46=0,"",'Weekly data'!K46/AZ46),""),'Weekly data'!K46))</f>
        <v/>
      </c>
      <c r="BB46">
        <f>IF(AND(ISNUMBER(BA46),ISNUMBER(BA45)),ABS(BA46-BA45),"")</f>
        <v/>
      </c>
      <c r="BC46">
        <f>IF(COUNT(BA34:BA45)&lt;12,"",AVERAGE(BA34:BA45))</f>
        <v/>
      </c>
      <c r="BD46">
        <f>IF(COUNT(BB35:BB45)&lt;11,"",AVERAGE(BB35:BB45))</f>
        <v/>
      </c>
      <c r="BE46">
        <f>IF(OR(BC46="",BD46=""),"",BC46+2.66*BD46)</f>
        <v/>
      </c>
      <c r="BF46">
        <f>IF(OR(BC46="",BD46=""),"",BC46-2.66*BD46)</f>
        <v/>
      </c>
      <c r="BG46">
        <f>IF(OR(BC46="",COUNT(BA39:BA46)&lt;8),"",IF(COUNTIF(BA39:BA46,"&gt;"&amp;BC46)=8,"Above",IF(COUNTIF(BA39:BA46,"&lt;"&amp;BC46)=8,"Below","")))</f>
        <v/>
      </c>
      <c r="BH46">
        <f>IF('Weekly data'!$C46="","",IF(Metrics!$J$13="Seasonal bookings",IF(OR(N(IFERROR(INDEX(Targets!$I$6:$I$45,MATCH('Weekly data'!$C46,Targets!$A$6:$A$45,0)),0))=0,SUM(Seasonality!$B$6:$B$18)=0),"",IFERROR(INDEX(Targets!$I$6:$I$45,MATCH('Weekly data'!$C46,Targets!$A$6:$A$45,0)),0)*$B46/SUM(Seasonality!$B$6:$B$18)),IF(Metrics!$J$13="Seasonal pipeline",IF(OR(N(IFERROR(INDEX(Targets!$I$6:$I$45,MATCH('Weekly data'!$C46,Targets!$A$6:$A$45,0)),0))=0,SUM(Seasonality!$C$6:$C$18)=0),"",IFERROR(INDEX(Targets!$I$6:$I$45,MATCH('Weekly data'!$C46,Targets!$A$6:$A$45,0)),0)*$C46/SUM(Seasonality!$C$6:$C$18)),IF(Metrics!$J$13="Quarter plan",IF(N(IFERROR(INDEX(Targets!$I$6:$I$45,MATCH('Weekly data'!$C46,Targets!$A$6:$A$45,0)),0))=0,"",IFERROR(INDEX(Targets!$I$6:$I$45,MATCH('Weekly data'!$C46,Targets!$A$6:$A$45,0)),0)),IF(AND(Metrics!$J$13="Weekly",ISNUMBER(Metrics!$K$13)),Metrics!$K$13,"")))))</f>
        <v/>
      </c>
      <c r="BI46">
        <f>IF(NOT(ISNUMBER('Weekly data'!L46)),"",IF(Metrics!$L$13="% of target",IF(ISNUMBER(BH46),IF(BH46=0,"",'Weekly data'!L46/BH46),""),'Weekly data'!L46))</f>
        <v/>
      </c>
      <c r="BJ46">
        <f>IF(AND(ISNUMBER(BI46),ISNUMBER(BI45)),ABS(BI46-BI45),"")</f>
        <v/>
      </c>
      <c r="BK46">
        <f>IF(COUNT(BI34:BI45)&lt;12,"",AVERAGE(BI34:BI45))</f>
        <v/>
      </c>
      <c r="BL46">
        <f>IF(COUNT(BJ35:BJ45)&lt;11,"",AVERAGE(BJ35:BJ45))</f>
        <v/>
      </c>
      <c r="BM46">
        <f>IF(OR(BK46="",BL46=""),"",BK46+2.66*BL46)</f>
        <v/>
      </c>
      <c r="BN46">
        <f>IF(OR(BK46="",BL46=""),"",BK46-2.66*BL46)</f>
        <v/>
      </c>
      <c r="BO46">
        <f>IF(OR(BK46="",COUNT(BI39:BI46)&lt;8),"",IF(COUNTIF(BI39:BI46,"&gt;"&amp;BK46)=8,"Above",IF(COUNTIF(BI39:BI46,"&lt;"&amp;BK46)=8,"Below","")))</f>
        <v/>
      </c>
      <c r="BP46">
        <f>IF('Weekly data'!$C46="","",IF(Metrics!$J$14="Seasonal bookings",IF(OR(N(IFERROR(INDEX(Targets!$J$6:$J$45,MATCH('Weekly data'!$C46,Targets!$A$6:$A$45,0)),0))=0,SUM(Seasonality!$B$6:$B$18)=0),"",IFERROR(INDEX(Targets!$J$6:$J$45,MATCH('Weekly data'!$C46,Targets!$A$6:$A$45,0)),0)*$B46/SUM(Seasonality!$B$6:$B$18)),IF(Metrics!$J$14="Seasonal pipeline",IF(OR(N(IFERROR(INDEX(Targets!$J$6:$J$45,MATCH('Weekly data'!$C46,Targets!$A$6:$A$45,0)),0))=0,SUM(Seasonality!$C$6:$C$18)=0),"",IFERROR(INDEX(Targets!$J$6:$J$45,MATCH('Weekly data'!$C46,Targets!$A$6:$A$45,0)),0)*$C46/SUM(Seasonality!$C$6:$C$18)),IF(Metrics!$J$14="Quarter plan",IF(N(IFERROR(INDEX(Targets!$J$6:$J$45,MATCH('Weekly data'!$C46,Targets!$A$6:$A$45,0)),0))=0,"",IFERROR(INDEX(Targets!$J$6:$J$45,MATCH('Weekly data'!$C46,Targets!$A$6:$A$45,0)),0)),IF(AND(Metrics!$J$14="Weekly",ISNUMBER(Metrics!$K$14)),Metrics!$K$14,"")))))</f>
        <v/>
      </c>
      <c r="BQ46">
        <f>IF(NOT(ISNUMBER('Weekly data'!M46)),"",IF(Metrics!$L$14="% of target",IF(ISNUMBER(BP46),IF(BP46=0,"",'Weekly data'!M46/BP46),""),'Weekly data'!M46))</f>
        <v/>
      </c>
      <c r="BR46">
        <f>IF(AND(ISNUMBER(BQ46),ISNUMBER(BQ45)),ABS(BQ46-BQ45),"")</f>
        <v/>
      </c>
      <c r="BS46">
        <f>IF(COUNT(BQ34:BQ45)&lt;12,"",AVERAGE(BQ34:BQ45))</f>
        <v/>
      </c>
      <c r="BT46">
        <f>IF(COUNT(BR35:BR45)&lt;11,"",AVERAGE(BR35:BR45))</f>
        <v/>
      </c>
      <c r="BU46">
        <f>IF(OR(BS46="",BT46=""),"",BS46+2.66*BT46)</f>
        <v/>
      </c>
      <c r="BV46">
        <f>IF(OR(BS46="",BT46=""),"",BS46-2.66*BT46)</f>
        <v/>
      </c>
      <c r="BW46">
        <f>IF(OR(BS46="",COUNT(BQ39:BQ46)&lt;8),"",IF(COUNTIF(BQ39:BQ46,"&gt;"&amp;BS46)=8,"Above",IF(COUNTIF(BQ39:BQ46,"&lt;"&amp;BS46)=8,"Below","")))</f>
        <v/>
      </c>
      <c r="BX46">
        <f>IF('Weekly data'!$C46="","",IF(Metrics!$J$15="Seasonal bookings",IF(OR(N(IFERROR(INDEX(Targets!$K$6:$K$45,MATCH('Weekly data'!$C46,Targets!$A$6:$A$45,0)),0))=0,SUM(Seasonality!$B$6:$B$18)=0),"",IFERROR(INDEX(Targets!$K$6:$K$45,MATCH('Weekly data'!$C46,Targets!$A$6:$A$45,0)),0)*$B46/SUM(Seasonality!$B$6:$B$18)),IF(Metrics!$J$15="Seasonal pipeline",IF(OR(N(IFERROR(INDEX(Targets!$K$6:$K$45,MATCH('Weekly data'!$C46,Targets!$A$6:$A$45,0)),0))=0,SUM(Seasonality!$C$6:$C$18)=0),"",IFERROR(INDEX(Targets!$K$6:$K$45,MATCH('Weekly data'!$C46,Targets!$A$6:$A$45,0)),0)*$C46/SUM(Seasonality!$C$6:$C$18)),IF(Metrics!$J$15="Quarter plan",IF(N(IFERROR(INDEX(Targets!$K$6:$K$45,MATCH('Weekly data'!$C46,Targets!$A$6:$A$45,0)),0))=0,"",IFERROR(INDEX(Targets!$K$6:$K$45,MATCH('Weekly data'!$C46,Targets!$A$6:$A$45,0)),0)),IF(AND(Metrics!$J$15="Weekly",ISNUMBER(Metrics!$K$15)),Metrics!$K$15,"")))))</f>
        <v/>
      </c>
      <c r="BY46">
        <f>IF(NOT(ISNUMBER('Weekly data'!N46)),"",IF(Metrics!$L$15="% of target",IF(ISNUMBER(BX46),IF(BX46=0,"",'Weekly data'!N46/BX46),""),'Weekly data'!N46))</f>
        <v/>
      </c>
      <c r="BZ46">
        <f>IF(AND(ISNUMBER(BY46),ISNUMBER(BY45)),ABS(BY46-BY45),"")</f>
        <v/>
      </c>
      <c r="CA46">
        <f>IF(COUNT(BY34:BY45)&lt;12,"",AVERAGE(BY34:BY45))</f>
        <v/>
      </c>
      <c r="CB46">
        <f>IF(COUNT(BZ35:BZ45)&lt;11,"",AVERAGE(BZ35:BZ45))</f>
        <v/>
      </c>
      <c r="CC46">
        <f>IF(OR(CA46="",CB46=""),"",CA46+2.66*CB46)</f>
        <v/>
      </c>
      <c r="CD46">
        <f>IF(OR(CA46="",CB46=""),"",CA46-2.66*CB46)</f>
        <v/>
      </c>
      <c r="CE46">
        <f>IF(OR(CA46="",COUNT(BY39:BY46)&lt;8),"",IF(COUNTIF(BY39:BY46,"&gt;"&amp;CA46)=8,"Above",IF(COUNTIF(BY39:BY46,"&lt;"&amp;CA46)=8,"Below","")))</f>
        <v/>
      </c>
      <c r="CF46">
        <f>IF('Weekly data'!$C46="","",IF(Metrics!$J$16="Seasonal bookings",IF(OR(N(IFERROR(INDEX(Targets!$L$6:$L$45,MATCH('Weekly data'!$C46,Targets!$A$6:$A$45,0)),0))=0,SUM(Seasonality!$B$6:$B$18)=0),"",IFERROR(INDEX(Targets!$L$6:$L$45,MATCH('Weekly data'!$C46,Targets!$A$6:$A$45,0)),0)*$B46/SUM(Seasonality!$B$6:$B$18)),IF(Metrics!$J$16="Seasonal pipeline",IF(OR(N(IFERROR(INDEX(Targets!$L$6:$L$45,MATCH('Weekly data'!$C46,Targets!$A$6:$A$45,0)),0))=0,SUM(Seasonality!$C$6:$C$18)=0),"",IFERROR(INDEX(Targets!$L$6:$L$45,MATCH('Weekly data'!$C46,Targets!$A$6:$A$45,0)),0)*$C46/SUM(Seasonality!$C$6:$C$18)),IF(Metrics!$J$16="Quarter plan",IF(N(IFERROR(INDEX(Targets!$L$6:$L$45,MATCH('Weekly data'!$C46,Targets!$A$6:$A$45,0)),0))=0,"",IFERROR(INDEX(Targets!$L$6:$L$45,MATCH('Weekly data'!$C46,Targets!$A$6:$A$45,0)),0)),IF(AND(Metrics!$J$16="Weekly",ISNUMBER(Metrics!$K$16)),Metrics!$K$16,"")))))</f>
        <v/>
      </c>
      <c r="CG46">
        <f>IF(NOT(ISNUMBER('Weekly data'!O46)),"",IF(Metrics!$L$16="% of target",IF(ISNUMBER(CF46),IF(CF46=0,"",'Weekly data'!O46/CF46),""),'Weekly data'!O46))</f>
        <v/>
      </c>
      <c r="CH46">
        <f>IF(AND(ISNUMBER(CG46),ISNUMBER(CG45)),ABS(CG46-CG45),"")</f>
        <v/>
      </c>
      <c r="CI46">
        <f>IF(COUNT(CG34:CG45)&lt;12,"",AVERAGE(CG34:CG45))</f>
        <v/>
      </c>
      <c r="CJ46">
        <f>IF(COUNT(CH35:CH45)&lt;11,"",AVERAGE(CH35:CH45))</f>
        <v/>
      </c>
      <c r="CK46">
        <f>IF(OR(CI46="",CJ46=""),"",CI46+2.66*CJ46)</f>
        <v/>
      </c>
      <c r="CL46">
        <f>IF(OR(CI46="",CJ46=""),"",CI46-2.66*CJ46)</f>
        <v/>
      </c>
      <c r="CM46">
        <f>IF(OR(CI46="",COUNT(CG39:CG46)&lt;8),"",IF(COUNTIF(CG39:CG46,"&gt;"&amp;CI46)=8,"Above",IF(COUNTIF(CG39:CG46,"&lt;"&amp;CI46)=8,"Below","")))</f>
        <v/>
      </c>
      <c r="CN46">
        <f>IF('Weekly data'!$C46="","",IF(Metrics!$J$17="Seasonal bookings",IF(OR(N(IFERROR(INDEX(Targets!$M$6:$M$45,MATCH('Weekly data'!$C46,Targets!$A$6:$A$45,0)),0))=0,SUM(Seasonality!$B$6:$B$18)=0),"",IFERROR(INDEX(Targets!$M$6:$M$45,MATCH('Weekly data'!$C46,Targets!$A$6:$A$45,0)),0)*$B46/SUM(Seasonality!$B$6:$B$18)),IF(Metrics!$J$17="Seasonal pipeline",IF(OR(N(IFERROR(INDEX(Targets!$M$6:$M$45,MATCH('Weekly data'!$C46,Targets!$A$6:$A$45,0)),0))=0,SUM(Seasonality!$C$6:$C$18)=0),"",IFERROR(INDEX(Targets!$M$6:$M$45,MATCH('Weekly data'!$C46,Targets!$A$6:$A$45,0)),0)*$C46/SUM(Seasonality!$C$6:$C$18)),IF(Metrics!$J$17="Quarter plan",IF(N(IFERROR(INDEX(Targets!$M$6:$M$45,MATCH('Weekly data'!$C46,Targets!$A$6:$A$45,0)),0))=0,"",IFERROR(INDEX(Targets!$M$6:$M$45,MATCH('Weekly data'!$C46,Targets!$A$6:$A$45,0)),0)),IF(AND(Metrics!$J$17="Weekly",ISNUMBER(Metrics!$K$17)),Metrics!$K$17,"")))))</f>
        <v/>
      </c>
      <c r="CO46">
        <f>IF(NOT(ISNUMBER('Weekly data'!P46)),"",IF(Metrics!$L$17="% of target",IF(ISNUMBER(CN46),IF(CN46=0,"",'Weekly data'!P46/CN46),""),'Weekly data'!P46))</f>
        <v/>
      </c>
      <c r="CP46">
        <f>IF(AND(ISNUMBER(CO46),ISNUMBER(CO45)),ABS(CO46-CO45),"")</f>
        <v/>
      </c>
      <c r="CQ46">
        <f>IF(COUNT(CO34:CO45)&lt;12,"",AVERAGE(CO34:CO45))</f>
        <v/>
      </c>
      <c r="CR46">
        <f>IF(COUNT(CP35:CP45)&lt;11,"",AVERAGE(CP35:CP45))</f>
        <v/>
      </c>
      <c r="CS46">
        <f>IF(OR(CQ46="",CR46=""),"",CQ46+2.66*CR46)</f>
        <v/>
      </c>
      <c r="CT46">
        <f>IF(OR(CQ46="",CR46=""),"",CQ46-2.66*CR46)</f>
        <v/>
      </c>
      <c r="CU46">
        <f>IF(OR(CQ46="",COUNT(CO39:CO46)&lt;8),"",IF(COUNTIF(CO39:CO46,"&gt;"&amp;CQ46)=8,"Above",IF(COUNTIF(CO39:CO46,"&lt;"&amp;CQ46)=8,"Below","")))</f>
        <v/>
      </c>
    </row>
    <row r="47">
      <c r="A47" s="8">
        <f>'Weekly data'!A47</f>
        <v/>
      </c>
      <c r="B47">
        <f>IF('Weekly data'!D47="","",INDEX(Seasonality!$B$6:$B$18,'Weekly data'!D47))</f>
        <v/>
      </c>
      <c r="C47">
        <f>IF('Weekly data'!D47="","",INDEX(Seasonality!$C$6:$C$18,'Weekly data'!D47))</f>
        <v/>
      </c>
      <c r="D47">
        <f>IF('Weekly data'!$C47="","",IF(Metrics!$J$6="Seasonal bookings",IF(OR(N(IFERROR(INDEX(Targets!$B$6:$B$45,MATCH('Weekly data'!$C47,Targets!$A$6:$A$45,0)),0))=0,SUM(Seasonality!$B$6:$B$18)=0),"",IFERROR(INDEX(Targets!$B$6:$B$45,MATCH('Weekly data'!$C47,Targets!$A$6:$A$45,0)),0)*$B47/SUM(Seasonality!$B$6:$B$18)),IF(Metrics!$J$6="Seasonal pipeline",IF(OR(N(IFERROR(INDEX(Targets!$B$6:$B$45,MATCH('Weekly data'!$C47,Targets!$A$6:$A$45,0)),0))=0,SUM(Seasonality!$C$6:$C$18)=0),"",IFERROR(INDEX(Targets!$B$6:$B$45,MATCH('Weekly data'!$C47,Targets!$A$6:$A$45,0)),0)*$C47/SUM(Seasonality!$C$6:$C$18)),IF(Metrics!$J$6="Quarter plan",IF(N(IFERROR(INDEX(Targets!$B$6:$B$45,MATCH('Weekly data'!$C47,Targets!$A$6:$A$45,0)),0))=0,"",IFERROR(INDEX(Targets!$B$6:$B$45,MATCH('Weekly data'!$C47,Targets!$A$6:$A$45,0)),0)),IF(AND(Metrics!$J$6="Weekly",ISNUMBER(Metrics!$K$6)),Metrics!$K$6,"")))))</f>
        <v/>
      </c>
      <c r="E47">
        <f>IF(NOT(ISNUMBER('Weekly data'!E47)),"",IF(Metrics!$L$6="% of target",IF(ISNUMBER(D47),IF(D47=0,"",'Weekly data'!E47/D47),""),'Weekly data'!E47))</f>
        <v/>
      </c>
      <c r="F47">
        <f>IF(AND(ISNUMBER(E47),ISNUMBER(E46)),ABS(E47-E46),"")</f>
        <v/>
      </c>
      <c r="G47">
        <f>IF(COUNT(E35:E46)&lt;12,"",AVERAGE(E35:E46))</f>
        <v/>
      </c>
      <c r="H47">
        <f>IF(COUNT(F36:F46)&lt;11,"",AVERAGE(F36:F46))</f>
        <v/>
      </c>
      <c r="I47">
        <f>IF(OR(G47="",H47=""),"",G47+2.66*H47)</f>
        <v/>
      </c>
      <c r="J47">
        <f>IF(OR(G47="",H47=""),"",G47-2.66*H47)</f>
        <v/>
      </c>
      <c r="K47">
        <f>IF(OR(G47="",COUNT(E40:E47)&lt;8),"",IF(COUNTIF(E40:E47,"&gt;"&amp;G47)=8,"Above",IF(COUNTIF(E40:E47,"&lt;"&amp;G47)=8,"Below","")))</f>
        <v/>
      </c>
      <c r="L47">
        <f>IF('Weekly data'!$C47="","",IF(Metrics!$J$7="Seasonal bookings",IF(OR(N(IFERROR(INDEX(Targets!$C$6:$C$45,MATCH('Weekly data'!$C47,Targets!$A$6:$A$45,0)),0))=0,SUM(Seasonality!$B$6:$B$18)=0),"",IFERROR(INDEX(Targets!$C$6:$C$45,MATCH('Weekly data'!$C47,Targets!$A$6:$A$45,0)),0)*$B47/SUM(Seasonality!$B$6:$B$18)),IF(Metrics!$J$7="Seasonal pipeline",IF(OR(N(IFERROR(INDEX(Targets!$C$6:$C$45,MATCH('Weekly data'!$C47,Targets!$A$6:$A$45,0)),0))=0,SUM(Seasonality!$C$6:$C$18)=0),"",IFERROR(INDEX(Targets!$C$6:$C$45,MATCH('Weekly data'!$C47,Targets!$A$6:$A$45,0)),0)*$C47/SUM(Seasonality!$C$6:$C$18)),IF(Metrics!$J$7="Quarter plan",IF(N(IFERROR(INDEX(Targets!$C$6:$C$45,MATCH('Weekly data'!$C47,Targets!$A$6:$A$45,0)),0))=0,"",IFERROR(INDEX(Targets!$C$6:$C$45,MATCH('Weekly data'!$C47,Targets!$A$6:$A$45,0)),0)),IF(AND(Metrics!$J$7="Weekly",ISNUMBER(Metrics!$K$7)),Metrics!$K$7,"")))))</f>
        <v/>
      </c>
      <c r="M47">
        <f>IF(NOT(ISNUMBER('Weekly data'!F47)),"",IF(Metrics!$L$7="% of target",IF(ISNUMBER(L47),IF(L47=0,"",'Weekly data'!F47/L47),""),'Weekly data'!F47))</f>
        <v/>
      </c>
      <c r="N47">
        <f>IF(AND(ISNUMBER(M47),ISNUMBER(M46)),ABS(M47-M46),"")</f>
        <v/>
      </c>
      <c r="O47">
        <f>IF(COUNT(M35:M46)&lt;12,"",AVERAGE(M35:M46))</f>
        <v/>
      </c>
      <c r="P47">
        <f>IF(COUNT(N36:N46)&lt;11,"",AVERAGE(N36:N46))</f>
        <v/>
      </c>
      <c r="Q47">
        <f>IF(OR(O47="",P47=""),"",O47+2.66*P47)</f>
        <v/>
      </c>
      <c r="R47">
        <f>IF(OR(O47="",P47=""),"",O47-2.66*P47)</f>
        <v/>
      </c>
      <c r="S47">
        <f>IF(OR(O47="",COUNT(M40:M47)&lt;8),"",IF(COUNTIF(M40:M47,"&gt;"&amp;O47)=8,"Above",IF(COUNTIF(M40:M47,"&lt;"&amp;O47)=8,"Below","")))</f>
        <v/>
      </c>
      <c r="T47">
        <f>IF('Weekly data'!$C47="","",IF(Metrics!$J$8="Seasonal bookings",IF(OR(N(IFERROR(INDEX(Targets!$D$6:$D$45,MATCH('Weekly data'!$C47,Targets!$A$6:$A$45,0)),0))=0,SUM(Seasonality!$B$6:$B$18)=0),"",IFERROR(INDEX(Targets!$D$6:$D$45,MATCH('Weekly data'!$C47,Targets!$A$6:$A$45,0)),0)*$B47/SUM(Seasonality!$B$6:$B$18)),IF(Metrics!$J$8="Seasonal pipeline",IF(OR(N(IFERROR(INDEX(Targets!$D$6:$D$45,MATCH('Weekly data'!$C47,Targets!$A$6:$A$45,0)),0))=0,SUM(Seasonality!$C$6:$C$18)=0),"",IFERROR(INDEX(Targets!$D$6:$D$45,MATCH('Weekly data'!$C47,Targets!$A$6:$A$45,0)),0)*$C47/SUM(Seasonality!$C$6:$C$18)),IF(Metrics!$J$8="Quarter plan",IF(N(IFERROR(INDEX(Targets!$D$6:$D$45,MATCH('Weekly data'!$C47,Targets!$A$6:$A$45,0)),0))=0,"",IFERROR(INDEX(Targets!$D$6:$D$45,MATCH('Weekly data'!$C47,Targets!$A$6:$A$45,0)),0)),IF(AND(Metrics!$J$8="Weekly",ISNUMBER(Metrics!$K$8)),Metrics!$K$8,"")))))</f>
        <v/>
      </c>
      <c r="U47">
        <f>IF(NOT(ISNUMBER('Weekly data'!G47)),"",IF(Metrics!$L$8="% of target",IF(ISNUMBER(T47),IF(T47=0,"",'Weekly data'!G47/T47),""),'Weekly data'!G47))</f>
        <v/>
      </c>
      <c r="V47">
        <f>IF(AND(ISNUMBER(U47),ISNUMBER(U46)),ABS(U47-U46),"")</f>
        <v/>
      </c>
      <c r="W47">
        <f>IF(COUNT(U35:U46)&lt;12,"",AVERAGE(U35:U46))</f>
        <v/>
      </c>
      <c r="X47">
        <f>IF(COUNT(V36:V46)&lt;11,"",AVERAGE(V36:V46))</f>
        <v/>
      </c>
      <c r="Y47">
        <f>IF(OR(W47="",X47=""),"",W47+2.66*X47)</f>
        <v/>
      </c>
      <c r="Z47">
        <f>IF(OR(W47="",X47=""),"",W47-2.66*X47)</f>
        <v/>
      </c>
      <c r="AA47">
        <f>IF(OR(W47="",COUNT(U40:U47)&lt;8),"",IF(COUNTIF(U40:U47,"&gt;"&amp;W47)=8,"Above",IF(COUNTIF(U40:U47,"&lt;"&amp;W47)=8,"Below","")))</f>
        <v/>
      </c>
      <c r="AB47">
        <f>IF('Weekly data'!$C47="","",IF(Metrics!$J$9="Seasonal bookings",IF(OR(N(IFERROR(INDEX(Targets!$E$6:$E$45,MATCH('Weekly data'!$C47,Targets!$A$6:$A$45,0)),0))=0,SUM(Seasonality!$B$6:$B$18)=0),"",IFERROR(INDEX(Targets!$E$6:$E$45,MATCH('Weekly data'!$C47,Targets!$A$6:$A$45,0)),0)*$B47/SUM(Seasonality!$B$6:$B$18)),IF(Metrics!$J$9="Seasonal pipeline",IF(OR(N(IFERROR(INDEX(Targets!$E$6:$E$45,MATCH('Weekly data'!$C47,Targets!$A$6:$A$45,0)),0))=0,SUM(Seasonality!$C$6:$C$18)=0),"",IFERROR(INDEX(Targets!$E$6:$E$45,MATCH('Weekly data'!$C47,Targets!$A$6:$A$45,0)),0)*$C47/SUM(Seasonality!$C$6:$C$18)),IF(Metrics!$J$9="Quarter plan",IF(N(IFERROR(INDEX(Targets!$E$6:$E$45,MATCH('Weekly data'!$C47,Targets!$A$6:$A$45,0)),0))=0,"",IFERROR(INDEX(Targets!$E$6:$E$45,MATCH('Weekly data'!$C47,Targets!$A$6:$A$45,0)),0)),IF(AND(Metrics!$J$9="Weekly",ISNUMBER(Metrics!$K$9)),Metrics!$K$9,"")))))</f>
        <v/>
      </c>
      <c r="AC47">
        <f>IF(NOT(ISNUMBER('Weekly data'!H47)),"",IF(Metrics!$L$9="% of target",IF(ISNUMBER(AB47),IF(AB47=0,"",'Weekly data'!H47/AB47),""),'Weekly data'!H47))</f>
        <v/>
      </c>
      <c r="AD47">
        <f>IF(AND(ISNUMBER(AC47),ISNUMBER(AC46)),ABS(AC47-AC46),"")</f>
        <v/>
      </c>
      <c r="AE47">
        <f>IF(COUNT(AC35:AC46)&lt;12,"",AVERAGE(AC35:AC46))</f>
        <v/>
      </c>
      <c r="AF47">
        <f>IF(COUNT(AD36:AD46)&lt;11,"",AVERAGE(AD36:AD46))</f>
        <v/>
      </c>
      <c r="AG47">
        <f>IF(OR(AE47="",AF47=""),"",AE47+2.66*AF47)</f>
        <v/>
      </c>
      <c r="AH47">
        <f>IF(OR(AE47="",AF47=""),"",AE47-2.66*AF47)</f>
        <v/>
      </c>
      <c r="AI47">
        <f>IF(OR(AE47="",COUNT(AC40:AC47)&lt;8),"",IF(COUNTIF(AC40:AC47,"&gt;"&amp;AE47)=8,"Above",IF(COUNTIF(AC40:AC47,"&lt;"&amp;AE47)=8,"Below","")))</f>
        <v/>
      </c>
      <c r="AJ47">
        <f>IF('Weekly data'!$C47="","",IF(Metrics!$J$10="Seasonal bookings",IF(OR(N(IFERROR(INDEX(Targets!$F$6:$F$45,MATCH('Weekly data'!$C47,Targets!$A$6:$A$45,0)),0))=0,SUM(Seasonality!$B$6:$B$18)=0),"",IFERROR(INDEX(Targets!$F$6:$F$45,MATCH('Weekly data'!$C47,Targets!$A$6:$A$45,0)),0)*$B47/SUM(Seasonality!$B$6:$B$18)),IF(Metrics!$J$10="Seasonal pipeline",IF(OR(N(IFERROR(INDEX(Targets!$F$6:$F$45,MATCH('Weekly data'!$C47,Targets!$A$6:$A$45,0)),0))=0,SUM(Seasonality!$C$6:$C$18)=0),"",IFERROR(INDEX(Targets!$F$6:$F$45,MATCH('Weekly data'!$C47,Targets!$A$6:$A$45,0)),0)*$C47/SUM(Seasonality!$C$6:$C$18)),IF(Metrics!$J$10="Quarter plan",IF(N(IFERROR(INDEX(Targets!$F$6:$F$45,MATCH('Weekly data'!$C47,Targets!$A$6:$A$45,0)),0))=0,"",IFERROR(INDEX(Targets!$F$6:$F$45,MATCH('Weekly data'!$C47,Targets!$A$6:$A$45,0)),0)),IF(AND(Metrics!$J$10="Weekly",ISNUMBER(Metrics!$K$10)),Metrics!$K$10,"")))))</f>
        <v/>
      </c>
      <c r="AK47">
        <f>IF(NOT(ISNUMBER('Weekly data'!I47)),"",IF(Metrics!$L$10="% of target",IF(ISNUMBER(AJ47),IF(AJ47=0,"",'Weekly data'!I47/AJ47),""),'Weekly data'!I47))</f>
        <v/>
      </c>
      <c r="AL47">
        <f>IF(AND(ISNUMBER(AK47),ISNUMBER(AK46)),ABS(AK47-AK46),"")</f>
        <v/>
      </c>
      <c r="AM47">
        <f>IF(COUNT(AK35:AK46)&lt;12,"",AVERAGE(AK35:AK46))</f>
        <v/>
      </c>
      <c r="AN47">
        <f>IF(COUNT(AL36:AL46)&lt;11,"",AVERAGE(AL36:AL46))</f>
        <v/>
      </c>
      <c r="AO47">
        <f>IF(OR(AM47="",AN47=""),"",AM47+2.66*AN47)</f>
        <v/>
      </c>
      <c r="AP47">
        <f>IF(OR(AM47="",AN47=""),"",AM47-2.66*AN47)</f>
        <v/>
      </c>
      <c r="AQ47">
        <f>IF(OR(AM47="",COUNT(AK40:AK47)&lt;8),"",IF(COUNTIF(AK40:AK47,"&gt;"&amp;AM47)=8,"Above",IF(COUNTIF(AK40:AK47,"&lt;"&amp;AM47)=8,"Below","")))</f>
        <v/>
      </c>
      <c r="AR47">
        <f>IF('Weekly data'!$C47="","",IF(Metrics!$J$11="Seasonal bookings",IF(OR(N(IFERROR(INDEX(Targets!$G$6:$G$45,MATCH('Weekly data'!$C47,Targets!$A$6:$A$45,0)),0))=0,SUM(Seasonality!$B$6:$B$18)=0),"",IFERROR(INDEX(Targets!$G$6:$G$45,MATCH('Weekly data'!$C47,Targets!$A$6:$A$45,0)),0)*$B47/SUM(Seasonality!$B$6:$B$18)),IF(Metrics!$J$11="Seasonal pipeline",IF(OR(N(IFERROR(INDEX(Targets!$G$6:$G$45,MATCH('Weekly data'!$C47,Targets!$A$6:$A$45,0)),0))=0,SUM(Seasonality!$C$6:$C$18)=0),"",IFERROR(INDEX(Targets!$G$6:$G$45,MATCH('Weekly data'!$C47,Targets!$A$6:$A$45,0)),0)*$C47/SUM(Seasonality!$C$6:$C$18)),IF(Metrics!$J$11="Quarter plan",IF(N(IFERROR(INDEX(Targets!$G$6:$G$45,MATCH('Weekly data'!$C47,Targets!$A$6:$A$45,0)),0))=0,"",IFERROR(INDEX(Targets!$G$6:$G$45,MATCH('Weekly data'!$C47,Targets!$A$6:$A$45,0)),0)),IF(AND(Metrics!$J$11="Weekly",ISNUMBER(Metrics!$K$11)),Metrics!$K$11,"")))))</f>
        <v/>
      </c>
      <c r="AS47">
        <f>IF(NOT(ISNUMBER('Weekly data'!J47)),"",IF(Metrics!$L$11="% of target",IF(ISNUMBER(AR47),IF(AR47=0,"",'Weekly data'!J47/AR47),""),'Weekly data'!J47))</f>
        <v/>
      </c>
      <c r="AT47">
        <f>IF(AND(ISNUMBER(AS47),ISNUMBER(AS46)),ABS(AS47-AS46),"")</f>
        <v/>
      </c>
      <c r="AU47">
        <f>IF(COUNT(AS35:AS46)&lt;12,"",AVERAGE(AS35:AS46))</f>
        <v/>
      </c>
      <c r="AV47">
        <f>IF(COUNT(AT36:AT46)&lt;11,"",AVERAGE(AT36:AT46))</f>
        <v/>
      </c>
      <c r="AW47">
        <f>IF(OR(AU47="",AV47=""),"",AU47+2.66*AV47)</f>
        <v/>
      </c>
      <c r="AX47">
        <f>IF(OR(AU47="",AV47=""),"",AU47-2.66*AV47)</f>
        <v/>
      </c>
      <c r="AY47">
        <f>IF(OR(AU47="",COUNT(AS40:AS47)&lt;8),"",IF(COUNTIF(AS40:AS47,"&gt;"&amp;AU47)=8,"Above",IF(COUNTIF(AS40:AS47,"&lt;"&amp;AU47)=8,"Below","")))</f>
        <v/>
      </c>
      <c r="AZ47">
        <f>IF('Weekly data'!$C47="","",IF(Metrics!$J$12="Seasonal bookings",IF(OR(N(IFERROR(INDEX(Targets!$H$6:$H$45,MATCH('Weekly data'!$C47,Targets!$A$6:$A$45,0)),0))=0,SUM(Seasonality!$B$6:$B$18)=0),"",IFERROR(INDEX(Targets!$H$6:$H$45,MATCH('Weekly data'!$C47,Targets!$A$6:$A$45,0)),0)*$B47/SUM(Seasonality!$B$6:$B$18)),IF(Metrics!$J$12="Seasonal pipeline",IF(OR(N(IFERROR(INDEX(Targets!$H$6:$H$45,MATCH('Weekly data'!$C47,Targets!$A$6:$A$45,0)),0))=0,SUM(Seasonality!$C$6:$C$18)=0),"",IFERROR(INDEX(Targets!$H$6:$H$45,MATCH('Weekly data'!$C47,Targets!$A$6:$A$45,0)),0)*$C47/SUM(Seasonality!$C$6:$C$18)),IF(Metrics!$J$12="Quarter plan",IF(N(IFERROR(INDEX(Targets!$H$6:$H$45,MATCH('Weekly data'!$C47,Targets!$A$6:$A$45,0)),0))=0,"",IFERROR(INDEX(Targets!$H$6:$H$45,MATCH('Weekly data'!$C47,Targets!$A$6:$A$45,0)),0)),IF(AND(Metrics!$J$12="Weekly",ISNUMBER(Metrics!$K$12)),Metrics!$K$12,"")))))</f>
        <v/>
      </c>
      <c r="BA47">
        <f>IF(NOT(ISNUMBER('Weekly data'!K47)),"",IF(Metrics!$L$12="% of target",IF(ISNUMBER(AZ47),IF(AZ47=0,"",'Weekly data'!K47/AZ47),""),'Weekly data'!K47))</f>
        <v/>
      </c>
      <c r="BB47">
        <f>IF(AND(ISNUMBER(BA47),ISNUMBER(BA46)),ABS(BA47-BA46),"")</f>
        <v/>
      </c>
      <c r="BC47">
        <f>IF(COUNT(BA35:BA46)&lt;12,"",AVERAGE(BA35:BA46))</f>
        <v/>
      </c>
      <c r="BD47">
        <f>IF(COUNT(BB36:BB46)&lt;11,"",AVERAGE(BB36:BB46))</f>
        <v/>
      </c>
      <c r="BE47">
        <f>IF(OR(BC47="",BD47=""),"",BC47+2.66*BD47)</f>
        <v/>
      </c>
      <c r="BF47">
        <f>IF(OR(BC47="",BD47=""),"",BC47-2.66*BD47)</f>
        <v/>
      </c>
      <c r="BG47">
        <f>IF(OR(BC47="",COUNT(BA40:BA47)&lt;8),"",IF(COUNTIF(BA40:BA47,"&gt;"&amp;BC47)=8,"Above",IF(COUNTIF(BA40:BA47,"&lt;"&amp;BC47)=8,"Below","")))</f>
        <v/>
      </c>
      <c r="BH47">
        <f>IF('Weekly data'!$C47="","",IF(Metrics!$J$13="Seasonal bookings",IF(OR(N(IFERROR(INDEX(Targets!$I$6:$I$45,MATCH('Weekly data'!$C47,Targets!$A$6:$A$45,0)),0))=0,SUM(Seasonality!$B$6:$B$18)=0),"",IFERROR(INDEX(Targets!$I$6:$I$45,MATCH('Weekly data'!$C47,Targets!$A$6:$A$45,0)),0)*$B47/SUM(Seasonality!$B$6:$B$18)),IF(Metrics!$J$13="Seasonal pipeline",IF(OR(N(IFERROR(INDEX(Targets!$I$6:$I$45,MATCH('Weekly data'!$C47,Targets!$A$6:$A$45,0)),0))=0,SUM(Seasonality!$C$6:$C$18)=0),"",IFERROR(INDEX(Targets!$I$6:$I$45,MATCH('Weekly data'!$C47,Targets!$A$6:$A$45,0)),0)*$C47/SUM(Seasonality!$C$6:$C$18)),IF(Metrics!$J$13="Quarter plan",IF(N(IFERROR(INDEX(Targets!$I$6:$I$45,MATCH('Weekly data'!$C47,Targets!$A$6:$A$45,0)),0))=0,"",IFERROR(INDEX(Targets!$I$6:$I$45,MATCH('Weekly data'!$C47,Targets!$A$6:$A$45,0)),0)),IF(AND(Metrics!$J$13="Weekly",ISNUMBER(Metrics!$K$13)),Metrics!$K$13,"")))))</f>
        <v/>
      </c>
      <c r="BI47">
        <f>IF(NOT(ISNUMBER('Weekly data'!L47)),"",IF(Metrics!$L$13="% of target",IF(ISNUMBER(BH47),IF(BH47=0,"",'Weekly data'!L47/BH47),""),'Weekly data'!L47))</f>
        <v/>
      </c>
      <c r="BJ47">
        <f>IF(AND(ISNUMBER(BI47),ISNUMBER(BI46)),ABS(BI47-BI46),"")</f>
        <v/>
      </c>
      <c r="BK47">
        <f>IF(COUNT(BI35:BI46)&lt;12,"",AVERAGE(BI35:BI46))</f>
        <v/>
      </c>
      <c r="BL47">
        <f>IF(COUNT(BJ36:BJ46)&lt;11,"",AVERAGE(BJ36:BJ46))</f>
        <v/>
      </c>
      <c r="BM47">
        <f>IF(OR(BK47="",BL47=""),"",BK47+2.66*BL47)</f>
        <v/>
      </c>
      <c r="BN47">
        <f>IF(OR(BK47="",BL47=""),"",BK47-2.66*BL47)</f>
        <v/>
      </c>
      <c r="BO47">
        <f>IF(OR(BK47="",COUNT(BI40:BI47)&lt;8),"",IF(COUNTIF(BI40:BI47,"&gt;"&amp;BK47)=8,"Above",IF(COUNTIF(BI40:BI47,"&lt;"&amp;BK47)=8,"Below","")))</f>
        <v/>
      </c>
      <c r="BP47">
        <f>IF('Weekly data'!$C47="","",IF(Metrics!$J$14="Seasonal bookings",IF(OR(N(IFERROR(INDEX(Targets!$J$6:$J$45,MATCH('Weekly data'!$C47,Targets!$A$6:$A$45,0)),0))=0,SUM(Seasonality!$B$6:$B$18)=0),"",IFERROR(INDEX(Targets!$J$6:$J$45,MATCH('Weekly data'!$C47,Targets!$A$6:$A$45,0)),0)*$B47/SUM(Seasonality!$B$6:$B$18)),IF(Metrics!$J$14="Seasonal pipeline",IF(OR(N(IFERROR(INDEX(Targets!$J$6:$J$45,MATCH('Weekly data'!$C47,Targets!$A$6:$A$45,0)),0))=0,SUM(Seasonality!$C$6:$C$18)=0),"",IFERROR(INDEX(Targets!$J$6:$J$45,MATCH('Weekly data'!$C47,Targets!$A$6:$A$45,0)),0)*$C47/SUM(Seasonality!$C$6:$C$18)),IF(Metrics!$J$14="Quarter plan",IF(N(IFERROR(INDEX(Targets!$J$6:$J$45,MATCH('Weekly data'!$C47,Targets!$A$6:$A$45,0)),0))=0,"",IFERROR(INDEX(Targets!$J$6:$J$45,MATCH('Weekly data'!$C47,Targets!$A$6:$A$45,0)),0)),IF(AND(Metrics!$J$14="Weekly",ISNUMBER(Metrics!$K$14)),Metrics!$K$14,"")))))</f>
        <v/>
      </c>
      <c r="BQ47">
        <f>IF(NOT(ISNUMBER('Weekly data'!M47)),"",IF(Metrics!$L$14="% of target",IF(ISNUMBER(BP47),IF(BP47=0,"",'Weekly data'!M47/BP47),""),'Weekly data'!M47))</f>
        <v/>
      </c>
      <c r="BR47">
        <f>IF(AND(ISNUMBER(BQ47),ISNUMBER(BQ46)),ABS(BQ47-BQ46),"")</f>
        <v/>
      </c>
      <c r="BS47">
        <f>IF(COUNT(BQ35:BQ46)&lt;12,"",AVERAGE(BQ35:BQ46))</f>
        <v/>
      </c>
      <c r="BT47">
        <f>IF(COUNT(BR36:BR46)&lt;11,"",AVERAGE(BR36:BR46))</f>
        <v/>
      </c>
      <c r="BU47">
        <f>IF(OR(BS47="",BT47=""),"",BS47+2.66*BT47)</f>
        <v/>
      </c>
      <c r="BV47">
        <f>IF(OR(BS47="",BT47=""),"",BS47-2.66*BT47)</f>
        <v/>
      </c>
      <c r="BW47">
        <f>IF(OR(BS47="",COUNT(BQ40:BQ47)&lt;8),"",IF(COUNTIF(BQ40:BQ47,"&gt;"&amp;BS47)=8,"Above",IF(COUNTIF(BQ40:BQ47,"&lt;"&amp;BS47)=8,"Below","")))</f>
        <v/>
      </c>
      <c r="BX47">
        <f>IF('Weekly data'!$C47="","",IF(Metrics!$J$15="Seasonal bookings",IF(OR(N(IFERROR(INDEX(Targets!$K$6:$K$45,MATCH('Weekly data'!$C47,Targets!$A$6:$A$45,0)),0))=0,SUM(Seasonality!$B$6:$B$18)=0),"",IFERROR(INDEX(Targets!$K$6:$K$45,MATCH('Weekly data'!$C47,Targets!$A$6:$A$45,0)),0)*$B47/SUM(Seasonality!$B$6:$B$18)),IF(Metrics!$J$15="Seasonal pipeline",IF(OR(N(IFERROR(INDEX(Targets!$K$6:$K$45,MATCH('Weekly data'!$C47,Targets!$A$6:$A$45,0)),0))=0,SUM(Seasonality!$C$6:$C$18)=0),"",IFERROR(INDEX(Targets!$K$6:$K$45,MATCH('Weekly data'!$C47,Targets!$A$6:$A$45,0)),0)*$C47/SUM(Seasonality!$C$6:$C$18)),IF(Metrics!$J$15="Quarter plan",IF(N(IFERROR(INDEX(Targets!$K$6:$K$45,MATCH('Weekly data'!$C47,Targets!$A$6:$A$45,0)),0))=0,"",IFERROR(INDEX(Targets!$K$6:$K$45,MATCH('Weekly data'!$C47,Targets!$A$6:$A$45,0)),0)),IF(AND(Metrics!$J$15="Weekly",ISNUMBER(Metrics!$K$15)),Metrics!$K$15,"")))))</f>
        <v/>
      </c>
      <c r="BY47">
        <f>IF(NOT(ISNUMBER('Weekly data'!N47)),"",IF(Metrics!$L$15="% of target",IF(ISNUMBER(BX47),IF(BX47=0,"",'Weekly data'!N47/BX47),""),'Weekly data'!N47))</f>
        <v/>
      </c>
      <c r="BZ47">
        <f>IF(AND(ISNUMBER(BY47),ISNUMBER(BY46)),ABS(BY47-BY46),"")</f>
        <v/>
      </c>
      <c r="CA47">
        <f>IF(COUNT(BY35:BY46)&lt;12,"",AVERAGE(BY35:BY46))</f>
        <v/>
      </c>
      <c r="CB47">
        <f>IF(COUNT(BZ36:BZ46)&lt;11,"",AVERAGE(BZ36:BZ46))</f>
        <v/>
      </c>
      <c r="CC47">
        <f>IF(OR(CA47="",CB47=""),"",CA47+2.66*CB47)</f>
        <v/>
      </c>
      <c r="CD47">
        <f>IF(OR(CA47="",CB47=""),"",CA47-2.66*CB47)</f>
        <v/>
      </c>
      <c r="CE47">
        <f>IF(OR(CA47="",COUNT(BY40:BY47)&lt;8),"",IF(COUNTIF(BY40:BY47,"&gt;"&amp;CA47)=8,"Above",IF(COUNTIF(BY40:BY47,"&lt;"&amp;CA47)=8,"Below","")))</f>
        <v/>
      </c>
      <c r="CF47">
        <f>IF('Weekly data'!$C47="","",IF(Metrics!$J$16="Seasonal bookings",IF(OR(N(IFERROR(INDEX(Targets!$L$6:$L$45,MATCH('Weekly data'!$C47,Targets!$A$6:$A$45,0)),0))=0,SUM(Seasonality!$B$6:$B$18)=0),"",IFERROR(INDEX(Targets!$L$6:$L$45,MATCH('Weekly data'!$C47,Targets!$A$6:$A$45,0)),0)*$B47/SUM(Seasonality!$B$6:$B$18)),IF(Metrics!$J$16="Seasonal pipeline",IF(OR(N(IFERROR(INDEX(Targets!$L$6:$L$45,MATCH('Weekly data'!$C47,Targets!$A$6:$A$45,0)),0))=0,SUM(Seasonality!$C$6:$C$18)=0),"",IFERROR(INDEX(Targets!$L$6:$L$45,MATCH('Weekly data'!$C47,Targets!$A$6:$A$45,0)),0)*$C47/SUM(Seasonality!$C$6:$C$18)),IF(Metrics!$J$16="Quarter plan",IF(N(IFERROR(INDEX(Targets!$L$6:$L$45,MATCH('Weekly data'!$C47,Targets!$A$6:$A$45,0)),0))=0,"",IFERROR(INDEX(Targets!$L$6:$L$45,MATCH('Weekly data'!$C47,Targets!$A$6:$A$45,0)),0)),IF(AND(Metrics!$J$16="Weekly",ISNUMBER(Metrics!$K$16)),Metrics!$K$16,"")))))</f>
        <v/>
      </c>
      <c r="CG47">
        <f>IF(NOT(ISNUMBER('Weekly data'!O47)),"",IF(Metrics!$L$16="% of target",IF(ISNUMBER(CF47),IF(CF47=0,"",'Weekly data'!O47/CF47),""),'Weekly data'!O47))</f>
        <v/>
      </c>
      <c r="CH47">
        <f>IF(AND(ISNUMBER(CG47),ISNUMBER(CG46)),ABS(CG47-CG46),"")</f>
        <v/>
      </c>
      <c r="CI47">
        <f>IF(COUNT(CG35:CG46)&lt;12,"",AVERAGE(CG35:CG46))</f>
        <v/>
      </c>
      <c r="CJ47">
        <f>IF(COUNT(CH36:CH46)&lt;11,"",AVERAGE(CH36:CH46))</f>
        <v/>
      </c>
      <c r="CK47">
        <f>IF(OR(CI47="",CJ47=""),"",CI47+2.66*CJ47)</f>
        <v/>
      </c>
      <c r="CL47">
        <f>IF(OR(CI47="",CJ47=""),"",CI47-2.66*CJ47)</f>
        <v/>
      </c>
      <c r="CM47">
        <f>IF(OR(CI47="",COUNT(CG40:CG47)&lt;8),"",IF(COUNTIF(CG40:CG47,"&gt;"&amp;CI47)=8,"Above",IF(COUNTIF(CG40:CG47,"&lt;"&amp;CI47)=8,"Below","")))</f>
        <v/>
      </c>
      <c r="CN47">
        <f>IF('Weekly data'!$C47="","",IF(Metrics!$J$17="Seasonal bookings",IF(OR(N(IFERROR(INDEX(Targets!$M$6:$M$45,MATCH('Weekly data'!$C47,Targets!$A$6:$A$45,0)),0))=0,SUM(Seasonality!$B$6:$B$18)=0),"",IFERROR(INDEX(Targets!$M$6:$M$45,MATCH('Weekly data'!$C47,Targets!$A$6:$A$45,0)),0)*$B47/SUM(Seasonality!$B$6:$B$18)),IF(Metrics!$J$17="Seasonal pipeline",IF(OR(N(IFERROR(INDEX(Targets!$M$6:$M$45,MATCH('Weekly data'!$C47,Targets!$A$6:$A$45,0)),0))=0,SUM(Seasonality!$C$6:$C$18)=0),"",IFERROR(INDEX(Targets!$M$6:$M$45,MATCH('Weekly data'!$C47,Targets!$A$6:$A$45,0)),0)*$C47/SUM(Seasonality!$C$6:$C$18)),IF(Metrics!$J$17="Quarter plan",IF(N(IFERROR(INDEX(Targets!$M$6:$M$45,MATCH('Weekly data'!$C47,Targets!$A$6:$A$45,0)),0))=0,"",IFERROR(INDEX(Targets!$M$6:$M$45,MATCH('Weekly data'!$C47,Targets!$A$6:$A$45,0)),0)),IF(AND(Metrics!$J$17="Weekly",ISNUMBER(Metrics!$K$17)),Metrics!$K$17,"")))))</f>
        <v/>
      </c>
      <c r="CO47">
        <f>IF(NOT(ISNUMBER('Weekly data'!P47)),"",IF(Metrics!$L$17="% of target",IF(ISNUMBER(CN47),IF(CN47=0,"",'Weekly data'!P47/CN47),""),'Weekly data'!P47))</f>
        <v/>
      </c>
      <c r="CP47">
        <f>IF(AND(ISNUMBER(CO47),ISNUMBER(CO46)),ABS(CO47-CO46),"")</f>
        <v/>
      </c>
      <c r="CQ47">
        <f>IF(COUNT(CO35:CO46)&lt;12,"",AVERAGE(CO35:CO46))</f>
        <v/>
      </c>
      <c r="CR47">
        <f>IF(COUNT(CP36:CP46)&lt;11,"",AVERAGE(CP36:CP46))</f>
        <v/>
      </c>
      <c r="CS47">
        <f>IF(OR(CQ47="",CR47=""),"",CQ47+2.66*CR47)</f>
        <v/>
      </c>
      <c r="CT47">
        <f>IF(OR(CQ47="",CR47=""),"",CQ47-2.66*CR47)</f>
        <v/>
      </c>
      <c r="CU47">
        <f>IF(OR(CQ47="",COUNT(CO40:CO47)&lt;8),"",IF(COUNTIF(CO40:CO47,"&gt;"&amp;CQ47)=8,"Above",IF(COUNTIF(CO40:CO47,"&lt;"&amp;CQ47)=8,"Below","")))</f>
        <v/>
      </c>
    </row>
    <row r="48">
      <c r="A48" s="8">
        <f>'Weekly data'!A48</f>
        <v/>
      </c>
      <c r="B48">
        <f>IF('Weekly data'!D48="","",INDEX(Seasonality!$B$6:$B$18,'Weekly data'!D48))</f>
        <v/>
      </c>
      <c r="C48">
        <f>IF('Weekly data'!D48="","",INDEX(Seasonality!$C$6:$C$18,'Weekly data'!D48))</f>
        <v/>
      </c>
      <c r="D48">
        <f>IF('Weekly data'!$C48="","",IF(Metrics!$J$6="Seasonal bookings",IF(OR(N(IFERROR(INDEX(Targets!$B$6:$B$45,MATCH('Weekly data'!$C48,Targets!$A$6:$A$45,0)),0))=0,SUM(Seasonality!$B$6:$B$18)=0),"",IFERROR(INDEX(Targets!$B$6:$B$45,MATCH('Weekly data'!$C48,Targets!$A$6:$A$45,0)),0)*$B48/SUM(Seasonality!$B$6:$B$18)),IF(Metrics!$J$6="Seasonal pipeline",IF(OR(N(IFERROR(INDEX(Targets!$B$6:$B$45,MATCH('Weekly data'!$C48,Targets!$A$6:$A$45,0)),0))=0,SUM(Seasonality!$C$6:$C$18)=0),"",IFERROR(INDEX(Targets!$B$6:$B$45,MATCH('Weekly data'!$C48,Targets!$A$6:$A$45,0)),0)*$C48/SUM(Seasonality!$C$6:$C$18)),IF(Metrics!$J$6="Quarter plan",IF(N(IFERROR(INDEX(Targets!$B$6:$B$45,MATCH('Weekly data'!$C48,Targets!$A$6:$A$45,0)),0))=0,"",IFERROR(INDEX(Targets!$B$6:$B$45,MATCH('Weekly data'!$C48,Targets!$A$6:$A$45,0)),0)),IF(AND(Metrics!$J$6="Weekly",ISNUMBER(Metrics!$K$6)),Metrics!$K$6,"")))))</f>
        <v/>
      </c>
      <c r="E48">
        <f>IF(NOT(ISNUMBER('Weekly data'!E48)),"",IF(Metrics!$L$6="% of target",IF(ISNUMBER(D48),IF(D48=0,"",'Weekly data'!E48/D48),""),'Weekly data'!E48))</f>
        <v/>
      </c>
      <c r="F48">
        <f>IF(AND(ISNUMBER(E48),ISNUMBER(E47)),ABS(E48-E47),"")</f>
        <v/>
      </c>
      <c r="G48">
        <f>IF(COUNT(E36:E47)&lt;12,"",AVERAGE(E36:E47))</f>
        <v/>
      </c>
      <c r="H48">
        <f>IF(COUNT(F37:F47)&lt;11,"",AVERAGE(F37:F47))</f>
        <v/>
      </c>
      <c r="I48">
        <f>IF(OR(G48="",H48=""),"",G48+2.66*H48)</f>
        <v/>
      </c>
      <c r="J48">
        <f>IF(OR(G48="",H48=""),"",G48-2.66*H48)</f>
        <v/>
      </c>
      <c r="K48">
        <f>IF(OR(G48="",COUNT(E41:E48)&lt;8),"",IF(COUNTIF(E41:E48,"&gt;"&amp;G48)=8,"Above",IF(COUNTIF(E41:E48,"&lt;"&amp;G48)=8,"Below","")))</f>
        <v/>
      </c>
      <c r="L48">
        <f>IF('Weekly data'!$C48="","",IF(Metrics!$J$7="Seasonal bookings",IF(OR(N(IFERROR(INDEX(Targets!$C$6:$C$45,MATCH('Weekly data'!$C48,Targets!$A$6:$A$45,0)),0))=0,SUM(Seasonality!$B$6:$B$18)=0),"",IFERROR(INDEX(Targets!$C$6:$C$45,MATCH('Weekly data'!$C48,Targets!$A$6:$A$45,0)),0)*$B48/SUM(Seasonality!$B$6:$B$18)),IF(Metrics!$J$7="Seasonal pipeline",IF(OR(N(IFERROR(INDEX(Targets!$C$6:$C$45,MATCH('Weekly data'!$C48,Targets!$A$6:$A$45,0)),0))=0,SUM(Seasonality!$C$6:$C$18)=0),"",IFERROR(INDEX(Targets!$C$6:$C$45,MATCH('Weekly data'!$C48,Targets!$A$6:$A$45,0)),0)*$C48/SUM(Seasonality!$C$6:$C$18)),IF(Metrics!$J$7="Quarter plan",IF(N(IFERROR(INDEX(Targets!$C$6:$C$45,MATCH('Weekly data'!$C48,Targets!$A$6:$A$45,0)),0))=0,"",IFERROR(INDEX(Targets!$C$6:$C$45,MATCH('Weekly data'!$C48,Targets!$A$6:$A$45,0)),0)),IF(AND(Metrics!$J$7="Weekly",ISNUMBER(Metrics!$K$7)),Metrics!$K$7,"")))))</f>
        <v/>
      </c>
      <c r="M48">
        <f>IF(NOT(ISNUMBER('Weekly data'!F48)),"",IF(Metrics!$L$7="% of target",IF(ISNUMBER(L48),IF(L48=0,"",'Weekly data'!F48/L48),""),'Weekly data'!F48))</f>
        <v/>
      </c>
      <c r="N48">
        <f>IF(AND(ISNUMBER(M48),ISNUMBER(M47)),ABS(M48-M47),"")</f>
        <v/>
      </c>
      <c r="O48">
        <f>IF(COUNT(M36:M47)&lt;12,"",AVERAGE(M36:M47))</f>
        <v/>
      </c>
      <c r="P48">
        <f>IF(COUNT(N37:N47)&lt;11,"",AVERAGE(N37:N47))</f>
        <v/>
      </c>
      <c r="Q48">
        <f>IF(OR(O48="",P48=""),"",O48+2.66*P48)</f>
        <v/>
      </c>
      <c r="R48">
        <f>IF(OR(O48="",P48=""),"",O48-2.66*P48)</f>
        <v/>
      </c>
      <c r="S48">
        <f>IF(OR(O48="",COUNT(M41:M48)&lt;8),"",IF(COUNTIF(M41:M48,"&gt;"&amp;O48)=8,"Above",IF(COUNTIF(M41:M48,"&lt;"&amp;O48)=8,"Below","")))</f>
        <v/>
      </c>
      <c r="T48">
        <f>IF('Weekly data'!$C48="","",IF(Metrics!$J$8="Seasonal bookings",IF(OR(N(IFERROR(INDEX(Targets!$D$6:$D$45,MATCH('Weekly data'!$C48,Targets!$A$6:$A$45,0)),0))=0,SUM(Seasonality!$B$6:$B$18)=0),"",IFERROR(INDEX(Targets!$D$6:$D$45,MATCH('Weekly data'!$C48,Targets!$A$6:$A$45,0)),0)*$B48/SUM(Seasonality!$B$6:$B$18)),IF(Metrics!$J$8="Seasonal pipeline",IF(OR(N(IFERROR(INDEX(Targets!$D$6:$D$45,MATCH('Weekly data'!$C48,Targets!$A$6:$A$45,0)),0))=0,SUM(Seasonality!$C$6:$C$18)=0),"",IFERROR(INDEX(Targets!$D$6:$D$45,MATCH('Weekly data'!$C48,Targets!$A$6:$A$45,0)),0)*$C48/SUM(Seasonality!$C$6:$C$18)),IF(Metrics!$J$8="Quarter plan",IF(N(IFERROR(INDEX(Targets!$D$6:$D$45,MATCH('Weekly data'!$C48,Targets!$A$6:$A$45,0)),0))=0,"",IFERROR(INDEX(Targets!$D$6:$D$45,MATCH('Weekly data'!$C48,Targets!$A$6:$A$45,0)),0)),IF(AND(Metrics!$J$8="Weekly",ISNUMBER(Metrics!$K$8)),Metrics!$K$8,"")))))</f>
        <v/>
      </c>
      <c r="U48">
        <f>IF(NOT(ISNUMBER('Weekly data'!G48)),"",IF(Metrics!$L$8="% of target",IF(ISNUMBER(T48),IF(T48=0,"",'Weekly data'!G48/T48),""),'Weekly data'!G48))</f>
        <v/>
      </c>
      <c r="V48">
        <f>IF(AND(ISNUMBER(U48),ISNUMBER(U47)),ABS(U48-U47),"")</f>
        <v/>
      </c>
      <c r="W48">
        <f>IF(COUNT(U36:U47)&lt;12,"",AVERAGE(U36:U47))</f>
        <v/>
      </c>
      <c r="X48">
        <f>IF(COUNT(V37:V47)&lt;11,"",AVERAGE(V37:V47))</f>
        <v/>
      </c>
      <c r="Y48">
        <f>IF(OR(W48="",X48=""),"",W48+2.66*X48)</f>
        <v/>
      </c>
      <c r="Z48">
        <f>IF(OR(W48="",X48=""),"",W48-2.66*X48)</f>
        <v/>
      </c>
      <c r="AA48">
        <f>IF(OR(W48="",COUNT(U41:U48)&lt;8),"",IF(COUNTIF(U41:U48,"&gt;"&amp;W48)=8,"Above",IF(COUNTIF(U41:U48,"&lt;"&amp;W48)=8,"Below","")))</f>
        <v/>
      </c>
      <c r="AB48">
        <f>IF('Weekly data'!$C48="","",IF(Metrics!$J$9="Seasonal bookings",IF(OR(N(IFERROR(INDEX(Targets!$E$6:$E$45,MATCH('Weekly data'!$C48,Targets!$A$6:$A$45,0)),0))=0,SUM(Seasonality!$B$6:$B$18)=0),"",IFERROR(INDEX(Targets!$E$6:$E$45,MATCH('Weekly data'!$C48,Targets!$A$6:$A$45,0)),0)*$B48/SUM(Seasonality!$B$6:$B$18)),IF(Metrics!$J$9="Seasonal pipeline",IF(OR(N(IFERROR(INDEX(Targets!$E$6:$E$45,MATCH('Weekly data'!$C48,Targets!$A$6:$A$45,0)),0))=0,SUM(Seasonality!$C$6:$C$18)=0),"",IFERROR(INDEX(Targets!$E$6:$E$45,MATCH('Weekly data'!$C48,Targets!$A$6:$A$45,0)),0)*$C48/SUM(Seasonality!$C$6:$C$18)),IF(Metrics!$J$9="Quarter plan",IF(N(IFERROR(INDEX(Targets!$E$6:$E$45,MATCH('Weekly data'!$C48,Targets!$A$6:$A$45,0)),0))=0,"",IFERROR(INDEX(Targets!$E$6:$E$45,MATCH('Weekly data'!$C48,Targets!$A$6:$A$45,0)),0)),IF(AND(Metrics!$J$9="Weekly",ISNUMBER(Metrics!$K$9)),Metrics!$K$9,"")))))</f>
        <v/>
      </c>
      <c r="AC48">
        <f>IF(NOT(ISNUMBER('Weekly data'!H48)),"",IF(Metrics!$L$9="% of target",IF(ISNUMBER(AB48),IF(AB48=0,"",'Weekly data'!H48/AB48),""),'Weekly data'!H48))</f>
        <v/>
      </c>
      <c r="AD48">
        <f>IF(AND(ISNUMBER(AC48),ISNUMBER(AC47)),ABS(AC48-AC47),"")</f>
        <v/>
      </c>
      <c r="AE48">
        <f>IF(COUNT(AC36:AC47)&lt;12,"",AVERAGE(AC36:AC47))</f>
        <v/>
      </c>
      <c r="AF48">
        <f>IF(COUNT(AD37:AD47)&lt;11,"",AVERAGE(AD37:AD47))</f>
        <v/>
      </c>
      <c r="AG48">
        <f>IF(OR(AE48="",AF48=""),"",AE48+2.66*AF48)</f>
        <v/>
      </c>
      <c r="AH48">
        <f>IF(OR(AE48="",AF48=""),"",AE48-2.66*AF48)</f>
        <v/>
      </c>
      <c r="AI48">
        <f>IF(OR(AE48="",COUNT(AC41:AC48)&lt;8),"",IF(COUNTIF(AC41:AC48,"&gt;"&amp;AE48)=8,"Above",IF(COUNTIF(AC41:AC48,"&lt;"&amp;AE48)=8,"Below","")))</f>
        <v/>
      </c>
      <c r="AJ48">
        <f>IF('Weekly data'!$C48="","",IF(Metrics!$J$10="Seasonal bookings",IF(OR(N(IFERROR(INDEX(Targets!$F$6:$F$45,MATCH('Weekly data'!$C48,Targets!$A$6:$A$45,0)),0))=0,SUM(Seasonality!$B$6:$B$18)=0),"",IFERROR(INDEX(Targets!$F$6:$F$45,MATCH('Weekly data'!$C48,Targets!$A$6:$A$45,0)),0)*$B48/SUM(Seasonality!$B$6:$B$18)),IF(Metrics!$J$10="Seasonal pipeline",IF(OR(N(IFERROR(INDEX(Targets!$F$6:$F$45,MATCH('Weekly data'!$C48,Targets!$A$6:$A$45,0)),0))=0,SUM(Seasonality!$C$6:$C$18)=0),"",IFERROR(INDEX(Targets!$F$6:$F$45,MATCH('Weekly data'!$C48,Targets!$A$6:$A$45,0)),0)*$C48/SUM(Seasonality!$C$6:$C$18)),IF(Metrics!$J$10="Quarter plan",IF(N(IFERROR(INDEX(Targets!$F$6:$F$45,MATCH('Weekly data'!$C48,Targets!$A$6:$A$45,0)),0))=0,"",IFERROR(INDEX(Targets!$F$6:$F$45,MATCH('Weekly data'!$C48,Targets!$A$6:$A$45,0)),0)),IF(AND(Metrics!$J$10="Weekly",ISNUMBER(Metrics!$K$10)),Metrics!$K$10,"")))))</f>
        <v/>
      </c>
      <c r="AK48">
        <f>IF(NOT(ISNUMBER('Weekly data'!I48)),"",IF(Metrics!$L$10="% of target",IF(ISNUMBER(AJ48),IF(AJ48=0,"",'Weekly data'!I48/AJ48),""),'Weekly data'!I48))</f>
        <v/>
      </c>
      <c r="AL48">
        <f>IF(AND(ISNUMBER(AK48),ISNUMBER(AK47)),ABS(AK48-AK47),"")</f>
        <v/>
      </c>
      <c r="AM48">
        <f>IF(COUNT(AK36:AK47)&lt;12,"",AVERAGE(AK36:AK47))</f>
        <v/>
      </c>
      <c r="AN48">
        <f>IF(COUNT(AL37:AL47)&lt;11,"",AVERAGE(AL37:AL47))</f>
        <v/>
      </c>
      <c r="AO48">
        <f>IF(OR(AM48="",AN48=""),"",AM48+2.66*AN48)</f>
        <v/>
      </c>
      <c r="AP48">
        <f>IF(OR(AM48="",AN48=""),"",AM48-2.66*AN48)</f>
        <v/>
      </c>
      <c r="AQ48">
        <f>IF(OR(AM48="",COUNT(AK41:AK48)&lt;8),"",IF(COUNTIF(AK41:AK48,"&gt;"&amp;AM48)=8,"Above",IF(COUNTIF(AK41:AK48,"&lt;"&amp;AM48)=8,"Below","")))</f>
        <v/>
      </c>
      <c r="AR48">
        <f>IF('Weekly data'!$C48="","",IF(Metrics!$J$11="Seasonal bookings",IF(OR(N(IFERROR(INDEX(Targets!$G$6:$G$45,MATCH('Weekly data'!$C48,Targets!$A$6:$A$45,0)),0))=0,SUM(Seasonality!$B$6:$B$18)=0),"",IFERROR(INDEX(Targets!$G$6:$G$45,MATCH('Weekly data'!$C48,Targets!$A$6:$A$45,0)),0)*$B48/SUM(Seasonality!$B$6:$B$18)),IF(Metrics!$J$11="Seasonal pipeline",IF(OR(N(IFERROR(INDEX(Targets!$G$6:$G$45,MATCH('Weekly data'!$C48,Targets!$A$6:$A$45,0)),0))=0,SUM(Seasonality!$C$6:$C$18)=0),"",IFERROR(INDEX(Targets!$G$6:$G$45,MATCH('Weekly data'!$C48,Targets!$A$6:$A$45,0)),0)*$C48/SUM(Seasonality!$C$6:$C$18)),IF(Metrics!$J$11="Quarter plan",IF(N(IFERROR(INDEX(Targets!$G$6:$G$45,MATCH('Weekly data'!$C48,Targets!$A$6:$A$45,0)),0))=0,"",IFERROR(INDEX(Targets!$G$6:$G$45,MATCH('Weekly data'!$C48,Targets!$A$6:$A$45,0)),0)),IF(AND(Metrics!$J$11="Weekly",ISNUMBER(Metrics!$K$11)),Metrics!$K$11,"")))))</f>
        <v/>
      </c>
      <c r="AS48">
        <f>IF(NOT(ISNUMBER('Weekly data'!J48)),"",IF(Metrics!$L$11="% of target",IF(ISNUMBER(AR48),IF(AR48=0,"",'Weekly data'!J48/AR48),""),'Weekly data'!J48))</f>
        <v/>
      </c>
      <c r="AT48">
        <f>IF(AND(ISNUMBER(AS48),ISNUMBER(AS47)),ABS(AS48-AS47),"")</f>
        <v/>
      </c>
      <c r="AU48">
        <f>IF(COUNT(AS36:AS47)&lt;12,"",AVERAGE(AS36:AS47))</f>
        <v/>
      </c>
      <c r="AV48">
        <f>IF(COUNT(AT37:AT47)&lt;11,"",AVERAGE(AT37:AT47))</f>
        <v/>
      </c>
      <c r="AW48">
        <f>IF(OR(AU48="",AV48=""),"",AU48+2.66*AV48)</f>
        <v/>
      </c>
      <c r="AX48">
        <f>IF(OR(AU48="",AV48=""),"",AU48-2.66*AV48)</f>
        <v/>
      </c>
      <c r="AY48">
        <f>IF(OR(AU48="",COUNT(AS41:AS48)&lt;8),"",IF(COUNTIF(AS41:AS48,"&gt;"&amp;AU48)=8,"Above",IF(COUNTIF(AS41:AS48,"&lt;"&amp;AU48)=8,"Below","")))</f>
        <v/>
      </c>
      <c r="AZ48">
        <f>IF('Weekly data'!$C48="","",IF(Metrics!$J$12="Seasonal bookings",IF(OR(N(IFERROR(INDEX(Targets!$H$6:$H$45,MATCH('Weekly data'!$C48,Targets!$A$6:$A$45,0)),0))=0,SUM(Seasonality!$B$6:$B$18)=0),"",IFERROR(INDEX(Targets!$H$6:$H$45,MATCH('Weekly data'!$C48,Targets!$A$6:$A$45,0)),0)*$B48/SUM(Seasonality!$B$6:$B$18)),IF(Metrics!$J$12="Seasonal pipeline",IF(OR(N(IFERROR(INDEX(Targets!$H$6:$H$45,MATCH('Weekly data'!$C48,Targets!$A$6:$A$45,0)),0))=0,SUM(Seasonality!$C$6:$C$18)=0),"",IFERROR(INDEX(Targets!$H$6:$H$45,MATCH('Weekly data'!$C48,Targets!$A$6:$A$45,0)),0)*$C48/SUM(Seasonality!$C$6:$C$18)),IF(Metrics!$J$12="Quarter plan",IF(N(IFERROR(INDEX(Targets!$H$6:$H$45,MATCH('Weekly data'!$C48,Targets!$A$6:$A$45,0)),0))=0,"",IFERROR(INDEX(Targets!$H$6:$H$45,MATCH('Weekly data'!$C48,Targets!$A$6:$A$45,0)),0)),IF(AND(Metrics!$J$12="Weekly",ISNUMBER(Metrics!$K$12)),Metrics!$K$12,"")))))</f>
        <v/>
      </c>
      <c r="BA48">
        <f>IF(NOT(ISNUMBER('Weekly data'!K48)),"",IF(Metrics!$L$12="% of target",IF(ISNUMBER(AZ48),IF(AZ48=0,"",'Weekly data'!K48/AZ48),""),'Weekly data'!K48))</f>
        <v/>
      </c>
      <c r="BB48">
        <f>IF(AND(ISNUMBER(BA48),ISNUMBER(BA47)),ABS(BA48-BA47),"")</f>
        <v/>
      </c>
      <c r="BC48">
        <f>IF(COUNT(BA36:BA47)&lt;12,"",AVERAGE(BA36:BA47))</f>
        <v/>
      </c>
      <c r="BD48">
        <f>IF(COUNT(BB37:BB47)&lt;11,"",AVERAGE(BB37:BB47))</f>
        <v/>
      </c>
      <c r="BE48">
        <f>IF(OR(BC48="",BD48=""),"",BC48+2.66*BD48)</f>
        <v/>
      </c>
      <c r="BF48">
        <f>IF(OR(BC48="",BD48=""),"",BC48-2.66*BD48)</f>
        <v/>
      </c>
      <c r="BG48">
        <f>IF(OR(BC48="",COUNT(BA41:BA48)&lt;8),"",IF(COUNTIF(BA41:BA48,"&gt;"&amp;BC48)=8,"Above",IF(COUNTIF(BA41:BA48,"&lt;"&amp;BC48)=8,"Below","")))</f>
        <v/>
      </c>
      <c r="BH48">
        <f>IF('Weekly data'!$C48="","",IF(Metrics!$J$13="Seasonal bookings",IF(OR(N(IFERROR(INDEX(Targets!$I$6:$I$45,MATCH('Weekly data'!$C48,Targets!$A$6:$A$45,0)),0))=0,SUM(Seasonality!$B$6:$B$18)=0),"",IFERROR(INDEX(Targets!$I$6:$I$45,MATCH('Weekly data'!$C48,Targets!$A$6:$A$45,0)),0)*$B48/SUM(Seasonality!$B$6:$B$18)),IF(Metrics!$J$13="Seasonal pipeline",IF(OR(N(IFERROR(INDEX(Targets!$I$6:$I$45,MATCH('Weekly data'!$C48,Targets!$A$6:$A$45,0)),0))=0,SUM(Seasonality!$C$6:$C$18)=0),"",IFERROR(INDEX(Targets!$I$6:$I$45,MATCH('Weekly data'!$C48,Targets!$A$6:$A$45,0)),0)*$C48/SUM(Seasonality!$C$6:$C$18)),IF(Metrics!$J$13="Quarter plan",IF(N(IFERROR(INDEX(Targets!$I$6:$I$45,MATCH('Weekly data'!$C48,Targets!$A$6:$A$45,0)),0))=0,"",IFERROR(INDEX(Targets!$I$6:$I$45,MATCH('Weekly data'!$C48,Targets!$A$6:$A$45,0)),0)),IF(AND(Metrics!$J$13="Weekly",ISNUMBER(Metrics!$K$13)),Metrics!$K$13,"")))))</f>
        <v/>
      </c>
      <c r="BI48">
        <f>IF(NOT(ISNUMBER('Weekly data'!L48)),"",IF(Metrics!$L$13="% of target",IF(ISNUMBER(BH48),IF(BH48=0,"",'Weekly data'!L48/BH48),""),'Weekly data'!L48))</f>
        <v/>
      </c>
      <c r="BJ48">
        <f>IF(AND(ISNUMBER(BI48),ISNUMBER(BI47)),ABS(BI48-BI47),"")</f>
        <v/>
      </c>
      <c r="BK48">
        <f>IF(COUNT(BI36:BI47)&lt;12,"",AVERAGE(BI36:BI47))</f>
        <v/>
      </c>
      <c r="BL48">
        <f>IF(COUNT(BJ37:BJ47)&lt;11,"",AVERAGE(BJ37:BJ47))</f>
        <v/>
      </c>
      <c r="BM48">
        <f>IF(OR(BK48="",BL48=""),"",BK48+2.66*BL48)</f>
        <v/>
      </c>
      <c r="BN48">
        <f>IF(OR(BK48="",BL48=""),"",BK48-2.66*BL48)</f>
        <v/>
      </c>
      <c r="BO48">
        <f>IF(OR(BK48="",COUNT(BI41:BI48)&lt;8),"",IF(COUNTIF(BI41:BI48,"&gt;"&amp;BK48)=8,"Above",IF(COUNTIF(BI41:BI48,"&lt;"&amp;BK48)=8,"Below","")))</f>
        <v/>
      </c>
      <c r="BP48">
        <f>IF('Weekly data'!$C48="","",IF(Metrics!$J$14="Seasonal bookings",IF(OR(N(IFERROR(INDEX(Targets!$J$6:$J$45,MATCH('Weekly data'!$C48,Targets!$A$6:$A$45,0)),0))=0,SUM(Seasonality!$B$6:$B$18)=0),"",IFERROR(INDEX(Targets!$J$6:$J$45,MATCH('Weekly data'!$C48,Targets!$A$6:$A$45,0)),0)*$B48/SUM(Seasonality!$B$6:$B$18)),IF(Metrics!$J$14="Seasonal pipeline",IF(OR(N(IFERROR(INDEX(Targets!$J$6:$J$45,MATCH('Weekly data'!$C48,Targets!$A$6:$A$45,0)),0))=0,SUM(Seasonality!$C$6:$C$18)=0),"",IFERROR(INDEX(Targets!$J$6:$J$45,MATCH('Weekly data'!$C48,Targets!$A$6:$A$45,0)),0)*$C48/SUM(Seasonality!$C$6:$C$18)),IF(Metrics!$J$14="Quarter plan",IF(N(IFERROR(INDEX(Targets!$J$6:$J$45,MATCH('Weekly data'!$C48,Targets!$A$6:$A$45,0)),0))=0,"",IFERROR(INDEX(Targets!$J$6:$J$45,MATCH('Weekly data'!$C48,Targets!$A$6:$A$45,0)),0)),IF(AND(Metrics!$J$14="Weekly",ISNUMBER(Metrics!$K$14)),Metrics!$K$14,"")))))</f>
        <v/>
      </c>
      <c r="BQ48">
        <f>IF(NOT(ISNUMBER('Weekly data'!M48)),"",IF(Metrics!$L$14="% of target",IF(ISNUMBER(BP48),IF(BP48=0,"",'Weekly data'!M48/BP48),""),'Weekly data'!M48))</f>
        <v/>
      </c>
      <c r="BR48">
        <f>IF(AND(ISNUMBER(BQ48),ISNUMBER(BQ47)),ABS(BQ48-BQ47),"")</f>
        <v/>
      </c>
      <c r="BS48">
        <f>IF(COUNT(BQ36:BQ47)&lt;12,"",AVERAGE(BQ36:BQ47))</f>
        <v/>
      </c>
      <c r="BT48">
        <f>IF(COUNT(BR37:BR47)&lt;11,"",AVERAGE(BR37:BR47))</f>
        <v/>
      </c>
      <c r="BU48">
        <f>IF(OR(BS48="",BT48=""),"",BS48+2.66*BT48)</f>
        <v/>
      </c>
      <c r="BV48">
        <f>IF(OR(BS48="",BT48=""),"",BS48-2.66*BT48)</f>
        <v/>
      </c>
      <c r="BW48">
        <f>IF(OR(BS48="",COUNT(BQ41:BQ48)&lt;8),"",IF(COUNTIF(BQ41:BQ48,"&gt;"&amp;BS48)=8,"Above",IF(COUNTIF(BQ41:BQ48,"&lt;"&amp;BS48)=8,"Below","")))</f>
        <v/>
      </c>
      <c r="BX48">
        <f>IF('Weekly data'!$C48="","",IF(Metrics!$J$15="Seasonal bookings",IF(OR(N(IFERROR(INDEX(Targets!$K$6:$K$45,MATCH('Weekly data'!$C48,Targets!$A$6:$A$45,0)),0))=0,SUM(Seasonality!$B$6:$B$18)=0),"",IFERROR(INDEX(Targets!$K$6:$K$45,MATCH('Weekly data'!$C48,Targets!$A$6:$A$45,0)),0)*$B48/SUM(Seasonality!$B$6:$B$18)),IF(Metrics!$J$15="Seasonal pipeline",IF(OR(N(IFERROR(INDEX(Targets!$K$6:$K$45,MATCH('Weekly data'!$C48,Targets!$A$6:$A$45,0)),0))=0,SUM(Seasonality!$C$6:$C$18)=0),"",IFERROR(INDEX(Targets!$K$6:$K$45,MATCH('Weekly data'!$C48,Targets!$A$6:$A$45,0)),0)*$C48/SUM(Seasonality!$C$6:$C$18)),IF(Metrics!$J$15="Quarter plan",IF(N(IFERROR(INDEX(Targets!$K$6:$K$45,MATCH('Weekly data'!$C48,Targets!$A$6:$A$45,0)),0))=0,"",IFERROR(INDEX(Targets!$K$6:$K$45,MATCH('Weekly data'!$C48,Targets!$A$6:$A$45,0)),0)),IF(AND(Metrics!$J$15="Weekly",ISNUMBER(Metrics!$K$15)),Metrics!$K$15,"")))))</f>
        <v/>
      </c>
      <c r="BY48">
        <f>IF(NOT(ISNUMBER('Weekly data'!N48)),"",IF(Metrics!$L$15="% of target",IF(ISNUMBER(BX48),IF(BX48=0,"",'Weekly data'!N48/BX48),""),'Weekly data'!N48))</f>
        <v/>
      </c>
      <c r="BZ48">
        <f>IF(AND(ISNUMBER(BY48),ISNUMBER(BY47)),ABS(BY48-BY47),"")</f>
        <v/>
      </c>
      <c r="CA48">
        <f>IF(COUNT(BY36:BY47)&lt;12,"",AVERAGE(BY36:BY47))</f>
        <v/>
      </c>
      <c r="CB48">
        <f>IF(COUNT(BZ37:BZ47)&lt;11,"",AVERAGE(BZ37:BZ47))</f>
        <v/>
      </c>
      <c r="CC48">
        <f>IF(OR(CA48="",CB48=""),"",CA48+2.66*CB48)</f>
        <v/>
      </c>
      <c r="CD48">
        <f>IF(OR(CA48="",CB48=""),"",CA48-2.66*CB48)</f>
        <v/>
      </c>
      <c r="CE48">
        <f>IF(OR(CA48="",COUNT(BY41:BY48)&lt;8),"",IF(COUNTIF(BY41:BY48,"&gt;"&amp;CA48)=8,"Above",IF(COUNTIF(BY41:BY48,"&lt;"&amp;CA48)=8,"Below","")))</f>
        <v/>
      </c>
      <c r="CF48">
        <f>IF('Weekly data'!$C48="","",IF(Metrics!$J$16="Seasonal bookings",IF(OR(N(IFERROR(INDEX(Targets!$L$6:$L$45,MATCH('Weekly data'!$C48,Targets!$A$6:$A$45,0)),0))=0,SUM(Seasonality!$B$6:$B$18)=0),"",IFERROR(INDEX(Targets!$L$6:$L$45,MATCH('Weekly data'!$C48,Targets!$A$6:$A$45,0)),0)*$B48/SUM(Seasonality!$B$6:$B$18)),IF(Metrics!$J$16="Seasonal pipeline",IF(OR(N(IFERROR(INDEX(Targets!$L$6:$L$45,MATCH('Weekly data'!$C48,Targets!$A$6:$A$45,0)),0))=0,SUM(Seasonality!$C$6:$C$18)=0),"",IFERROR(INDEX(Targets!$L$6:$L$45,MATCH('Weekly data'!$C48,Targets!$A$6:$A$45,0)),0)*$C48/SUM(Seasonality!$C$6:$C$18)),IF(Metrics!$J$16="Quarter plan",IF(N(IFERROR(INDEX(Targets!$L$6:$L$45,MATCH('Weekly data'!$C48,Targets!$A$6:$A$45,0)),0))=0,"",IFERROR(INDEX(Targets!$L$6:$L$45,MATCH('Weekly data'!$C48,Targets!$A$6:$A$45,0)),0)),IF(AND(Metrics!$J$16="Weekly",ISNUMBER(Metrics!$K$16)),Metrics!$K$16,"")))))</f>
        <v/>
      </c>
      <c r="CG48">
        <f>IF(NOT(ISNUMBER('Weekly data'!O48)),"",IF(Metrics!$L$16="% of target",IF(ISNUMBER(CF48),IF(CF48=0,"",'Weekly data'!O48/CF48),""),'Weekly data'!O48))</f>
        <v/>
      </c>
      <c r="CH48">
        <f>IF(AND(ISNUMBER(CG48),ISNUMBER(CG47)),ABS(CG48-CG47),"")</f>
        <v/>
      </c>
      <c r="CI48">
        <f>IF(COUNT(CG36:CG47)&lt;12,"",AVERAGE(CG36:CG47))</f>
        <v/>
      </c>
      <c r="CJ48">
        <f>IF(COUNT(CH37:CH47)&lt;11,"",AVERAGE(CH37:CH47))</f>
        <v/>
      </c>
      <c r="CK48">
        <f>IF(OR(CI48="",CJ48=""),"",CI48+2.66*CJ48)</f>
        <v/>
      </c>
      <c r="CL48">
        <f>IF(OR(CI48="",CJ48=""),"",CI48-2.66*CJ48)</f>
        <v/>
      </c>
      <c r="CM48">
        <f>IF(OR(CI48="",COUNT(CG41:CG48)&lt;8),"",IF(COUNTIF(CG41:CG48,"&gt;"&amp;CI48)=8,"Above",IF(COUNTIF(CG41:CG48,"&lt;"&amp;CI48)=8,"Below","")))</f>
        <v/>
      </c>
      <c r="CN48">
        <f>IF('Weekly data'!$C48="","",IF(Metrics!$J$17="Seasonal bookings",IF(OR(N(IFERROR(INDEX(Targets!$M$6:$M$45,MATCH('Weekly data'!$C48,Targets!$A$6:$A$45,0)),0))=0,SUM(Seasonality!$B$6:$B$18)=0),"",IFERROR(INDEX(Targets!$M$6:$M$45,MATCH('Weekly data'!$C48,Targets!$A$6:$A$45,0)),0)*$B48/SUM(Seasonality!$B$6:$B$18)),IF(Metrics!$J$17="Seasonal pipeline",IF(OR(N(IFERROR(INDEX(Targets!$M$6:$M$45,MATCH('Weekly data'!$C48,Targets!$A$6:$A$45,0)),0))=0,SUM(Seasonality!$C$6:$C$18)=0),"",IFERROR(INDEX(Targets!$M$6:$M$45,MATCH('Weekly data'!$C48,Targets!$A$6:$A$45,0)),0)*$C48/SUM(Seasonality!$C$6:$C$18)),IF(Metrics!$J$17="Quarter plan",IF(N(IFERROR(INDEX(Targets!$M$6:$M$45,MATCH('Weekly data'!$C48,Targets!$A$6:$A$45,0)),0))=0,"",IFERROR(INDEX(Targets!$M$6:$M$45,MATCH('Weekly data'!$C48,Targets!$A$6:$A$45,0)),0)),IF(AND(Metrics!$J$17="Weekly",ISNUMBER(Metrics!$K$17)),Metrics!$K$17,"")))))</f>
        <v/>
      </c>
      <c r="CO48">
        <f>IF(NOT(ISNUMBER('Weekly data'!P48)),"",IF(Metrics!$L$17="% of target",IF(ISNUMBER(CN48),IF(CN48=0,"",'Weekly data'!P48/CN48),""),'Weekly data'!P48))</f>
        <v/>
      </c>
      <c r="CP48">
        <f>IF(AND(ISNUMBER(CO48),ISNUMBER(CO47)),ABS(CO48-CO47),"")</f>
        <v/>
      </c>
      <c r="CQ48">
        <f>IF(COUNT(CO36:CO47)&lt;12,"",AVERAGE(CO36:CO47))</f>
        <v/>
      </c>
      <c r="CR48">
        <f>IF(COUNT(CP37:CP47)&lt;11,"",AVERAGE(CP37:CP47))</f>
        <v/>
      </c>
      <c r="CS48">
        <f>IF(OR(CQ48="",CR48=""),"",CQ48+2.66*CR48)</f>
        <v/>
      </c>
      <c r="CT48">
        <f>IF(OR(CQ48="",CR48=""),"",CQ48-2.66*CR48)</f>
        <v/>
      </c>
      <c r="CU48">
        <f>IF(OR(CQ48="",COUNT(CO41:CO48)&lt;8),"",IF(COUNTIF(CO41:CO48,"&gt;"&amp;CQ48)=8,"Above",IF(COUNTIF(CO41:CO48,"&lt;"&amp;CQ48)=8,"Below","")))</f>
        <v/>
      </c>
    </row>
    <row r="49">
      <c r="A49" s="8">
        <f>'Weekly data'!A49</f>
        <v/>
      </c>
      <c r="B49">
        <f>IF('Weekly data'!D49="","",INDEX(Seasonality!$B$6:$B$18,'Weekly data'!D49))</f>
        <v/>
      </c>
      <c r="C49">
        <f>IF('Weekly data'!D49="","",INDEX(Seasonality!$C$6:$C$18,'Weekly data'!D49))</f>
        <v/>
      </c>
      <c r="D49">
        <f>IF('Weekly data'!$C49="","",IF(Metrics!$J$6="Seasonal bookings",IF(OR(N(IFERROR(INDEX(Targets!$B$6:$B$45,MATCH('Weekly data'!$C49,Targets!$A$6:$A$45,0)),0))=0,SUM(Seasonality!$B$6:$B$18)=0),"",IFERROR(INDEX(Targets!$B$6:$B$45,MATCH('Weekly data'!$C49,Targets!$A$6:$A$45,0)),0)*$B49/SUM(Seasonality!$B$6:$B$18)),IF(Metrics!$J$6="Seasonal pipeline",IF(OR(N(IFERROR(INDEX(Targets!$B$6:$B$45,MATCH('Weekly data'!$C49,Targets!$A$6:$A$45,0)),0))=0,SUM(Seasonality!$C$6:$C$18)=0),"",IFERROR(INDEX(Targets!$B$6:$B$45,MATCH('Weekly data'!$C49,Targets!$A$6:$A$45,0)),0)*$C49/SUM(Seasonality!$C$6:$C$18)),IF(Metrics!$J$6="Quarter plan",IF(N(IFERROR(INDEX(Targets!$B$6:$B$45,MATCH('Weekly data'!$C49,Targets!$A$6:$A$45,0)),0))=0,"",IFERROR(INDEX(Targets!$B$6:$B$45,MATCH('Weekly data'!$C49,Targets!$A$6:$A$45,0)),0)),IF(AND(Metrics!$J$6="Weekly",ISNUMBER(Metrics!$K$6)),Metrics!$K$6,"")))))</f>
        <v/>
      </c>
      <c r="E49">
        <f>IF(NOT(ISNUMBER('Weekly data'!E49)),"",IF(Metrics!$L$6="% of target",IF(ISNUMBER(D49),IF(D49=0,"",'Weekly data'!E49/D49),""),'Weekly data'!E49))</f>
        <v/>
      </c>
      <c r="F49">
        <f>IF(AND(ISNUMBER(E49),ISNUMBER(E48)),ABS(E49-E48),"")</f>
        <v/>
      </c>
      <c r="G49">
        <f>IF(COUNT(E37:E48)&lt;12,"",AVERAGE(E37:E48))</f>
        <v/>
      </c>
      <c r="H49">
        <f>IF(COUNT(F38:F48)&lt;11,"",AVERAGE(F38:F48))</f>
        <v/>
      </c>
      <c r="I49">
        <f>IF(OR(G49="",H49=""),"",G49+2.66*H49)</f>
        <v/>
      </c>
      <c r="J49">
        <f>IF(OR(G49="",H49=""),"",G49-2.66*H49)</f>
        <v/>
      </c>
      <c r="K49">
        <f>IF(OR(G49="",COUNT(E42:E49)&lt;8),"",IF(COUNTIF(E42:E49,"&gt;"&amp;G49)=8,"Above",IF(COUNTIF(E42:E49,"&lt;"&amp;G49)=8,"Below","")))</f>
        <v/>
      </c>
      <c r="L49">
        <f>IF('Weekly data'!$C49="","",IF(Metrics!$J$7="Seasonal bookings",IF(OR(N(IFERROR(INDEX(Targets!$C$6:$C$45,MATCH('Weekly data'!$C49,Targets!$A$6:$A$45,0)),0))=0,SUM(Seasonality!$B$6:$B$18)=0),"",IFERROR(INDEX(Targets!$C$6:$C$45,MATCH('Weekly data'!$C49,Targets!$A$6:$A$45,0)),0)*$B49/SUM(Seasonality!$B$6:$B$18)),IF(Metrics!$J$7="Seasonal pipeline",IF(OR(N(IFERROR(INDEX(Targets!$C$6:$C$45,MATCH('Weekly data'!$C49,Targets!$A$6:$A$45,0)),0))=0,SUM(Seasonality!$C$6:$C$18)=0),"",IFERROR(INDEX(Targets!$C$6:$C$45,MATCH('Weekly data'!$C49,Targets!$A$6:$A$45,0)),0)*$C49/SUM(Seasonality!$C$6:$C$18)),IF(Metrics!$J$7="Quarter plan",IF(N(IFERROR(INDEX(Targets!$C$6:$C$45,MATCH('Weekly data'!$C49,Targets!$A$6:$A$45,0)),0))=0,"",IFERROR(INDEX(Targets!$C$6:$C$45,MATCH('Weekly data'!$C49,Targets!$A$6:$A$45,0)),0)),IF(AND(Metrics!$J$7="Weekly",ISNUMBER(Metrics!$K$7)),Metrics!$K$7,"")))))</f>
        <v/>
      </c>
      <c r="M49">
        <f>IF(NOT(ISNUMBER('Weekly data'!F49)),"",IF(Metrics!$L$7="% of target",IF(ISNUMBER(L49),IF(L49=0,"",'Weekly data'!F49/L49),""),'Weekly data'!F49))</f>
        <v/>
      </c>
      <c r="N49">
        <f>IF(AND(ISNUMBER(M49),ISNUMBER(M48)),ABS(M49-M48),"")</f>
        <v/>
      </c>
      <c r="O49">
        <f>IF(COUNT(M37:M48)&lt;12,"",AVERAGE(M37:M48))</f>
        <v/>
      </c>
      <c r="P49">
        <f>IF(COUNT(N38:N48)&lt;11,"",AVERAGE(N38:N48))</f>
        <v/>
      </c>
      <c r="Q49">
        <f>IF(OR(O49="",P49=""),"",O49+2.66*P49)</f>
        <v/>
      </c>
      <c r="R49">
        <f>IF(OR(O49="",P49=""),"",O49-2.66*P49)</f>
        <v/>
      </c>
      <c r="S49">
        <f>IF(OR(O49="",COUNT(M42:M49)&lt;8),"",IF(COUNTIF(M42:M49,"&gt;"&amp;O49)=8,"Above",IF(COUNTIF(M42:M49,"&lt;"&amp;O49)=8,"Below","")))</f>
        <v/>
      </c>
      <c r="T49">
        <f>IF('Weekly data'!$C49="","",IF(Metrics!$J$8="Seasonal bookings",IF(OR(N(IFERROR(INDEX(Targets!$D$6:$D$45,MATCH('Weekly data'!$C49,Targets!$A$6:$A$45,0)),0))=0,SUM(Seasonality!$B$6:$B$18)=0),"",IFERROR(INDEX(Targets!$D$6:$D$45,MATCH('Weekly data'!$C49,Targets!$A$6:$A$45,0)),0)*$B49/SUM(Seasonality!$B$6:$B$18)),IF(Metrics!$J$8="Seasonal pipeline",IF(OR(N(IFERROR(INDEX(Targets!$D$6:$D$45,MATCH('Weekly data'!$C49,Targets!$A$6:$A$45,0)),0))=0,SUM(Seasonality!$C$6:$C$18)=0),"",IFERROR(INDEX(Targets!$D$6:$D$45,MATCH('Weekly data'!$C49,Targets!$A$6:$A$45,0)),0)*$C49/SUM(Seasonality!$C$6:$C$18)),IF(Metrics!$J$8="Quarter plan",IF(N(IFERROR(INDEX(Targets!$D$6:$D$45,MATCH('Weekly data'!$C49,Targets!$A$6:$A$45,0)),0))=0,"",IFERROR(INDEX(Targets!$D$6:$D$45,MATCH('Weekly data'!$C49,Targets!$A$6:$A$45,0)),0)),IF(AND(Metrics!$J$8="Weekly",ISNUMBER(Metrics!$K$8)),Metrics!$K$8,"")))))</f>
        <v/>
      </c>
      <c r="U49">
        <f>IF(NOT(ISNUMBER('Weekly data'!G49)),"",IF(Metrics!$L$8="% of target",IF(ISNUMBER(T49),IF(T49=0,"",'Weekly data'!G49/T49),""),'Weekly data'!G49))</f>
        <v/>
      </c>
      <c r="V49">
        <f>IF(AND(ISNUMBER(U49),ISNUMBER(U48)),ABS(U49-U48),"")</f>
        <v/>
      </c>
      <c r="W49">
        <f>IF(COUNT(U37:U48)&lt;12,"",AVERAGE(U37:U48))</f>
        <v/>
      </c>
      <c r="X49">
        <f>IF(COUNT(V38:V48)&lt;11,"",AVERAGE(V38:V48))</f>
        <v/>
      </c>
      <c r="Y49">
        <f>IF(OR(W49="",X49=""),"",W49+2.66*X49)</f>
        <v/>
      </c>
      <c r="Z49">
        <f>IF(OR(W49="",X49=""),"",W49-2.66*X49)</f>
        <v/>
      </c>
      <c r="AA49">
        <f>IF(OR(W49="",COUNT(U42:U49)&lt;8),"",IF(COUNTIF(U42:U49,"&gt;"&amp;W49)=8,"Above",IF(COUNTIF(U42:U49,"&lt;"&amp;W49)=8,"Below","")))</f>
        <v/>
      </c>
      <c r="AB49">
        <f>IF('Weekly data'!$C49="","",IF(Metrics!$J$9="Seasonal bookings",IF(OR(N(IFERROR(INDEX(Targets!$E$6:$E$45,MATCH('Weekly data'!$C49,Targets!$A$6:$A$45,0)),0))=0,SUM(Seasonality!$B$6:$B$18)=0),"",IFERROR(INDEX(Targets!$E$6:$E$45,MATCH('Weekly data'!$C49,Targets!$A$6:$A$45,0)),0)*$B49/SUM(Seasonality!$B$6:$B$18)),IF(Metrics!$J$9="Seasonal pipeline",IF(OR(N(IFERROR(INDEX(Targets!$E$6:$E$45,MATCH('Weekly data'!$C49,Targets!$A$6:$A$45,0)),0))=0,SUM(Seasonality!$C$6:$C$18)=0),"",IFERROR(INDEX(Targets!$E$6:$E$45,MATCH('Weekly data'!$C49,Targets!$A$6:$A$45,0)),0)*$C49/SUM(Seasonality!$C$6:$C$18)),IF(Metrics!$J$9="Quarter plan",IF(N(IFERROR(INDEX(Targets!$E$6:$E$45,MATCH('Weekly data'!$C49,Targets!$A$6:$A$45,0)),0))=0,"",IFERROR(INDEX(Targets!$E$6:$E$45,MATCH('Weekly data'!$C49,Targets!$A$6:$A$45,0)),0)),IF(AND(Metrics!$J$9="Weekly",ISNUMBER(Metrics!$K$9)),Metrics!$K$9,"")))))</f>
        <v/>
      </c>
      <c r="AC49">
        <f>IF(NOT(ISNUMBER('Weekly data'!H49)),"",IF(Metrics!$L$9="% of target",IF(ISNUMBER(AB49),IF(AB49=0,"",'Weekly data'!H49/AB49),""),'Weekly data'!H49))</f>
        <v/>
      </c>
      <c r="AD49">
        <f>IF(AND(ISNUMBER(AC49),ISNUMBER(AC48)),ABS(AC49-AC48),"")</f>
        <v/>
      </c>
      <c r="AE49">
        <f>IF(COUNT(AC37:AC48)&lt;12,"",AVERAGE(AC37:AC48))</f>
        <v/>
      </c>
      <c r="AF49">
        <f>IF(COUNT(AD38:AD48)&lt;11,"",AVERAGE(AD38:AD48))</f>
        <v/>
      </c>
      <c r="AG49">
        <f>IF(OR(AE49="",AF49=""),"",AE49+2.66*AF49)</f>
        <v/>
      </c>
      <c r="AH49">
        <f>IF(OR(AE49="",AF49=""),"",AE49-2.66*AF49)</f>
        <v/>
      </c>
      <c r="AI49">
        <f>IF(OR(AE49="",COUNT(AC42:AC49)&lt;8),"",IF(COUNTIF(AC42:AC49,"&gt;"&amp;AE49)=8,"Above",IF(COUNTIF(AC42:AC49,"&lt;"&amp;AE49)=8,"Below","")))</f>
        <v/>
      </c>
      <c r="AJ49">
        <f>IF('Weekly data'!$C49="","",IF(Metrics!$J$10="Seasonal bookings",IF(OR(N(IFERROR(INDEX(Targets!$F$6:$F$45,MATCH('Weekly data'!$C49,Targets!$A$6:$A$45,0)),0))=0,SUM(Seasonality!$B$6:$B$18)=0),"",IFERROR(INDEX(Targets!$F$6:$F$45,MATCH('Weekly data'!$C49,Targets!$A$6:$A$45,0)),0)*$B49/SUM(Seasonality!$B$6:$B$18)),IF(Metrics!$J$10="Seasonal pipeline",IF(OR(N(IFERROR(INDEX(Targets!$F$6:$F$45,MATCH('Weekly data'!$C49,Targets!$A$6:$A$45,0)),0))=0,SUM(Seasonality!$C$6:$C$18)=0),"",IFERROR(INDEX(Targets!$F$6:$F$45,MATCH('Weekly data'!$C49,Targets!$A$6:$A$45,0)),0)*$C49/SUM(Seasonality!$C$6:$C$18)),IF(Metrics!$J$10="Quarter plan",IF(N(IFERROR(INDEX(Targets!$F$6:$F$45,MATCH('Weekly data'!$C49,Targets!$A$6:$A$45,0)),0))=0,"",IFERROR(INDEX(Targets!$F$6:$F$45,MATCH('Weekly data'!$C49,Targets!$A$6:$A$45,0)),0)),IF(AND(Metrics!$J$10="Weekly",ISNUMBER(Metrics!$K$10)),Metrics!$K$10,"")))))</f>
        <v/>
      </c>
      <c r="AK49">
        <f>IF(NOT(ISNUMBER('Weekly data'!I49)),"",IF(Metrics!$L$10="% of target",IF(ISNUMBER(AJ49),IF(AJ49=0,"",'Weekly data'!I49/AJ49),""),'Weekly data'!I49))</f>
        <v/>
      </c>
      <c r="AL49">
        <f>IF(AND(ISNUMBER(AK49),ISNUMBER(AK48)),ABS(AK49-AK48),"")</f>
        <v/>
      </c>
      <c r="AM49">
        <f>IF(COUNT(AK37:AK48)&lt;12,"",AVERAGE(AK37:AK48))</f>
        <v/>
      </c>
      <c r="AN49">
        <f>IF(COUNT(AL38:AL48)&lt;11,"",AVERAGE(AL38:AL48))</f>
        <v/>
      </c>
      <c r="AO49">
        <f>IF(OR(AM49="",AN49=""),"",AM49+2.66*AN49)</f>
        <v/>
      </c>
      <c r="AP49">
        <f>IF(OR(AM49="",AN49=""),"",AM49-2.66*AN49)</f>
        <v/>
      </c>
      <c r="AQ49">
        <f>IF(OR(AM49="",COUNT(AK42:AK49)&lt;8),"",IF(COUNTIF(AK42:AK49,"&gt;"&amp;AM49)=8,"Above",IF(COUNTIF(AK42:AK49,"&lt;"&amp;AM49)=8,"Below","")))</f>
        <v/>
      </c>
      <c r="AR49">
        <f>IF('Weekly data'!$C49="","",IF(Metrics!$J$11="Seasonal bookings",IF(OR(N(IFERROR(INDEX(Targets!$G$6:$G$45,MATCH('Weekly data'!$C49,Targets!$A$6:$A$45,0)),0))=0,SUM(Seasonality!$B$6:$B$18)=0),"",IFERROR(INDEX(Targets!$G$6:$G$45,MATCH('Weekly data'!$C49,Targets!$A$6:$A$45,0)),0)*$B49/SUM(Seasonality!$B$6:$B$18)),IF(Metrics!$J$11="Seasonal pipeline",IF(OR(N(IFERROR(INDEX(Targets!$G$6:$G$45,MATCH('Weekly data'!$C49,Targets!$A$6:$A$45,0)),0))=0,SUM(Seasonality!$C$6:$C$18)=0),"",IFERROR(INDEX(Targets!$G$6:$G$45,MATCH('Weekly data'!$C49,Targets!$A$6:$A$45,0)),0)*$C49/SUM(Seasonality!$C$6:$C$18)),IF(Metrics!$J$11="Quarter plan",IF(N(IFERROR(INDEX(Targets!$G$6:$G$45,MATCH('Weekly data'!$C49,Targets!$A$6:$A$45,0)),0))=0,"",IFERROR(INDEX(Targets!$G$6:$G$45,MATCH('Weekly data'!$C49,Targets!$A$6:$A$45,0)),0)),IF(AND(Metrics!$J$11="Weekly",ISNUMBER(Metrics!$K$11)),Metrics!$K$11,"")))))</f>
        <v/>
      </c>
      <c r="AS49">
        <f>IF(NOT(ISNUMBER('Weekly data'!J49)),"",IF(Metrics!$L$11="% of target",IF(ISNUMBER(AR49),IF(AR49=0,"",'Weekly data'!J49/AR49),""),'Weekly data'!J49))</f>
        <v/>
      </c>
      <c r="AT49">
        <f>IF(AND(ISNUMBER(AS49),ISNUMBER(AS48)),ABS(AS49-AS48),"")</f>
        <v/>
      </c>
      <c r="AU49">
        <f>IF(COUNT(AS37:AS48)&lt;12,"",AVERAGE(AS37:AS48))</f>
        <v/>
      </c>
      <c r="AV49">
        <f>IF(COUNT(AT38:AT48)&lt;11,"",AVERAGE(AT38:AT48))</f>
        <v/>
      </c>
      <c r="AW49">
        <f>IF(OR(AU49="",AV49=""),"",AU49+2.66*AV49)</f>
        <v/>
      </c>
      <c r="AX49">
        <f>IF(OR(AU49="",AV49=""),"",AU49-2.66*AV49)</f>
        <v/>
      </c>
      <c r="AY49">
        <f>IF(OR(AU49="",COUNT(AS42:AS49)&lt;8),"",IF(COUNTIF(AS42:AS49,"&gt;"&amp;AU49)=8,"Above",IF(COUNTIF(AS42:AS49,"&lt;"&amp;AU49)=8,"Below","")))</f>
        <v/>
      </c>
      <c r="AZ49">
        <f>IF('Weekly data'!$C49="","",IF(Metrics!$J$12="Seasonal bookings",IF(OR(N(IFERROR(INDEX(Targets!$H$6:$H$45,MATCH('Weekly data'!$C49,Targets!$A$6:$A$45,0)),0))=0,SUM(Seasonality!$B$6:$B$18)=0),"",IFERROR(INDEX(Targets!$H$6:$H$45,MATCH('Weekly data'!$C49,Targets!$A$6:$A$45,0)),0)*$B49/SUM(Seasonality!$B$6:$B$18)),IF(Metrics!$J$12="Seasonal pipeline",IF(OR(N(IFERROR(INDEX(Targets!$H$6:$H$45,MATCH('Weekly data'!$C49,Targets!$A$6:$A$45,0)),0))=0,SUM(Seasonality!$C$6:$C$18)=0),"",IFERROR(INDEX(Targets!$H$6:$H$45,MATCH('Weekly data'!$C49,Targets!$A$6:$A$45,0)),0)*$C49/SUM(Seasonality!$C$6:$C$18)),IF(Metrics!$J$12="Quarter plan",IF(N(IFERROR(INDEX(Targets!$H$6:$H$45,MATCH('Weekly data'!$C49,Targets!$A$6:$A$45,0)),0))=0,"",IFERROR(INDEX(Targets!$H$6:$H$45,MATCH('Weekly data'!$C49,Targets!$A$6:$A$45,0)),0)),IF(AND(Metrics!$J$12="Weekly",ISNUMBER(Metrics!$K$12)),Metrics!$K$12,"")))))</f>
        <v/>
      </c>
      <c r="BA49">
        <f>IF(NOT(ISNUMBER('Weekly data'!K49)),"",IF(Metrics!$L$12="% of target",IF(ISNUMBER(AZ49),IF(AZ49=0,"",'Weekly data'!K49/AZ49),""),'Weekly data'!K49))</f>
        <v/>
      </c>
      <c r="BB49">
        <f>IF(AND(ISNUMBER(BA49),ISNUMBER(BA48)),ABS(BA49-BA48),"")</f>
        <v/>
      </c>
      <c r="BC49">
        <f>IF(COUNT(BA37:BA48)&lt;12,"",AVERAGE(BA37:BA48))</f>
        <v/>
      </c>
      <c r="BD49">
        <f>IF(COUNT(BB38:BB48)&lt;11,"",AVERAGE(BB38:BB48))</f>
        <v/>
      </c>
      <c r="BE49">
        <f>IF(OR(BC49="",BD49=""),"",BC49+2.66*BD49)</f>
        <v/>
      </c>
      <c r="BF49">
        <f>IF(OR(BC49="",BD49=""),"",BC49-2.66*BD49)</f>
        <v/>
      </c>
      <c r="BG49">
        <f>IF(OR(BC49="",COUNT(BA42:BA49)&lt;8),"",IF(COUNTIF(BA42:BA49,"&gt;"&amp;BC49)=8,"Above",IF(COUNTIF(BA42:BA49,"&lt;"&amp;BC49)=8,"Below","")))</f>
        <v/>
      </c>
      <c r="BH49">
        <f>IF('Weekly data'!$C49="","",IF(Metrics!$J$13="Seasonal bookings",IF(OR(N(IFERROR(INDEX(Targets!$I$6:$I$45,MATCH('Weekly data'!$C49,Targets!$A$6:$A$45,0)),0))=0,SUM(Seasonality!$B$6:$B$18)=0),"",IFERROR(INDEX(Targets!$I$6:$I$45,MATCH('Weekly data'!$C49,Targets!$A$6:$A$45,0)),0)*$B49/SUM(Seasonality!$B$6:$B$18)),IF(Metrics!$J$13="Seasonal pipeline",IF(OR(N(IFERROR(INDEX(Targets!$I$6:$I$45,MATCH('Weekly data'!$C49,Targets!$A$6:$A$45,0)),0))=0,SUM(Seasonality!$C$6:$C$18)=0),"",IFERROR(INDEX(Targets!$I$6:$I$45,MATCH('Weekly data'!$C49,Targets!$A$6:$A$45,0)),0)*$C49/SUM(Seasonality!$C$6:$C$18)),IF(Metrics!$J$13="Quarter plan",IF(N(IFERROR(INDEX(Targets!$I$6:$I$45,MATCH('Weekly data'!$C49,Targets!$A$6:$A$45,0)),0))=0,"",IFERROR(INDEX(Targets!$I$6:$I$45,MATCH('Weekly data'!$C49,Targets!$A$6:$A$45,0)),0)),IF(AND(Metrics!$J$13="Weekly",ISNUMBER(Metrics!$K$13)),Metrics!$K$13,"")))))</f>
        <v/>
      </c>
      <c r="BI49">
        <f>IF(NOT(ISNUMBER('Weekly data'!L49)),"",IF(Metrics!$L$13="% of target",IF(ISNUMBER(BH49),IF(BH49=0,"",'Weekly data'!L49/BH49),""),'Weekly data'!L49))</f>
        <v/>
      </c>
      <c r="BJ49">
        <f>IF(AND(ISNUMBER(BI49),ISNUMBER(BI48)),ABS(BI49-BI48),"")</f>
        <v/>
      </c>
      <c r="BK49">
        <f>IF(COUNT(BI37:BI48)&lt;12,"",AVERAGE(BI37:BI48))</f>
        <v/>
      </c>
      <c r="BL49">
        <f>IF(COUNT(BJ38:BJ48)&lt;11,"",AVERAGE(BJ38:BJ48))</f>
        <v/>
      </c>
      <c r="BM49">
        <f>IF(OR(BK49="",BL49=""),"",BK49+2.66*BL49)</f>
        <v/>
      </c>
      <c r="BN49">
        <f>IF(OR(BK49="",BL49=""),"",BK49-2.66*BL49)</f>
        <v/>
      </c>
      <c r="BO49">
        <f>IF(OR(BK49="",COUNT(BI42:BI49)&lt;8),"",IF(COUNTIF(BI42:BI49,"&gt;"&amp;BK49)=8,"Above",IF(COUNTIF(BI42:BI49,"&lt;"&amp;BK49)=8,"Below","")))</f>
        <v/>
      </c>
      <c r="BP49">
        <f>IF('Weekly data'!$C49="","",IF(Metrics!$J$14="Seasonal bookings",IF(OR(N(IFERROR(INDEX(Targets!$J$6:$J$45,MATCH('Weekly data'!$C49,Targets!$A$6:$A$45,0)),0))=0,SUM(Seasonality!$B$6:$B$18)=0),"",IFERROR(INDEX(Targets!$J$6:$J$45,MATCH('Weekly data'!$C49,Targets!$A$6:$A$45,0)),0)*$B49/SUM(Seasonality!$B$6:$B$18)),IF(Metrics!$J$14="Seasonal pipeline",IF(OR(N(IFERROR(INDEX(Targets!$J$6:$J$45,MATCH('Weekly data'!$C49,Targets!$A$6:$A$45,0)),0))=0,SUM(Seasonality!$C$6:$C$18)=0),"",IFERROR(INDEX(Targets!$J$6:$J$45,MATCH('Weekly data'!$C49,Targets!$A$6:$A$45,0)),0)*$C49/SUM(Seasonality!$C$6:$C$18)),IF(Metrics!$J$14="Quarter plan",IF(N(IFERROR(INDEX(Targets!$J$6:$J$45,MATCH('Weekly data'!$C49,Targets!$A$6:$A$45,0)),0))=0,"",IFERROR(INDEX(Targets!$J$6:$J$45,MATCH('Weekly data'!$C49,Targets!$A$6:$A$45,0)),0)),IF(AND(Metrics!$J$14="Weekly",ISNUMBER(Metrics!$K$14)),Metrics!$K$14,"")))))</f>
        <v/>
      </c>
      <c r="BQ49">
        <f>IF(NOT(ISNUMBER('Weekly data'!M49)),"",IF(Metrics!$L$14="% of target",IF(ISNUMBER(BP49),IF(BP49=0,"",'Weekly data'!M49/BP49),""),'Weekly data'!M49))</f>
        <v/>
      </c>
      <c r="BR49">
        <f>IF(AND(ISNUMBER(BQ49),ISNUMBER(BQ48)),ABS(BQ49-BQ48),"")</f>
        <v/>
      </c>
      <c r="BS49">
        <f>IF(COUNT(BQ37:BQ48)&lt;12,"",AVERAGE(BQ37:BQ48))</f>
        <v/>
      </c>
      <c r="BT49">
        <f>IF(COUNT(BR38:BR48)&lt;11,"",AVERAGE(BR38:BR48))</f>
        <v/>
      </c>
      <c r="BU49">
        <f>IF(OR(BS49="",BT49=""),"",BS49+2.66*BT49)</f>
        <v/>
      </c>
      <c r="BV49">
        <f>IF(OR(BS49="",BT49=""),"",BS49-2.66*BT49)</f>
        <v/>
      </c>
      <c r="BW49">
        <f>IF(OR(BS49="",COUNT(BQ42:BQ49)&lt;8),"",IF(COUNTIF(BQ42:BQ49,"&gt;"&amp;BS49)=8,"Above",IF(COUNTIF(BQ42:BQ49,"&lt;"&amp;BS49)=8,"Below","")))</f>
        <v/>
      </c>
      <c r="BX49">
        <f>IF('Weekly data'!$C49="","",IF(Metrics!$J$15="Seasonal bookings",IF(OR(N(IFERROR(INDEX(Targets!$K$6:$K$45,MATCH('Weekly data'!$C49,Targets!$A$6:$A$45,0)),0))=0,SUM(Seasonality!$B$6:$B$18)=0),"",IFERROR(INDEX(Targets!$K$6:$K$45,MATCH('Weekly data'!$C49,Targets!$A$6:$A$45,0)),0)*$B49/SUM(Seasonality!$B$6:$B$18)),IF(Metrics!$J$15="Seasonal pipeline",IF(OR(N(IFERROR(INDEX(Targets!$K$6:$K$45,MATCH('Weekly data'!$C49,Targets!$A$6:$A$45,0)),0))=0,SUM(Seasonality!$C$6:$C$18)=0),"",IFERROR(INDEX(Targets!$K$6:$K$45,MATCH('Weekly data'!$C49,Targets!$A$6:$A$45,0)),0)*$C49/SUM(Seasonality!$C$6:$C$18)),IF(Metrics!$J$15="Quarter plan",IF(N(IFERROR(INDEX(Targets!$K$6:$K$45,MATCH('Weekly data'!$C49,Targets!$A$6:$A$45,0)),0))=0,"",IFERROR(INDEX(Targets!$K$6:$K$45,MATCH('Weekly data'!$C49,Targets!$A$6:$A$45,0)),0)),IF(AND(Metrics!$J$15="Weekly",ISNUMBER(Metrics!$K$15)),Metrics!$K$15,"")))))</f>
        <v/>
      </c>
      <c r="BY49">
        <f>IF(NOT(ISNUMBER('Weekly data'!N49)),"",IF(Metrics!$L$15="% of target",IF(ISNUMBER(BX49),IF(BX49=0,"",'Weekly data'!N49/BX49),""),'Weekly data'!N49))</f>
        <v/>
      </c>
      <c r="BZ49">
        <f>IF(AND(ISNUMBER(BY49),ISNUMBER(BY48)),ABS(BY49-BY48),"")</f>
        <v/>
      </c>
      <c r="CA49">
        <f>IF(COUNT(BY37:BY48)&lt;12,"",AVERAGE(BY37:BY48))</f>
        <v/>
      </c>
      <c r="CB49">
        <f>IF(COUNT(BZ38:BZ48)&lt;11,"",AVERAGE(BZ38:BZ48))</f>
        <v/>
      </c>
      <c r="CC49">
        <f>IF(OR(CA49="",CB49=""),"",CA49+2.66*CB49)</f>
        <v/>
      </c>
      <c r="CD49">
        <f>IF(OR(CA49="",CB49=""),"",CA49-2.66*CB49)</f>
        <v/>
      </c>
      <c r="CE49">
        <f>IF(OR(CA49="",COUNT(BY42:BY49)&lt;8),"",IF(COUNTIF(BY42:BY49,"&gt;"&amp;CA49)=8,"Above",IF(COUNTIF(BY42:BY49,"&lt;"&amp;CA49)=8,"Below","")))</f>
        <v/>
      </c>
      <c r="CF49">
        <f>IF('Weekly data'!$C49="","",IF(Metrics!$J$16="Seasonal bookings",IF(OR(N(IFERROR(INDEX(Targets!$L$6:$L$45,MATCH('Weekly data'!$C49,Targets!$A$6:$A$45,0)),0))=0,SUM(Seasonality!$B$6:$B$18)=0),"",IFERROR(INDEX(Targets!$L$6:$L$45,MATCH('Weekly data'!$C49,Targets!$A$6:$A$45,0)),0)*$B49/SUM(Seasonality!$B$6:$B$18)),IF(Metrics!$J$16="Seasonal pipeline",IF(OR(N(IFERROR(INDEX(Targets!$L$6:$L$45,MATCH('Weekly data'!$C49,Targets!$A$6:$A$45,0)),0))=0,SUM(Seasonality!$C$6:$C$18)=0),"",IFERROR(INDEX(Targets!$L$6:$L$45,MATCH('Weekly data'!$C49,Targets!$A$6:$A$45,0)),0)*$C49/SUM(Seasonality!$C$6:$C$18)),IF(Metrics!$J$16="Quarter plan",IF(N(IFERROR(INDEX(Targets!$L$6:$L$45,MATCH('Weekly data'!$C49,Targets!$A$6:$A$45,0)),0))=0,"",IFERROR(INDEX(Targets!$L$6:$L$45,MATCH('Weekly data'!$C49,Targets!$A$6:$A$45,0)),0)),IF(AND(Metrics!$J$16="Weekly",ISNUMBER(Metrics!$K$16)),Metrics!$K$16,"")))))</f>
        <v/>
      </c>
      <c r="CG49">
        <f>IF(NOT(ISNUMBER('Weekly data'!O49)),"",IF(Metrics!$L$16="% of target",IF(ISNUMBER(CF49),IF(CF49=0,"",'Weekly data'!O49/CF49),""),'Weekly data'!O49))</f>
        <v/>
      </c>
      <c r="CH49">
        <f>IF(AND(ISNUMBER(CG49),ISNUMBER(CG48)),ABS(CG49-CG48),"")</f>
        <v/>
      </c>
      <c r="CI49">
        <f>IF(COUNT(CG37:CG48)&lt;12,"",AVERAGE(CG37:CG48))</f>
        <v/>
      </c>
      <c r="CJ49">
        <f>IF(COUNT(CH38:CH48)&lt;11,"",AVERAGE(CH38:CH48))</f>
        <v/>
      </c>
      <c r="CK49">
        <f>IF(OR(CI49="",CJ49=""),"",CI49+2.66*CJ49)</f>
        <v/>
      </c>
      <c r="CL49">
        <f>IF(OR(CI49="",CJ49=""),"",CI49-2.66*CJ49)</f>
        <v/>
      </c>
      <c r="CM49">
        <f>IF(OR(CI49="",COUNT(CG42:CG49)&lt;8),"",IF(COUNTIF(CG42:CG49,"&gt;"&amp;CI49)=8,"Above",IF(COUNTIF(CG42:CG49,"&lt;"&amp;CI49)=8,"Below","")))</f>
        <v/>
      </c>
      <c r="CN49">
        <f>IF('Weekly data'!$C49="","",IF(Metrics!$J$17="Seasonal bookings",IF(OR(N(IFERROR(INDEX(Targets!$M$6:$M$45,MATCH('Weekly data'!$C49,Targets!$A$6:$A$45,0)),0))=0,SUM(Seasonality!$B$6:$B$18)=0),"",IFERROR(INDEX(Targets!$M$6:$M$45,MATCH('Weekly data'!$C49,Targets!$A$6:$A$45,0)),0)*$B49/SUM(Seasonality!$B$6:$B$18)),IF(Metrics!$J$17="Seasonal pipeline",IF(OR(N(IFERROR(INDEX(Targets!$M$6:$M$45,MATCH('Weekly data'!$C49,Targets!$A$6:$A$45,0)),0))=0,SUM(Seasonality!$C$6:$C$18)=0),"",IFERROR(INDEX(Targets!$M$6:$M$45,MATCH('Weekly data'!$C49,Targets!$A$6:$A$45,0)),0)*$C49/SUM(Seasonality!$C$6:$C$18)),IF(Metrics!$J$17="Quarter plan",IF(N(IFERROR(INDEX(Targets!$M$6:$M$45,MATCH('Weekly data'!$C49,Targets!$A$6:$A$45,0)),0))=0,"",IFERROR(INDEX(Targets!$M$6:$M$45,MATCH('Weekly data'!$C49,Targets!$A$6:$A$45,0)),0)),IF(AND(Metrics!$J$17="Weekly",ISNUMBER(Metrics!$K$17)),Metrics!$K$17,"")))))</f>
        <v/>
      </c>
      <c r="CO49">
        <f>IF(NOT(ISNUMBER('Weekly data'!P49)),"",IF(Metrics!$L$17="% of target",IF(ISNUMBER(CN49),IF(CN49=0,"",'Weekly data'!P49/CN49),""),'Weekly data'!P49))</f>
        <v/>
      </c>
      <c r="CP49">
        <f>IF(AND(ISNUMBER(CO49),ISNUMBER(CO48)),ABS(CO49-CO48),"")</f>
        <v/>
      </c>
      <c r="CQ49">
        <f>IF(COUNT(CO37:CO48)&lt;12,"",AVERAGE(CO37:CO48))</f>
        <v/>
      </c>
      <c r="CR49">
        <f>IF(COUNT(CP38:CP48)&lt;11,"",AVERAGE(CP38:CP48))</f>
        <v/>
      </c>
      <c r="CS49">
        <f>IF(OR(CQ49="",CR49=""),"",CQ49+2.66*CR49)</f>
        <v/>
      </c>
      <c r="CT49">
        <f>IF(OR(CQ49="",CR49=""),"",CQ49-2.66*CR49)</f>
        <v/>
      </c>
      <c r="CU49">
        <f>IF(OR(CQ49="",COUNT(CO42:CO49)&lt;8),"",IF(COUNTIF(CO42:CO49,"&gt;"&amp;CQ49)=8,"Above",IF(COUNTIF(CO42:CO49,"&lt;"&amp;CQ49)=8,"Below","")))</f>
        <v/>
      </c>
    </row>
    <row r="50">
      <c r="A50" s="8">
        <f>'Weekly data'!A50</f>
        <v/>
      </c>
      <c r="B50">
        <f>IF('Weekly data'!D50="","",INDEX(Seasonality!$B$6:$B$18,'Weekly data'!D50))</f>
        <v/>
      </c>
      <c r="C50">
        <f>IF('Weekly data'!D50="","",INDEX(Seasonality!$C$6:$C$18,'Weekly data'!D50))</f>
        <v/>
      </c>
      <c r="D50">
        <f>IF('Weekly data'!$C50="","",IF(Metrics!$J$6="Seasonal bookings",IF(OR(N(IFERROR(INDEX(Targets!$B$6:$B$45,MATCH('Weekly data'!$C50,Targets!$A$6:$A$45,0)),0))=0,SUM(Seasonality!$B$6:$B$18)=0),"",IFERROR(INDEX(Targets!$B$6:$B$45,MATCH('Weekly data'!$C50,Targets!$A$6:$A$45,0)),0)*$B50/SUM(Seasonality!$B$6:$B$18)),IF(Metrics!$J$6="Seasonal pipeline",IF(OR(N(IFERROR(INDEX(Targets!$B$6:$B$45,MATCH('Weekly data'!$C50,Targets!$A$6:$A$45,0)),0))=0,SUM(Seasonality!$C$6:$C$18)=0),"",IFERROR(INDEX(Targets!$B$6:$B$45,MATCH('Weekly data'!$C50,Targets!$A$6:$A$45,0)),0)*$C50/SUM(Seasonality!$C$6:$C$18)),IF(Metrics!$J$6="Quarter plan",IF(N(IFERROR(INDEX(Targets!$B$6:$B$45,MATCH('Weekly data'!$C50,Targets!$A$6:$A$45,0)),0))=0,"",IFERROR(INDEX(Targets!$B$6:$B$45,MATCH('Weekly data'!$C50,Targets!$A$6:$A$45,0)),0)),IF(AND(Metrics!$J$6="Weekly",ISNUMBER(Metrics!$K$6)),Metrics!$K$6,"")))))</f>
        <v/>
      </c>
      <c r="E50">
        <f>IF(NOT(ISNUMBER('Weekly data'!E50)),"",IF(Metrics!$L$6="% of target",IF(ISNUMBER(D50),IF(D50=0,"",'Weekly data'!E50/D50),""),'Weekly data'!E50))</f>
        <v/>
      </c>
      <c r="F50">
        <f>IF(AND(ISNUMBER(E50),ISNUMBER(E49)),ABS(E50-E49),"")</f>
        <v/>
      </c>
      <c r="G50">
        <f>IF(COUNT(E38:E49)&lt;12,"",AVERAGE(E38:E49))</f>
        <v/>
      </c>
      <c r="H50">
        <f>IF(COUNT(F39:F49)&lt;11,"",AVERAGE(F39:F49))</f>
        <v/>
      </c>
      <c r="I50">
        <f>IF(OR(G50="",H50=""),"",G50+2.66*H50)</f>
        <v/>
      </c>
      <c r="J50">
        <f>IF(OR(G50="",H50=""),"",G50-2.66*H50)</f>
        <v/>
      </c>
      <c r="K50">
        <f>IF(OR(G50="",COUNT(E43:E50)&lt;8),"",IF(COUNTIF(E43:E50,"&gt;"&amp;G50)=8,"Above",IF(COUNTIF(E43:E50,"&lt;"&amp;G50)=8,"Below","")))</f>
        <v/>
      </c>
      <c r="L50">
        <f>IF('Weekly data'!$C50="","",IF(Metrics!$J$7="Seasonal bookings",IF(OR(N(IFERROR(INDEX(Targets!$C$6:$C$45,MATCH('Weekly data'!$C50,Targets!$A$6:$A$45,0)),0))=0,SUM(Seasonality!$B$6:$B$18)=0),"",IFERROR(INDEX(Targets!$C$6:$C$45,MATCH('Weekly data'!$C50,Targets!$A$6:$A$45,0)),0)*$B50/SUM(Seasonality!$B$6:$B$18)),IF(Metrics!$J$7="Seasonal pipeline",IF(OR(N(IFERROR(INDEX(Targets!$C$6:$C$45,MATCH('Weekly data'!$C50,Targets!$A$6:$A$45,0)),0))=0,SUM(Seasonality!$C$6:$C$18)=0),"",IFERROR(INDEX(Targets!$C$6:$C$45,MATCH('Weekly data'!$C50,Targets!$A$6:$A$45,0)),0)*$C50/SUM(Seasonality!$C$6:$C$18)),IF(Metrics!$J$7="Quarter plan",IF(N(IFERROR(INDEX(Targets!$C$6:$C$45,MATCH('Weekly data'!$C50,Targets!$A$6:$A$45,0)),0))=0,"",IFERROR(INDEX(Targets!$C$6:$C$45,MATCH('Weekly data'!$C50,Targets!$A$6:$A$45,0)),0)),IF(AND(Metrics!$J$7="Weekly",ISNUMBER(Metrics!$K$7)),Metrics!$K$7,"")))))</f>
        <v/>
      </c>
      <c r="M50">
        <f>IF(NOT(ISNUMBER('Weekly data'!F50)),"",IF(Metrics!$L$7="% of target",IF(ISNUMBER(L50),IF(L50=0,"",'Weekly data'!F50/L50),""),'Weekly data'!F50))</f>
        <v/>
      </c>
      <c r="N50">
        <f>IF(AND(ISNUMBER(M50),ISNUMBER(M49)),ABS(M50-M49),"")</f>
        <v/>
      </c>
      <c r="O50">
        <f>IF(COUNT(M38:M49)&lt;12,"",AVERAGE(M38:M49))</f>
        <v/>
      </c>
      <c r="P50">
        <f>IF(COUNT(N39:N49)&lt;11,"",AVERAGE(N39:N49))</f>
        <v/>
      </c>
      <c r="Q50">
        <f>IF(OR(O50="",P50=""),"",O50+2.66*P50)</f>
        <v/>
      </c>
      <c r="R50">
        <f>IF(OR(O50="",P50=""),"",O50-2.66*P50)</f>
        <v/>
      </c>
      <c r="S50">
        <f>IF(OR(O50="",COUNT(M43:M50)&lt;8),"",IF(COUNTIF(M43:M50,"&gt;"&amp;O50)=8,"Above",IF(COUNTIF(M43:M50,"&lt;"&amp;O50)=8,"Below","")))</f>
        <v/>
      </c>
      <c r="T50">
        <f>IF('Weekly data'!$C50="","",IF(Metrics!$J$8="Seasonal bookings",IF(OR(N(IFERROR(INDEX(Targets!$D$6:$D$45,MATCH('Weekly data'!$C50,Targets!$A$6:$A$45,0)),0))=0,SUM(Seasonality!$B$6:$B$18)=0),"",IFERROR(INDEX(Targets!$D$6:$D$45,MATCH('Weekly data'!$C50,Targets!$A$6:$A$45,0)),0)*$B50/SUM(Seasonality!$B$6:$B$18)),IF(Metrics!$J$8="Seasonal pipeline",IF(OR(N(IFERROR(INDEX(Targets!$D$6:$D$45,MATCH('Weekly data'!$C50,Targets!$A$6:$A$45,0)),0))=0,SUM(Seasonality!$C$6:$C$18)=0),"",IFERROR(INDEX(Targets!$D$6:$D$45,MATCH('Weekly data'!$C50,Targets!$A$6:$A$45,0)),0)*$C50/SUM(Seasonality!$C$6:$C$18)),IF(Metrics!$J$8="Quarter plan",IF(N(IFERROR(INDEX(Targets!$D$6:$D$45,MATCH('Weekly data'!$C50,Targets!$A$6:$A$45,0)),0))=0,"",IFERROR(INDEX(Targets!$D$6:$D$45,MATCH('Weekly data'!$C50,Targets!$A$6:$A$45,0)),0)),IF(AND(Metrics!$J$8="Weekly",ISNUMBER(Metrics!$K$8)),Metrics!$K$8,"")))))</f>
        <v/>
      </c>
      <c r="U50">
        <f>IF(NOT(ISNUMBER('Weekly data'!G50)),"",IF(Metrics!$L$8="% of target",IF(ISNUMBER(T50),IF(T50=0,"",'Weekly data'!G50/T50),""),'Weekly data'!G50))</f>
        <v/>
      </c>
      <c r="V50">
        <f>IF(AND(ISNUMBER(U50),ISNUMBER(U49)),ABS(U50-U49),"")</f>
        <v/>
      </c>
      <c r="W50">
        <f>IF(COUNT(U38:U49)&lt;12,"",AVERAGE(U38:U49))</f>
        <v/>
      </c>
      <c r="X50">
        <f>IF(COUNT(V39:V49)&lt;11,"",AVERAGE(V39:V49))</f>
        <v/>
      </c>
      <c r="Y50">
        <f>IF(OR(W50="",X50=""),"",W50+2.66*X50)</f>
        <v/>
      </c>
      <c r="Z50">
        <f>IF(OR(W50="",X50=""),"",W50-2.66*X50)</f>
        <v/>
      </c>
      <c r="AA50">
        <f>IF(OR(W50="",COUNT(U43:U50)&lt;8),"",IF(COUNTIF(U43:U50,"&gt;"&amp;W50)=8,"Above",IF(COUNTIF(U43:U50,"&lt;"&amp;W50)=8,"Below","")))</f>
        <v/>
      </c>
      <c r="AB50">
        <f>IF('Weekly data'!$C50="","",IF(Metrics!$J$9="Seasonal bookings",IF(OR(N(IFERROR(INDEX(Targets!$E$6:$E$45,MATCH('Weekly data'!$C50,Targets!$A$6:$A$45,0)),0))=0,SUM(Seasonality!$B$6:$B$18)=0),"",IFERROR(INDEX(Targets!$E$6:$E$45,MATCH('Weekly data'!$C50,Targets!$A$6:$A$45,0)),0)*$B50/SUM(Seasonality!$B$6:$B$18)),IF(Metrics!$J$9="Seasonal pipeline",IF(OR(N(IFERROR(INDEX(Targets!$E$6:$E$45,MATCH('Weekly data'!$C50,Targets!$A$6:$A$45,0)),0))=0,SUM(Seasonality!$C$6:$C$18)=0),"",IFERROR(INDEX(Targets!$E$6:$E$45,MATCH('Weekly data'!$C50,Targets!$A$6:$A$45,0)),0)*$C50/SUM(Seasonality!$C$6:$C$18)),IF(Metrics!$J$9="Quarter plan",IF(N(IFERROR(INDEX(Targets!$E$6:$E$45,MATCH('Weekly data'!$C50,Targets!$A$6:$A$45,0)),0))=0,"",IFERROR(INDEX(Targets!$E$6:$E$45,MATCH('Weekly data'!$C50,Targets!$A$6:$A$45,0)),0)),IF(AND(Metrics!$J$9="Weekly",ISNUMBER(Metrics!$K$9)),Metrics!$K$9,"")))))</f>
        <v/>
      </c>
      <c r="AC50">
        <f>IF(NOT(ISNUMBER('Weekly data'!H50)),"",IF(Metrics!$L$9="% of target",IF(ISNUMBER(AB50),IF(AB50=0,"",'Weekly data'!H50/AB50),""),'Weekly data'!H50))</f>
        <v/>
      </c>
      <c r="AD50">
        <f>IF(AND(ISNUMBER(AC50),ISNUMBER(AC49)),ABS(AC50-AC49),"")</f>
        <v/>
      </c>
      <c r="AE50">
        <f>IF(COUNT(AC38:AC49)&lt;12,"",AVERAGE(AC38:AC49))</f>
        <v/>
      </c>
      <c r="AF50">
        <f>IF(COUNT(AD39:AD49)&lt;11,"",AVERAGE(AD39:AD49))</f>
        <v/>
      </c>
      <c r="AG50">
        <f>IF(OR(AE50="",AF50=""),"",AE50+2.66*AF50)</f>
        <v/>
      </c>
      <c r="AH50">
        <f>IF(OR(AE50="",AF50=""),"",AE50-2.66*AF50)</f>
        <v/>
      </c>
      <c r="AI50">
        <f>IF(OR(AE50="",COUNT(AC43:AC50)&lt;8),"",IF(COUNTIF(AC43:AC50,"&gt;"&amp;AE50)=8,"Above",IF(COUNTIF(AC43:AC50,"&lt;"&amp;AE50)=8,"Below","")))</f>
        <v/>
      </c>
      <c r="AJ50">
        <f>IF('Weekly data'!$C50="","",IF(Metrics!$J$10="Seasonal bookings",IF(OR(N(IFERROR(INDEX(Targets!$F$6:$F$45,MATCH('Weekly data'!$C50,Targets!$A$6:$A$45,0)),0))=0,SUM(Seasonality!$B$6:$B$18)=0),"",IFERROR(INDEX(Targets!$F$6:$F$45,MATCH('Weekly data'!$C50,Targets!$A$6:$A$45,0)),0)*$B50/SUM(Seasonality!$B$6:$B$18)),IF(Metrics!$J$10="Seasonal pipeline",IF(OR(N(IFERROR(INDEX(Targets!$F$6:$F$45,MATCH('Weekly data'!$C50,Targets!$A$6:$A$45,0)),0))=0,SUM(Seasonality!$C$6:$C$18)=0),"",IFERROR(INDEX(Targets!$F$6:$F$45,MATCH('Weekly data'!$C50,Targets!$A$6:$A$45,0)),0)*$C50/SUM(Seasonality!$C$6:$C$18)),IF(Metrics!$J$10="Quarter plan",IF(N(IFERROR(INDEX(Targets!$F$6:$F$45,MATCH('Weekly data'!$C50,Targets!$A$6:$A$45,0)),0))=0,"",IFERROR(INDEX(Targets!$F$6:$F$45,MATCH('Weekly data'!$C50,Targets!$A$6:$A$45,0)),0)),IF(AND(Metrics!$J$10="Weekly",ISNUMBER(Metrics!$K$10)),Metrics!$K$10,"")))))</f>
        <v/>
      </c>
      <c r="AK50">
        <f>IF(NOT(ISNUMBER('Weekly data'!I50)),"",IF(Metrics!$L$10="% of target",IF(ISNUMBER(AJ50),IF(AJ50=0,"",'Weekly data'!I50/AJ50),""),'Weekly data'!I50))</f>
        <v/>
      </c>
      <c r="AL50">
        <f>IF(AND(ISNUMBER(AK50),ISNUMBER(AK49)),ABS(AK50-AK49),"")</f>
        <v/>
      </c>
      <c r="AM50">
        <f>IF(COUNT(AK38:AK49)&lt;12,"",AVERAGE(AK38:AK49))</f>
        <v/>
      </c>
      <c r="AN50">
        <f>IF(COUNT(AL39:AL49)&lt;11,"",AVERAGE(AL39:AL49))</f>
        <v/>
      </c>
      <c r="AO50">
        <f>IF(OR(AM50="",AN50=""),"",AM50+2.66*AN50)</f>
        <v/>
      </c>
      <c r="AP50">
        <f>IF(OR(AM50="",AN50=""),"",AM50-2.66*AN50)</f>
        <v/>
      </c>
      <c r="AQ50">
        <f>IF(OR(AM50="",COUNT(AK43:AK50)&lt;8),"",IF(COUNTIF(AK43:AK50,"&gt;"&amp;AM50)=8,"Above",IF(COUNTIF(AK43:AK50,"&lt;"&amp;AM50)=8,"Below","")))</f>
        <v/>
      </c>
      <c r="AR50">
        <f>IF('Weekly data'!$C50="","",IF(Metrics!$J$11="Seasonal bookings",IF(OR(N(IFERROR(INDEX(Targets!$G$6:$G$45,MATCH('Weekly data'!$C50,Targets!$A$6:$A$45,0)),0))=0,SUM(Seasonality!$B$6:$B$18)=0),"",IFERROR(INDEX(Targets!$G$6:$G$45,MATCH('Weekly data'!$C50,Targets!$A$6:$A$45,0)),0)*$B50/SUM(Seasonality!$B$6:$B$18)),IF(Metrics!$J$11="Seasonal pipeline",IF(OR(N(IFERROR(INDEX(Targets!$G$6:$G$45,MATCH('Weekly data'!$C50,Targets!$A$6:$A$45,0)),0))=0,SUM(Seasonality!$C$6:$C$18)=0),"",IFERROR(INDEX(Targets!$G$6:$G$45,MATCH('Weekly data'!$C50,Targets!$A$6:$A$45,0)),0)*$C50/SUM(Seasonality!$C$6:$C$18)),IF(Metrics!$J$11="Quarter plan",IF(N(IFERROR(INDEX(Targets!$G$6:$G$45,MATCH('Weekly data'!$C50,Targets!$A$6:$A$45,0)),0))=0,"",IFERROR(INDEX(Targets!$G$6:$G$45,MATCH('Weekly data'!$C50,Targets!$A$6:$A$45,0)),0)),IF(AND(Metrics!$J$11="Weekly",ISNUMBER(Metrics!$K$11)),Metrics!$K$11,"")))))</f>
        <v/>
      </c>
      <c r="AS50">
        <f>IF(NOT(ISNUMBER('Weekly data'!J50)),"",IF(Metrics!$L$11="% of target",IF(ISNUMBER(AR50),IF(AR50=0,"",'Weekly data'!J50/AR50),""),'Weekly data'!J50))</f>
        <v/>
      </c>
      <c r="AT50">
        <f>IF(AND(ISNUMBER(AS50),ISNUMBER(AS49)),ABS(AS50-AS49),"")</f>
        <v/>
      </c>
      <c r="AU50">
        <f>IF(COUNT(AS38:AS49)&lt;12,"",AVERAGE(AS38:AS49))</f>
        <v/>
      </c>
      <c r="AV50">
        <f>IF(COUNT(AT39:AT49)&lt;11,"",AVERAGE(AT39:AT49))</f>
        <v/>
      </c>
      <c r="AW50">
        <f>IF(OR(AU50="",AV50=""),"",AU50+2.66*AV50)</f>
        <v/>
      </c>
      <c r="AX50">
        <f>IF(OR(AU50="",AV50=""),"",AU50-2.66*AV50)</f>
        <v/>
      </c>
      <c r="AY50">
        <f>IF(OR(AU50="",COUNT(AS43:AS50)&lt;8),"",IF(COUNTIF(AS43:AS50,"&gt;"&amp;AU50)=8,"Above",IF(COUNTIF(AS43:AS50,"&lt;"&amp;AU50)=8,"Below","")))</f>
        <v/>
      </c>
      <c r="AZ50">
        <f>IF('Weekly data'!$C50="","",IF(Metrics!$J$12="Seasonal bookings",IF(OR(N(IFERROR(INDEX(Targets!$H$6:$H$45,MATCH('Weekly data'!$C50,Targets!$A$6:$A$45,0)),0))=0,SUM(Seasonality!$B$6:$B$18)=0),"",IFERROR(INDEX(Targets!$H$6:$H$45,MATCH('Weekly data'!$C50,Targets!$A$6:$A$45,0)),0)*$B50/SUM(Seasonality!$B$6:$B$18)),IF(Metrics!$J$12="Seasonal pipeline",IF(OR(N(IFERROR(INDEX(Targets!$H$6:$H$45,MATCH('Weekly data'!$C50,Targets!$A$6:$A$45,0)),0))=0,SUM(Seasonality!$C$6:$C$18)=0),"",IFERROR(INDEX(Targets!$H$6:$H$45,MATCH('Weekly data'!$C50,Targets!$A$6:$A$45,0)),0)*$C50/SUM(Seasonality!$C$6:$C$18)),IF(Metrics!$J$12="Quarter plan",IF(N(IFERROR(INDEX(Targets!$H$6:$H$45,MATCH('Weekly data'!$C50,Targets!$A$6:$A$45,0)),0))=0,"",IFERROR(INDEX(Targets!$H$6:$H$45,MATCH('Weekly data'!$C50,Targets!$A$6:$A$45,0)),0)),IF(AND(Metrics!$J$12="Weekly",ISNUMBER(Metrics!$K$12)),Metrics!$K$12,"")))))</f>
        <v/>
      </c>
      <c r="BA50">
        <f>IF(NOT(ISNUMBER('Weekly data'!K50)),"",IF(Metrics!$L$12="% of target",IF(ISNUMBER(AZ50),IF(AZ50=0,"",'Weekly data'!K50/AZ50),""),'Weekly data'!K50))</f>
        <v/>
      </c>
      <c r="BB50">
        <f>IF(AND(ISNUMBER(BA50),ISNUMBER(BA49)),ABS(BA50-BA49),"")</f>
        <v/>
      </c>
      <c r="BC50">
        <f>IF(COUNT(BA38:BA49)&lt;12,"",AVERAGE(BA38:BA49))</f>
        <v/>
      </c>
      <c r="BD50">
        <f>IF(COUNT(BB39:BB49)&lt;11,"",AVERAGE(BB39:BB49))</f>
        <v/>
      </c>
      <c r="BE50">
        <f>IF(OR(BC50="",BD50=""),"",BC50+2.66*BD50)</f>
        <v/>
      </c>
      <c r="BF50">
        <f>IF(OR(BC50="",BD50=""),"",BC50-2.66*BD50)</f>
        <v/>
      </c>
      <c r="BG50">
        <f>IF(OR(BC50="",COUNT(BA43:BA50)&lt;8),"",IF(COUNTIF(BA43:BA50,"&gt;"&amp;BC50)=8,"Above",IF(COUNTIF(BA43:BA50,"&lt;"&amp;BC50)=8,"Below","")))</f>
        <v/>
      </c>
      <c r="BH50">
        <f>IF('Weekly data'!$C50="","",IF(Metrics!$J$13="Seasonal bookings",IF(OR(N(IFERROR(INDEX(Targets!$I$6:$I$45,MATCH('Weekly data'!$C50,Targets!$A$6:$A$45,0)),0))=0,SUM(Seasonality!$B$6:$B$18)=0),"",IFERROR(INDEX(Targets!$I$6:$I$45,MATCH('Weekly data'!$C50,Targets!$A$6:$A$45,0)),0)*$B50/SUM(Seasonality!$B$6:$B$18)),IF(Metrics!$J$13="Seasonal pipeline",IF(OR(N(IFERROR(INDEX(Targets!$I$6:$I$45,MATCH('Weekly data'!$C50,Targets!$A$6:$A$45,0)),0))=0,SUM(Seasonality!$C$6:$C$18)=0),"",IFERROR(INDEX(Targets!$I$6:$I$45,MATCH('Weekly data'!$C50,Targets!$A$6:$A$45,0)),0)*$C50/SUM(Seasonality!$C$6:$C$18)),IF(Metrics!$J$13="Quarter plan",IF(N(IFERROR(INDEX(Targets!$I$6:$I$45,MATCH('Weekly data'!$C50,Targets!$A$6:$A$45,0)),0))=0,"",IFERROR(INDEX(Targets!$I$6:$I$45,MATCH('Weekly data'!$C50,Targets!$A$6:$A$45,0)),0)),IF(AND(Metrics!$J$13="Weekly",ISNUMBER(Metrics!$K$13)),Metrics!$K$13,"")))))</f>
        <v/>
      </c>
      <c r="BI50">
        <f>IF(NOT(ISNUMBER('Weekly data'!L50)),"",IF(Metrics!$L$13="% of target",IF(ISNUMBER(BH50),IF(BH50=0,"",'Weekly data'!L50/BH50),""),'Weekly data'!L50))</f>
        <v/>
      </c>
      <c r="BJ50">
        <f>IF(AND(ISNUMBER(BI50),ISNUMBER(BI49)),ABS(BI50-BI49),"")</f>
        <v/>
      </c>
      <c r="BK50">
        <f>IF(COUNT(BI38:BI49)&lt;12,"",AVERAGE(BI38:BI49))</f>
        <v/>
      </c>
      <c r="BL50">
        <f>IF(COUNT(BJ39:BJ49)&lt;11,"",AVERAGE(BJ39:BJ49))</f>
        <v/>
      </c>
      <c r="BM50">
        <f>IF(OR(BK50="",BL50=""),"",BK50+2.66*BL50)</f>
        <v/>
      </c>
      <c r="BN50">
        <f>IF(OR(BK50="",BL50=""),"",BK50-2.66*BL50)</f>
        <v/>
      </c>
      <c r="BO50">
        <f>IF(OR(BK50="",COUNT(BI43:BI50)&lt;8),"",IF(COUNTIF(BI43:BI50,"&gt;"&amp;BK50)=8,"Above",IF(COUNTIF(BI43:BI50,"&lt;"&amp;BK50)=8,"Below","")))</f>
        <v/>
      </c>
      <c r="BP50">
        <f>IF('Weekly data'!$C50="","",IF(Metrics!$J$14="Seasonal bookings",IF(OR(N(IFERROR(INDEX(Targets!$J$6:$J$45,MATCH('Weekly data'!$C50,Targets!$A$6:$A$45,0)),0))=0,SUM(Seasonality!$B$6:$B$18)=0),"",IFERROR(INDEX(Targets!$J$6:$J$45,MATCH('Weekly data'!$C50,Targets!$A$6:$A$45,0)),0)*$B50/SUM(Seasonality!$B$6:$B$18)),IF(Metrics!$J$14="Seasonal pipeline",IF(OR(N(IFERROR(INDEX(Targets!$J$6:$J$45,MATCH('Weekly data'!$C50,Targets!$A$6:$A$45,0)),0))=0,SUM(Seasonality!$C$6:$C$18)=0),"",IFERROR(INDEX(Targets!$J$6:$J$45,MATCH('Weekly data'!$C50,Targets!$A$6:$A$45,0)),0)*$C50/SUM(Seasonality!$C$6:$C$18)),IF(Metrics!$J$14="Quarter plan",IF(N(IFERROR(INDEX(Targets!$J$6:$J$45,MATCH('Weekly data'!$C50,Targets!$A$6:$A$45,0)),0))=0,"",IFERROR(INDEX(Targets!$J$6:$J$45,MATCH('Weekly data'!$C50,Targets!$A$6:$A$45,0)),0)),IF(AND(Metrics!$J$14="Weekly",ISNUMBER(Metrics!$K$14)),Metrics!$K$14,"")))))</f>
        <v/>
      </c>
      <c r="BQ50">
        <f>IF(NOT(ISNUMBER('Weekly data'!M50)),"",IF(Metrics!$L$14="% of target",IF(ISNUMBER(BP50),IF(BP50=0,"",'Weekly data'!M50/BP50),""),'Weekly data'!M50))</f>
        <v/>
      </c>
      <c r="BR50">
        <f>IF(AND(ISNUMBER(BQ50),ISNUMBER(BQ49)),ABS(BQ50-BQ49),"")</f>
        <v/>
      </c>
      <c r="BS50">
        <f>IF(COUNT(BQ38:BQ49)&lt;12,"",AVERAGE(BQ38:BQ49))</f>
        <v/>
      </c>
      <c r="BT50">
        <f>IF(COUNT(BR39:BR49)&lt;11,"",AVERAGE(BR39:BR49))</f>
        <v/>
      </c>
      <c r="BU50">
        <f>IF(OR(BS50="",BT50=""),"",BS50+2.66*BT50)</f>
        <v/>
      </c>
      <c r="BV50">
        <f>IF(OR(BS50="",BT50=""),"",BS50-2.66*BT50)</f>
        <v/>
      </c>
      <c r="BW50">
        <f>IF(OR(BS50="",COUNT(BQ43:BQ50)&lt;8),"",IF(COUNTIF(BQ43:BQ50,"&gt;"&amp;BS50)=8,"Above",IF(COUNTIF(BQ43:BQ50,"&lt;"&amp;BS50)=8,"Below","")))</f>
        <v/>
      </c>
      <c r="BX50">
        <f>IF('Weekly data'!$C50="","",IF(Metrics!$J$15="Seasonal bookings",IF(OR(N(IFERROR(INDEX(Targets!$K$6:$K$45,MATCH('Weekly data'!$C50,Targets!$A$6:$A$45,0)),0))=0,SUM(Seasonality!$B$6:$B$18)=0),"",IFERROR(INDEX(Targets!$K$6:$K$45,MATCH('Weekly data'!$C50,Targets!$A$6:$A$45,0)),0)*$B50/SUM(Seasonality!$B$6:$B$18)),IF(Metrics!$J$15="Seasonal pipeline",IF(OR(N(IFERROR(INDEX(Targets!$K$6:$K$45,MATCH('Weekly data'!$C50,Targets!$A$6:$A$45,0)),0))=0,SUM(Seasonality!$C$6:$C$18)=0),"",IFERROR(INDEX(Targets!$K$6:$K$45,MATCH('Weekly data'!$C50,Targets!$A$6:$A$45,0)),0)*$C50/SUM(Seasonality!$C$6:$C$18)),IF(Metrics!$J$15="Quarter plan",IF(N(IFERROR(INDEX(Targets!$K$6:$K$45,MATCH('Weekly data'!$C50,Targets!$A$6:$A$45,0)),0))=0,"",IFERROR(INDEX(Targets!$K$6:$K$45,MATCH('Weekly data'!$C50,Targets!$A$6:$A$45,0)),0)),IF(AND(Metrics!$J$15="Weekly",ISNUMBER(Metrics!$K$15)),Metrics!$K$15,"")))))</f>
        <v/>
      </c>
      <c r="BY50">
        <f>IF(NOT(ISNUMBER('Weekly data'!N50)),"",IF(Metrics!$L$15="% of target",IF(ISNUMBER(BX50),IF(BX50=0,"",'Weekly data'!N50/BX50),""),'Weekly data'!N50))</f>
        <v/>
      </c>
      <c r="BZ50">
        <f>IF(AND(ISNUMBER(BY50),ISNUMBER(BY49)),ABS(BY50-BY49),"")</f>
        <v/>
      </c>
      <c r="CA50">
        <f>IF(COUNT(BY38:BY49)&lt;12,"",AVERAGE(BY38:BY49))</f>
        <v/>
      </c>
      <c r="CB50">
        <f>IF(COUNT(BZ39:BZ49)&lt;11,"",AVERAGE(BZ39:BZ49))</f>
        <v/>
      </c>
      <c r="CC50">
        <f>IF(OR(CA50="",CB50=""),"",CA50+2.66*CB50)</f>
        <v/>
      </c>
      <c r="CD50">
        <f>IF(OR(CA50="",CB50=""),"",CA50-2.66*CB50)</f>
        <v/>
      </c>
      <c r="CE50">
        <f>IF(OR(CA50="",COUNT(BY43:BY50)&lt;8),"",IF(COUNTIF(BY43:BY50,"&gt;"&amp;CA50)=8,"Above",IF(COUNTIF(BY43:BY50,"&lt;"&amp;CA50)=8,"Below","")))</f>
        <v/>
      </c>
      <c r="CF50">
        <f>IF('Weekly data'!$C50="","",IF(Metrics!$J$16="Seasonal bookings",IF(OR(N(IFERROR(INDEX(Targets!$L$6:$L$45,MATCH('Weekly data'!$C50,Targets!$A$6:$A$45,0)),0))=0,SUM(Seasonality!$B$6:$B$18)=0),"",IFERROR(INDEX(Targets!$L$6:$L$45,MATCH('Weekly data'!$C50,Targets!$A$6:$A$45,0)),0)*$B50/SUM(Seasonality!$B$6:$B$18)),IF(Metrics!$J$16="Seasonal pipeline",IF(OR(N(IFERROR(INDEX(Targets!$L$6:$L$45,MATCH('Weekly data'!$C50,Targets!$A$6:$A$45,0)),0))=0,SUM(Seasonality!$C$6:$C$18)=0),"",IFERROR(INDEX(Targets!$L$6:$L$45,MATCH('Weekly data'!$C50,Targets!$A$6:$A$45,0)),0)*$C50/SUM(Seasonality!$C$6:$C$18)),IF(Metrics!$J$16="Quarter plan",IF(N(IFERROR(INDEX(Targets!$L$6:$L$45,MATCH('Weekly data'!$C50,Targets!$A$6:$A$45,0)),0))=0,"",IFERROR(INDEX(Targets!$L$6:$L$45,MATCH('Weekly data'!$C50,Targets!$A$6:$A$45,0)),0)),IF(AND(Metrics!$J$16="Weekly",ISNUMBER(Metrics!$K$16)),Metrics!$K$16,"")))))</f>
        <v/>
      </c>
      <c r="CG50">
        <f>IF(NOT(ISNUMBER('Weekly data'!O50)),"",IF(Metrics!$L$16="% of target",IF(ISNUMBER(CF50),IF(CF50=0,"",'Weekly data'!O50/CF50),""),'Weekly data'!O50))</f>
        <v/>
      </c>
      <c r="CH50">
        <f>IF(AND(ISNUMBER(CG50),ISNUMBER(CG49)),ABS(CG50-CG49),"")</f>
        <v/>
      </c>
      <c r="CI50">
        <f>IF(COUNT(CG38:CG49)&lt;12,"",AVERAGE(CG38:CG49))</f>
        <v/>
      </c>
      <c r="CJ50">
        <f>IF(COUNT(CH39:CH49)&lt;11,"",AVERAGE(CH39:CH49))</f>
        <v/>
      </c>
      <c r="CK50">
        <f>IF(OR(CI50="",CJ50=""),"",CI50+2.66*CJ50)</f>
        <v/>
      </c>
      <c r="CL50">
        <f>IF(OR(CI50="",CJ50=""),"",CI50-2.66*CJ50)</f>
        <v/>
      </c>
      <c r="CM50">
        <f>IF(OR(CI50="",COUNT(CG43:CG50)&lt;8),"",IF(COUNTIF(CG43:CG50,"&gt;"&amp;CI50)=8,"Above",IF(COUNTIF(CG43:CG50,"&lt;"&amp;CI50)=8,"Below","")))</f>
        <v/>
      </c>
      <c r="CN50">
        <f>IF('Weekly data'!$C50="","",IF(Metrics!$J$17="Seasonal bookings",IF(OR(N(IFERROR(INDEX(Targets!$M$6:$M$45,MATCH('Weekly data'!$C50,Targets!$A$6:$A$45,0)),0))=0,SUM(Seasonality!$B$6:$B$18)=0),"",IFERROR(INDEX(Targets!$M$6:$M$45,MATCH('Weekly data'!$C50,Targets!$A$6:$A$45,0)),0)*$B50/SUM(Seasonality!$B$6:$B$18)),IF(Metrics!$J$17="Seasonal pipeline",IF(OR(N(IFERROR(INDEX(Targets!$M$6:$M$45,MATCH('Weekly data'!$C50,Targets!$A$6:$A$45,0)),0))=0,SUM(Seasonality!$C$6:$C$18)=0),"",IFERROR(INDEX(Targets!$M$6:$M$45,MATCH('Weekly data'!$C50,Targets!$A$6:$A$45,0)),0)*$C50/SUM(Seasonality!$C$6:$C$18)),IF(Metrics!$J$17="Quarter plan",IF(N(IFERROR(INDEX(Targets!$M$6:$M$45,MATCH('Weekly data'!$C50,Targets!$A$6:$A$45,0)),0))=0,"",IFERROR(INDEX(Targets!$M$6:$M$45,MATCH('Weekly data'!$C50,Targets!$A$6:$A$45,0)),0)),IF(AND(Metrics!$J$17="Weekly",ISNUMBER(Metrics!$K$17)),Metrics!$K$17,"")))))</f>
        <v/>
      </c>
      <c r="CO50">
        <f>IF(NOT(ISNUMBER('Weekly data'!P50)),"",IF(Metrics!$L$17="% of target",IF(ISNUMBER(CN50),IF(CN50=0,"",'Weekly data'!P50/CN50),""),'Weekly data'!P50))</f>
        <v/>
      </c>
      <c r="CP50">
        <f>IF(AND(ISNUMBER(CO50),ISNUMBER(CO49)),ABS(CO50-CO49),"")</f>
        <v/>
      </c>
      <c r="CQ50">
        <f>IF(COUNT(CO38:CO49)&lt;12,"",AVERAGE(CO38:CO49))</f>
        <v/>
      </c>
      <c r="CR50">
        <f>IF(COUNT(CP39:CP49)&lt;11,"",AVERAGE(CP39:CP49))</f>
        <v/>
      </c>
      <c r="CS50">
        <f>IF(OR(CQ50="",CR50=""),"",CQ50+2.66*CR50)</f>
        <v/>
      </c>
      <c r="CT50">
        <f>IF(OR(CQ50="",CR50=""),"",CQ50-2.66*CR50)</f>
        <v/>
      </c>
      <c r="CU50">
        <f>IF(OR(CQ50="",COUNT(CO43:CO50)&lt;8),"",IF(COUNTIF(CO43:CO50,"&gt;"&amp;CQ50)=8,"Above",IF(COUNTIF(CO43:CO50,"&lt;"&amp;CQ50)=8,"Below","")))</f>
        <v/>
      </c>
    </row>
    <row r="51">
      <c r="A51" s="8">
        <f>'Weekly data'!A51</f>
        <v/>
      </c>
      <c r="B51">
        <f>IF('Weekly data'!D51="","",INDEX(Seasonality!$B$6:$B$18,'Weekly data'!D51))</f>
        <v/>
      </c>
      <c r="C51">
        <f>IF('Weekly data'!D51="","",INDEX(Seasonality!$C$6:$C$18,'Weekly data'!D51))</f>
        <v/>
      </c>
      <c r="D51">
        <f>IF('Weekly data'!$C51="","",IF(Metrics!$J$6="Seasonal bookings",IF(OR(N(IFERROR(INDEX(Targets!$B$6:$B$45,MATCH('Weekly data'!$C51,Targets!$A$6:$A$45,0)),0))=0,SUM(Seasonality!$B$6:$B$18)=0),"",IFERROR(INDEX(Targets!$B$6:$B$45,MATCH('Weekly data'!$C51,Targets!$A$6:$A$45,0)),0)*$B51/SUM(Seasonality!$B$6:$B$18)),IF(Metrics!$J$6="Seasonal pipeline",IF(OR(N(IFERROR(INDEX(Targets!$B$6:$B$45,MATCH('Weekly data'!$C51,Targets!$A$6:$A$45,0)),0))=0,SUM(Seasonality!$C$6:$C$18)=0),"",IFERROR(INDEX(Targets!$B$6:$B$45,MATCH('Weekly data'!$C51,Targets!$A$6:$A$45,0)),0)*$C51/SUM(Seasonality!$C$6:$C$18)),IF(Metrics!$J$6="Quarter plan",IF(N(IFERROR(INDEX(Targets!$B$6:$B$45,MATCH('Weekly data'!$C51,Targets!$A$6:$A$45,0)),0))=0,"",IFERROR(INDEX(Targets!$B$6:$B$45,MATCH('Weekly data'!$C51,Targets!$A$6:$A$45,0)),0)),IF(AND(Metrics!$J$6="Weekly",ISNUMBER(Metrics!$K$6)),Metrics!$K$6,"")))))</f>
        <v/>
      </c>
      <c r="E51">
        <f>IF(NOT(ISNUMBER('Weekly data'!E51)),"",IF(Metrics!$L$6="% of target",IF(ISNUMBER(D51),IF(D51=0,"",'Weekly data'!E51/D51),""),'Weekly data'!E51))</f>
        <v/>
      </c>
      <c r="F51">
        <f>IF(AND(ISNUMBER(E51),ISNUMBER(E50)),ABS(E51-E50),"")</f>
        <v/>
      </c>
      <c r="G51">
        <f>IF(COUNT(E39:E50)&lt;12,"",AVERAGE(E39:E50))</f>
        <v/>
      </c>
      <c r="H51">
        <f>IF(COUNT(F40:F50)&lt;11,"",AVERAGE(F40:F50))</f>
        <v/>
      </c>
      <c r="I51">
        <f>IF(OR(G51="",H51=""),"",G51+2.66*H51)</f>
        <v/>
      </c>
      <c r="J51">
        <f>IF(OR(G51="",H51=""),"",G51-2.66*H51)</f>
        <v/>
      </c>
      <c r="K51">
        <f>IF(OR(G51="",COUNT(E44:E51)&lt;8),"",IF(COUNTIF(E44:E51,"&gt;"&amp;G51)=8,"Above",IF(COUNTIF(E44:E51,"&lt;"&amp;G51)=8,"Below","")))</f>
        <v/>
      </c>
      <c r="L51">
        <f>IF('Weekly data'!$C51="","",IF(Metrics!$J$7="Seasonal bookings",IF(OR(N(IFERROR(INDEX(Targets!$C$6:$C$45,MATCH('Weekly data'!$C51,Targets!$A$6:$A$45,0)),0))=0,SUM(Seasonality!$B$6:$B$18)=0),"",IFERROR(INDEX(Targets!$C$6:$C$45,MATCH('Weekly data'!$C51,Targets!$A$6:$A$45,0)),0)*$B51/SUM(Seasonality!$B$6:$B$18)),IF(Metrics!$J$7="Seasonal pipeline",IF(OR(N(IFERROR(INDEX(Targets!$C$6:$C$45,MATCH('Weekly data'!$C51,Targets!$A$6:$A$45,0)),0))=0,SUM(Seasonality!$C$6:$C$18)=0),"",IFERROR(INDEX(Targets!$C$6:$C$45,MATCH('Weekly data'!$C51,Targets!$A$6:$A$45,0)),0)*$C51/SUM(Seasonality!$C$6:$C$18)),IF(Metrics!$J$7="Quarter plan",IF(N(IFERROR(INDEX(Targets!$C$6:$C$45,MATCH('Weekly data'!$C51,Targets!$A$6:$A$45,0)),0))=0,"",IFERROR(INDEX(Targets!$C$6:$C$45,MATCH('Weekly data'!$C51,Targets!$A$6:$A$45,0)),0)),IF(AND(Metrics!$J$7="Weekly",ISNUMBER(Metrics!$K$7)),Metrics!$K$7,"")))))</f>
        <v/>
      </c>
      <c r="M51">
        <f>IF(NOT(ISNUMBER('Weekly data'!F51)),"",IF(Metrics!$L$7="% of target",IF(ISNUMBER(L51),IF(L51=0,"",'Weekly data'!F51/L51),""),'Weekly data'!F51))</f>
        <v/>
      </c>
      <c r="N51">
        <f>IF(AND(ISNUMBER(M51),ISNUMBER(M50)),ABS(M51-M50),"")</f>
        <v/>
      </c>
      <c r="O51">
        <f>IF(COUNT(M39:M50)&lt;12,"",AVERAGE(M39:M50))</f>
        <v/>
      </c>
      <c r="P51">
        <f>IF(COUNT(N40:N50)&lt;11,"",AVERAGE(N40:N50))</f>
        <v/>
      </c>
      <c r="Q51">
        <f>IF(OR(O51="",P51=""),"",O51+2.66*P51)</f>
        <v/>
      </c>
      <c r="R51">
        <f>IF(OR(O51="",P51=""),"",O51-2.66*P51)</f>
        <v/>
      </c>
      <c r="S51">
        <f>IF(OR(O51="",COUNT(M44:M51)&lt;8),"",IF(COUNTIF(M44:M51,"&gt;"&amp;O51)=8,"Above",IF(COUNTIF(M44:M51,"&lt;"&amp;O51)=8,"Below","")))</f>
        <v/>
      </c>
      <c r="T51">
        <f>IF('Weekly data'!$C51="","",IF(Metrics!$J$8="Seasonal bookings",IF(OR(N(IFERROR(INDEX(Targets!$D$6:$D$45,MATCH('Weekly data'!$C51,Targets!$A$6:$A$45,0)),0))=0,SUM(Seasonality!$B$6:$B$18)=0),"",IFERROR(INDEX(Targets!$D$6:$D$45,MATCH('Weekly data'!$C51,Targets!$A$6:$A$45,0)),0)*$B51/SUM(Seasonality!$B$6:$B$18)),IF(Metrics!$J$8="Seasonal pipeline",IF(OR(N(IFERROR(INDEX(Targets!$D$6:$D$45,MATCH('Weekly data'!$C51,Targets!$A$6:$A$45,0)),0))=0,SUM(Seasonality!$C$6:$C$18)=0),"",IFERROR(INDEX(Targets!$D$6:$D$45,MATCH('Weekly data'!$C51,Targets!$A$6:$A$45,0)),0)*$C51/SUM(Seasonality!$C$6:$C$18)),IF(Metrics!$J$8="Quarter plan",IF(N(IFERROR(INDEX(Targets!$D$6:$D$45,MATCH('Weekly data'!$C51,Targets!$A$6:$A$45,0)),0))=0,"",IFERROR(INDEX(Targets!$D$6:$D$45,MATCH('Weekly data'!$C51,Targets!$A$6:$A$45,0)),0)),IF(AND(Metrics!$J$8="Weekly",ISNUMBER(Metrics!$K$8)),Metrics!$K$8,"")))))</f>
        <v/>
      </c>
      <c r="U51">
        <f>IF(NOT(ISNUMBER('Weekly data'!G51)),"",IF(Metrics!$L$8="% of target",IF(ISNUMBER(T51),IF(T51=0,"",'Weekly data'!G51/T51),""),'Weekly data'!G51))</f>
        <v/>
      </c>
      <c r="V51">
        <f>IF(AND(ISNUMBER(U51),ISNUMBER(U50)),ABS(U51-U50),"")</f>
        <v/>
      </c>
      <c r="W51">
        <f>IF(COUNT(U39:U50)&lt;12,"",AVERAGE(U39:U50))</f>
        <v/>
      </c>
      <c r="X51">
        <f>IF(COUNT(V40:V50)&lt;11,"",AVERAGE(V40:V50))</f>
        <v/>
      </c>
      <c r="Y51">
        <f>IF(OR(W51="",X51=""),"",W51+2.66*X51)</f>
        <v/>
      </c>
      <c r="Z51">
        <f>IF(OR(W51="",X51=""),"",W51-2.66*X51)</f>
        <v/>
      </c>
      <c r="AA51">
        <f>IF(OR(W51="",COUNT(U44:U51)&lt;8),"",IF(COUNTIF(U44:U51,"&gt;"&amp;W51)=8,"Above",IF(COUNTIF(U44:U51,"&lt;"&amp;W51)=8,"Below","")))</f>
        <v/>
      </c>
      <c r="AB51">
        <f>IF('Weekly data'!$C51="","",IF(Metrics!$J$9="Seasonal bookings",IF(OR(N(IFERROR(INDEX(Targets!$E$6:$E$45,MATCH('Weekly data'!$C51,Targets!$A$6:$A$45,0)),0))=0,SUM(Seasonality!$B$6:$B$18)=0),"",IFERROR(INDEX(Targets!$E$6:$E$45,MATCH('Weekly data'!$C51,Targets!$A$6:$A$45,0)),0)*$B51/SUM(Seasonality!$B$6:$B$18)),IF(Metrics!$J$9="Seasonal pipeline",IF(OR(N(IFERROR(INDEX(Targets!$E$6:$E$45,MATCH('Weekly data'!$C51,Targets!$A$6:$A$45,0)),0))=0,SUM(Seasonality!$C$6:$C$18)=0),"",IFERROR(INDEX(Targets!$E$6:$E$45,MATCH('Weekly data'!$C51,Targets!$A$6:$A$45,0)),0)*$C51/SUM(Seasonality!$C$6:$C$18)),IF(Metrics!$J$9="Quarter plan",IF(N(IFERROR(INDEX(Targets!$E$6:$E$45,MATCH('Weekly data'!$C51,Targets!$A$6:$A$45,0)),0))=0,"",IFERROR(INDEX(Targets!$E$6:$E$45,MATCH('Weekly data'!$C51,Targets!$A$6:$A$45,0)),0)),IF(AND(Metrics!$J$9="Weekly",ISNUMBER(Metrics!$K$9)),Metrics!$K$9,"")))))</f>
        <v/>
      </c>
      <c r="AC51">
        <f>IF(NOT(ISNUMBER('Weekly data'!H51)),"",IF(Metrics!$L$9="% of target",IF(ISNUMBER(AB51),IF(AB51=0,"",'Weekly data'!H51/AB51),""),'Weekly data'!H51))</f>
        <v/>
      </c>
      <c r="AD51">
        <f>IF(AND(ISNUMBER(AC51),ISNUMBER(AC50)),ABS(AC51-AC50),"")</f>
        <v/>
      </c>
      <c r="AE51">
        <f>IF(COUNT(AC39:AC50)&lt;12,"",AVERAGE(AC39:AC50))</f>
        <v/>
      </c>
      <c r="AF51">
        <f>IF(COUNT(AD40:AD50)&lt;11,"",AVERAGE(AD40:AD50))</f>
        <v/>
      </c>
      <c r="AG51">
        <f>IF(OR(AE51="",AF51=""),"",AE51+2.66*AF51)</f>
        <v/>
      </c>
      <c r="AH51">
        <f>IF(OR(AE51="",AF51=""),"",AE51-2.66*AF51)</f>
        <v/>
      </c>
      <c r="AI51">
        <f>IF(OR(AE51="",COUNT(AC44:AC51)&lt;8),"",IF(COUNTIF(AC44:AC51,"&gt;"&amp;AE51)=8,"Above",IF(COUNTIF(AC44:AC51,"&lt;"&amp;AE51)=8,"Below","")))</f>
        <v/>
      </c>
      <c r="AJ51">
        <f>IF('Weekly data'!$C51="","",IF(Metrics!$J$10="Seasonal bookings",IF(OR(N(IFERROR(INDEX(Targets!$F$6:$F$45,MATCH('Weekly data'!$C51,Targets!$A$6:$A$45,0)),0))=0,SUM(Seasonality!$B$6:$B$18)=0),"",IFERROR(INDEX(Targets!$F$6:$F$45,MATCH('Weekly data'!$C51,Targets!$A$6:$A$45,0)),0)*$B51/SUM(Seasonality!$B$6:$B$18)),IF(Metrics!$J$10="Seasonal pipeline",IF(OR(N(IFERROR(INDEX(Targets!$F$6:$F$45,MATCH('Weekly data'!$C51,Targets!$A$6:$A$45,0)),0))=0,SUM(Seasonality!$C$6:$C$18)=0),"",IFERROR(INDEX(Targets!$F$6:$F$45,MATCH('Weekly data'!$C51,Targets!$A$6:$A$45,0)),0)*$C51/SUM(Seasonality!$C$6:$C$18)),IF(Metrics!$J$10="Quarter plan",IF(N(IFERROR(INDEX(Targets!$F$6:$F$45,MATCH('Weekly data'!$C51,Targets!$A$6:$A$45,0)),0))=0,"",IFERROR(INDEX(Targets!$F$6:$F$45,MATCH('Weekly data'!$C51,Targets!$A$6:$A$45,0)),0)),IF(AND(Metrics!$J$10="Weekly",ISNUMBER(Metrics!$K$10)),Metrics!$K$10,"")))))</f>
        <v/>
      </c>
      <c r="AK51">
        <f>IF(NOT(ISNUMBER('Weekly data'!I51)),"",IF(Metrics!$L$10="% of target",IF(ISNUMBER(AJ51),IF(AJ51=0,"",'Weekly data'!I51/AJ51),""),'Weekly data'!I51))</f>
        <v/>
      </c>
      <c r="AL51">
        <f>IF(AND(ISNUMBER(AK51),ISNUMBER(AK50)),ABS(AK51-AK50),"")</f>
        <v/>
      </c>
      <c r="AM51">
        <f>IF(COUNT(AK39:AK50)&lt;12,"",AVERAGE(AK39:AK50))</f>
        <v/>
      </c>
      <c r="AN51">
        <f>IF(COUNT(AL40:AL50)&lt;11,"",AVERAGE(AL40:AL50))</f>
        <v/>
      </c>
      <c r="AO51">
        <f>IF(OR(AM51="",AN51=""),"",AM51+2.66*AN51)</f>
        <v/>
      </c>
      <c r="AP51">
        <f>IF(OR(AM51="",AN51=""),"",AM51-2.66*AN51)</f>
        <v/>
      </c>
      <c r="AQ51">
        <f>IF(OR(AM51="",COUNT(AK44:AK51)&lt;8),"",IF(COUNTIF(AK44:AK51,"&gt;"&amp;AM51)=8,"Above",IF(COUNTIF(AK44:AK51,"&lt;"&amp;AM51)=8,"Below","")))</f>
        <v/>
      </c>
      <c r="AR51">
        <f>IF('Weekly data'!$C51="","",IF(Metrics!$J$11="Seasonal bookings",IF(OR(N(IFERROR(INDEX(Targets!$G$6:$G$45,MATCH('Weekly data'!$C51,Targets!$A$6:$A$45,0)),0))=0,SUM(Seasonality!$B$6:$B$18)=0),"",IFERROR(INDEX(Targets!$G$6:$G$45,MATCH('Weekly data'!$C51,Targets!$A$6:$A$45,0)),0)*$B51/SUM(Seasonality!$B$6:$B$18)),IF(Metrics!$J$11="Seasonal pipeline",IF(OR(N(IFERROR(INDEX(Targets!$G$6:$G$45,MATCH('Weekly data'!$C51,Targets!$A$6:$A$45,0)),0))=0,SUM(Seasonality!$C$6:$C$18)=0),"",IFERROR(INDEX(Targets!$G$6:$G$45,MATCH('Weekly data'!$C51,Targets!$A$6:$A$45,0)),0)*$C51/SUM(Seasonality!$C$6:$C$18)),IF(Metrics!$J$11="Quarter plan",IF(N(IFERROR(INDEX(Targets!$G$6:$G$45,MATCH('Weekly data'!$C51,Targets!$A$6:$A$45,0)),0))=0,"",IFERROR(INDEX(Targets!$G$6:$G$45,MATCH('Weekly data'!$C51,Targets!$A$6:$A$45,0)),0)),IF(AND(Metrics!$J$11="Weekly",ISNUMBER(Metrics!$K$11)),Metrics!$K$11,"")))))</f>
        <v/>
      </c>
      <c r="AS51">
        <f>IF(NOT(ISNUMBER('Weekly data'!J51)),"",IF(Metrics!$L$11="% of target",IF(ISNUMBER(AR51),IF(AR51=0,"",'Weekly data'!J51/AR51),""),'Weekly data'!J51))</f>
        <v/>
      </c>
      <c r="AT51">
        <f>IF(AND(ISNUMBER(AS51),ISNUMBER(AS50)),ABS(AS51-AS50),"")</f>
        <v/>
      </c>
      <c r="AU51">
        <f>IF(COUNT(AS39:AS50)&lt;12,"",AVERAGE(AS39:AS50))</f>
        <v/>
      </c>
      <c r="AV51">
        <f>IF(COUNT(AT40:AT50)&lt;11,"",AVERAGE(AT40:AT50))</f>
        <v/>
      </c>
      <c r="AW51">
        <f>IF(OR(AU51="",AV51=""),"",AU51+2.66*AV51)</f>
        <v/>
      </c>
      <c r="AX51">
        <f>IF(OR(AU51="",AV51=""),"",AU51-2.66*AV51)</f>
        <v/>
      </c>
      <c r="AY51">
        <f>IF(OR(AU51="",COUNT(AS44:AS51)&lt;8),"",IF(COUNTIF(AS44:AS51,"&gt;"&amp;AU51)=8,"Above",IF(COUNTIF(AS44:AS51,"&lt;"&amp;AU51)=8,"Below","")))</f>
        <v/>
      </c>
      <c r="AZ51">
        <f>IF('Weekly data'!$C51="","",IF(Metrics!$J$12="Seasonal bookings",IF(OR(N(IFERROR(INDEX(Targets!$H$6:$H$45,MATCH('Weekly data'!$C51,Targets!$A$6:$A$45,0)),0))=0,SUM(Seasonality!$B$6:$B$18)=0),"",IFERROR(INDEX(Targets!$H$6:$H$45,MATCH('Weekly data'!$C51,Targets!$A$6:$A$45,0)),0)*$B51/SUM(Seasonality!$B$6:$B$18)),IF(Metrics!$J$12="Seasonal pipeline",IF(OR(N(IFERROR(INDEX(Targets!$H$6:$H$45,MATCH('Weekly data'!$C51,Targets!$A$6:$A$45,0)),0))=0,SUM(Seasonality!$C$6:$C$18)=0),"",IFERROR(INDEX(Targets!$H$6:$H$45,MATCH('Weekly data'!$C51,Targets!$A$6:$A$45,0)),0)*$C51/SUM(Seasonality!$C$6:$C$18)),IF(Metrics!$J$12="Quarter plan",IF(N(IFERROR(INDEX(Targets!$H$6:$H$45,MATCH('Weekly data'!$C51,Targets!$A$6:$A$45,0)),0))=0,"",IFERROR(INDEX(Targets!$H$6:$H$45,MATCH('Weekly data'!$C51,Targets!$A$6:$A$45,0)),0)),IF(AND(Metrics!$J$12="Weekly",ISNUMBER(Metrics!$K$12)),Metrics!$K$12,"")))))</f>
        <v/>
      </c>
      <c r="BA51">
        <f>IF(NOT(ISNUMBER('Weekly data'!K51)),"",IF(Metrics!$L$12="% of target",IF(ISNUMBER(AZ51),IF(AZ51=0,"",'Weekly data'!K51/AZ51),""),'Weekly data'!K51))</f>
        <v/>
      </c>
      <c r="BB51">
        <f>IF(AND(ISNUMBER(BA51),ISNUMBER(BA50)),ABS(BA51-BA50),"")</f>
        <v/>
      </c>
      <c r="BC51">
        <f>IF(COUNT(BA39:BA50)&lt;12,"",AVERAGE(BA39:BA50))</f>
        <v/>
      </c>
      <c r="BD51">
        <f>IF(COUNT(BB40:BB50)&lt;11,"",AVERAGE(BB40:BB50))</f>
        <v/>
      </c>
      <c r="BE51">
        <f>IF(OR(BC51="",BD51=""),"",BC51+2.66*BD51)</f>
        <v/>
      </c>
      <c r="BF51">
        <f>IF(OR(BC51="",BD51=""),"",BC51-2.66*BD51)</f>
        <v/>
      </c>
      <c r="BG51">
        <f>IF(OR(BC51="",COUNT(BA44:BA51)&lt;8),"",IF(COUNTIF(BA44:BA51,"&gt;"&amp;BC51)=8,"Above",IF(COUNTIF(BA44:BA51,"&lt;"&amp;BC51)=8,"Below","")))</f>
        <v/>
      </c>
      <c r="BH51">
        <f>IF('Weekly data'!$C51="","",IF(Metrics!$J$13="Seasonal bookings",IF(OR(N(IFERROR(INDEX(Targets!$I$6:$I$45,MATCH('Weekly data'!$C51,Targets!$A$6:$A$45,0)),0))=0,SUM(Seasonality!$B$6:$B$18)=0),"",IFERROR(INDEX(Targets!$I$6:$I$45,MATCH('Weekly data'!$C51,Targets!$A$6:$A$45,0)),0)*$B51/SUM(Seasonality!$B$6:$B$18)),IF(Metrics!$J$13="Seasonal pipeline",IF(OR(N(IFERROR(INDEX(Targets!$I$6:$I$45,MATCH('Weekly data'!$C51,Targets!$A$6:$A$45,0)),0))=0,SUM(Seasonality!$C$6:$C$18)=0),"",IFERROR(INDEX(Targets!$I$6:$I$45,MATCH('Weekly data'!$C51,Targets!$A$6:$A$45,0)),0)*$C51/SUM(Seasonality!$C$6:$C$18)),IF(Metrics!$J$13="Quarter plan",IF(N(IFERROR(INDEX(Targets!$I$6:$I$45,MATCH('Weekly data'!$C51,Targets!$A$6:$A$45,0)),0))=0,"",IFERROR(INDEX(Targets!$I$6:$I$45,MATCH('Weekly data'!$C51,Targets!$A$6:$A$45,0)),0)),IF(AND(Metrics!$J$13="Weekly",ISNUMBER(Metrics!$K$13)),Metrics!$K$13,"")))))</f>
        <v/>
      </c>
      <c r="BI51">
        <f>IF(NOT(ISNUMBER('Weekly data'!L51)),"",IF(Metrics!$L$13="% of target",IF(ISNUMBER(BH51),IF(BH51=0,"",'Weekly data'!L51/BH51),""),'Weekly data'!L51))</f>
        <v/>
      </c>
      <c r="BJ51">
        <f>IF(AND(ISNUMBER(BI51),ISNUMBER(BI50)),ABS(BI51-BI50),"")</f>
        <v/>
      </c>
      <c r="BK51">
        <f>IF(COUNT(BI39:BI50)&lt;12,"",AVERAGE(BI39:BI50))</f>
        <v/>
      </c>
      <c r="BL51">
        <f>IF(COUNT(BJ40:BJ50)&lt;11,"",AVERAGE(BJ40:BJ50))</f>
        <v/>
      </c>
      <c r="BM51">
        <f>IF(OR(BK51="",BL51=""),"",BK51+2.66*BL51)</f>
        <v/>
      </c>
      <c r="BN51">
        <f>IF(OR(BK51="",BL51=""),"",BK51-2.66*BL51)</f>
        <v/>
      </c>
      <c r="BO51">
        <f>IF(OR(BK51="",COUNT(BI44:BI51)&lt;8),"",IF(COUNTIF(BI44:BI51,"&gt;"&amp;BK51)=8,"Above",IF(COUNTIF(BI44:BI51,"&lt;"&amp;BK51)=8,"Below","")))</f>
        <v/>
      </c>
      <c r="BP51">
        <f>IF('Weekly data'!$C51="","",IF(Metrics!$J$14="Seasonal bookings",IF(OR(N(IFERROR(INDEX(Targets!$J$6:$J$45,MATCH('Weekly data'!$C51,Targets!$A$6:$A$45,0)),0))=0,SUM(Seasonality!$B$6:$B$18)=0),"",IFERROR(INDEX(Targets!$J$6:$J$45,MATCH('Weekly data'!$C51,Targets!$A$6:$A$45,0)),0)*$B51/SUM(Seasonality!$B$6:$B$18)),IF(Metrics!$J$14="Seasonal pipeline",IF(OR(N(IFERROR(INDEX(Targets!$J$6:$J$45,MATCH('Weekly data'!$C51,Targets!$A$6:$A$45,0)),0))=0,SUM(Seasonality!$C$6:$C$18)=0),"",IFERROR(INDEX(Targets!$J$6:$J$45,MATCH('Weekly data'!$C51,Targets!$A$6:$A$45,0)),0)*$C51/SUM(Seasonality!$C$6:$C$18)),IF(Metrics!$J$14="Quarter plan",IF(N(IFERROR(INDEX(Targets!$J$6:$J$45,MATCH('Weekly data'!$C51,Targets!$A$6:$A$45,0)),0))=0,"",IFERROR(INDEX(Targets!$J$6:$J$45,MATCH('Weekly data'!$C51,Targets!$A$6:$A$45,0)),0)),IF(AND(Metrics!$J$14="Weekly",ISNUMBER(Metrics!$K$14)),Metrics!$K$14,"")))))</f>
        <v/>
      </c>
      <c r="BQ51">
        <f>IF(NOT(ISNUMBER('Weekly data'!M51)),"",IF(Metrics!$L$14="% of target",IF(ISNUMBER(BP51),IF(BP51=0,"",'Weekly data'!M51/BP51),""),'Weekly data'!M51))</f>
        <v/>
      </c>
      <c r="BR51">
        <f>IF(AND(ISNUMBER(BQ51),ISNUMBER(BQ50)),ABS(BQ51-BQ50),"")</f>
        <v/>
      </c>
      <c r="BS51">
        <f>IF(COUNT(BQ39:BQ50)&lt;12,"",AVERAGE(BQ39:BQ50))</f>
        <v/>
      </c>
      <c r="BT51">
        <f>IF(COUNT(BR40:BR50)&lt;11,"",AVERAGE(BR40:BR50))</f>
        <v/>
      </c>
      <c r="BU51">
        <f>IF(OR(BS51="",BT51=""),"",BS51+2.66*BT51)</f>
        <v/>
      </c>
      <c r="BV51">
        <f>IF(OR(BS51="",BT51=""),"",BS51-2.66*BT51)</f>
        <v/>
      </c>
      <c r="BW51">
        <f>IF(OR(BS51="",COUNT(BQ44:BQ51)&lt;8),"",IF(COUNTIF(BQ44:BQ51,"&gt;"&amp;BS51)=8,"Above",IF(COUNTIF(BQ44:BQ51,"&lt;"&amp;BS51)=8,"Below","")))</f>
        <v/>
      </c>
      <c r="BX51">
        <f>IF('Weekly data'!$C51="","",IF(Metrics!$J$15="Seasonal bookings",IF(OR(N(IFERROR(INDEX(Targets!$K$6:$K$45,MATCH('Weekly data'!$C51,Targets!$A$6:$A$45,0)),0))=0,SUM(Seasonality!$B$6:$B$18)=0),"",IFERROR(INDEX(Targets!$K$6:$K$45,MATCH('Weekly data'!$C51,Targets!$A$6:$A$45,0)),0)*$B51/SUM(Seasonality!$B$6:$B$18)),IF(Metrics!$J$15="Seasonal pipeline",IF(OR(N(IFERROR(INDEX(Targets!$K$6:$K$45,MATCH('Weekly data'!$C51,Targets!$A$6:$A$45,0)),0))=0,SUM(Seasonality!$C$6:$C$18)=0),"",IFERROR(INDEX(Targets!$K$6:$K$45,MATCH('Weekly data'!$C51,Targets!$A$6:$A$45,0)),0)*$C51/SUM(Seasonality!$C$6:$C$18)),IF(Metrics!$J$15="Quarter plan",IF(N(IFERROR(INDEX(Targets!$K$6:$K$45,MATCH('Weekly data'!$C51,Targets!$A$6:$A$45,0)),0))=0,"",IFERROR(INDEX(Targets!$K$6:$K$45,MATCH('Weekly data'!$C51,Targets!$A$6:$A$45,0)),0)),IF(AND(Metrics!$J$15="Weekly",ISNUMBER(Metrics!$K$15)),Metrics!$K$15,"")))))</f>
        <v/>
      </c>
      <c r="BY51">
        <f>IF(NOT(ISNUMBER('Weekly data'!N51)),"",IF(Metrics!$L$15="% of target",IF(ISNUMBER(BX51),IF(BX51=0,"",'Weekly data'!N51/BX51),""),'Weekly data'!N51))</f>
        <v/>
      </c>
      <c r="BZ51">
        <f>IF(AND(ISNUMBER(BY51),ISNUMBER(BY50)),ABS(BY51-BY50),"")</f>
        <v/>
      </c>
      <c r="CA51">
        <f>IF(COUNT(BY39:BY50)&lt;12,"",AVERAGE(BY39:BY50))</f>
        <v/>
      </c>
      <c r="CB51">
        <f>IF(COUNT(BZ40:BZ50)&lt;11,"",AVERAGE(BZ40:BZ50))</f>
        <v/>
      </c>
      <c r="CC51">
        <f>IF(OR(CA51="",CB51=""),"",CA51+2.66*CB51)</f>
        <v/>
      </c>
      <c r="CD51">
        <f>IF(OR(CA51="",CB51=""),"",CA51-2.66*CB51)</f>
        <v/>
      </c>
      <c r="CE51">
        <f>IF(OR(CA51="",COUNT(BY44:BY51)&lt;8),"",IF(COUNTIF(BY44:BY51,"&gt;"&amp;CA51)=8,"Above",IF(COUNTIF(BY44:BY51,"&lt;"&amp;CA51)=8,"Below","")))</f>
        <v/>
      </c>
      <c r="CF51">
        <f>IF('Weekly data'!$C51="","",IF(Metrics!$J$16="Seasonal bookings",IF(OR(N(IFERROR(INDEX(Targets!$L$6:$L$45,MATCH('Weekly data'!$C51,Targets!$A$6:$A$45,0)),0))=0,SUM(Seasonality!$B$6:$B$18)=0),"",IFERROR(INDEX(Targets!$L$6:$L$45,MATCH('Weekly data'!$C51,Targets!$A$6:$A$45,0)),0)*$B51/SUM(Seasonality!$B$6:$B$18)),IF(Metrics!$J$16="Seasonal pipeline",IF(OR(N(IFERROR(INDEX(Targets!$L$6:$L$45,MATCH('Weekly data'!$C51,Targets!$A$6:$A$45,0)),0))=0,SUM(Seasonality!$C$6:$C$18)=0),"",IFERROR(INDEX(Targets!$L$6:$L$45,MATCH('Weekly data'!$C51,Targets!$A$6:$A$45,0)),0)*$C51/SUM(Seasonality!$C$6:$C$18)),IF(Metrics!$J$16="Quarter plan",IF(N(IFERROR(INDEX(Targets!$L$6:$L$45,MATCH('Weekly data'!$C51,Targets!$A$6:$A$45,0)),0))=0,"",IFERROR(INDEX(Targets!$L$6:$L$45,MATCH('Weekly data'!$C51,Targets!$A$6:$A$45,0)),0)),IF(AND(Metrics!$J$16="Weekly",ISNUMBER(Metrics!$K$16)),Metrics!$K$16,"")))))</f>
        <v/>
      </c>
      <c r="CG51">
        <f>IF(NOT(ISNUMBER('Weekly data'!O51)),"",IF(Metrics!$L$16="% of target",IF(ISNUMBER(CF51),IF(CF51=0,"",'Weekly data'!O51/CF51),""),'Weekly data'!O51))</f>
        <v/>
      </c>
      <c r="CH51">
        <f>IF(AND(ISNUMBER(CG51),ISNUMBER(CG50)),ABS(CG51-CG50),"")</f>
        <v/>
      </c>
      <c r="CI51">
        <f>IF(COUNT(CG39:CG50)&lt;12,"",AVERAGE(CG39:CG50))</f>
        <v/>
      </c>
      <c r="CJ51">
        <f>IF(COUNT(CH40:CH50)&lt;11,"",AVERAGE(CH40:CH50))</f>
        <v/>
      </c>
      <c r="CK51">
        <f>IF(OR(CI51="",CJ51=""),"",CI51+2.66*CJ51)</f>
        <v/>
      </c>
      <c r="CL51">
        <f>IF(OR(CI51="",CJ51=""),"",CI51-2.66*CJ51)</f>
        <v/>
      </c>
      <c r="CM51">
        <f>IF(OR(CI51="",COUNT(CG44:CG51)&lt;8),"",IF(COUNTIF(CG44:CG51,"&gt;"&amp;CI51)=8,"Above",IF(COUNTIF(CG44:CG51,"&lt;"&amp;CI51)=8,"Below","")))</f>
        <v/>
      </c>
      <c r="CN51">
        <f>IF('Weekly data'!$C51="","",IF(Metrics!$J$17="Seasonal bookings",IF(OR(N(IFERROR(INDEX(Targets!$M$6:$M$45,MATCH('Weekly data'!$C51,Targets!$A$6:$A$45,0)),0))=0,SUM(Seasonality!$B$6:$B$18)=0),"",IFERROR(INDEX(Targets!$M$6:$M$45,MATCH('Weekly data'!$C51,Targets!$A$6:$A$45,0)),0)*$B51/SUM(Seasonality!$B$6:$B$18)),IF(Metrics!$J$17="Seasonal pipeline",IF(OR(N(IFERROR(INDEX(Targets!$M$6:$M$45,MATCH('Weekly data'!$C51,Targets!$A$6:$A$45,0)),0))=0,SUM(Seasonality!$C$6:$C$18)=0),"",IFERROR(INDEX(Targets!$M$6:$M$45,MATCH('Weekly data'!$C51,Targets!$A$6:$A$45,0)),0)*$C51/SUM(Seasonality!$C$6:$C$18)),IF(Metrics!$J$17="Quarter plan",IF(N(IFERROR(INDEX(Targets!$M$6:$M$45,MATCH('Weekly data'!$C51,Targets!$A$6:$A$45,0)),0))=0,"",IFERROR(INDEX(Targets!$M$6:$M$45,MATCH('Weekly data'!$C51,Targets!$A$6:$A$45,0)),0)),IF(AND(Metrics!$J$17="Weekly",ISNUMBER(Metrics!$K$17)),Metrics!$K$17,"")))))</f>
        <v/>
      </c>
      <c r="CO51">
        <f>IF(NOT(ISNUMBER('Weekly data'!P51)),"",IF(Metrics!$L$17="% of target",IF(ISNUMBER(CN51),IF(CN51=0,"",'Weekly data'!P51/CN51),""),'Weekly data'!P51))</f>
        <v/>
      </c>
      <c r="CP51">
        <f>IF(AND(ISNUMBER(CO51),ISNUMBER(CO50)),ABS(CO51-CO50),"")</f>
        <v/>
      </c>
      <c r="CQ51">
        <f>IF(COUNT(CO39:CO50)&lt;12,"",AVERAGE(CO39:CO50))</f>
        <v/>
      </c>
      <c r="CR51">
        <f>IF(COUNT(CP40:CP50)&lt;11,"",AVERAGE(CP40:CP50))</f>
        <v/>
      </c>
      <c r="CS51">
        <f>IF(OR(CQ51="",CR51=""),"",CQ51+2.66*CR51)</f>
        <v/>
      </c>
      <c r="CT51">
        <f>IF(OR(CQ51="",CR51=""),"",CQ51-2.66*CR51)</f>
        <v/>
      </c>
      <c r="CU51">
        <f>IF(OR(CQ51="",COUNT(CO44:CO51)&lt;8),"",IF(COUNTIF(CO44:CO51,"&gt;"&amp;CQ51)=8,"Above",IF(COUNTIF(CO44:CO51,"&lt;"&amp;CQ51)=8,"Below","")))</f>
        <v/>
      </c>
    </row>
    <row r="52">
      <c r="A52" s="8">
        <f>'Weekly data'!A52</f>
        <v/>
      </c>
      <c r="B52">
        <f>IF('Weekly data'!D52="","",INDEX(Seasonality!$B$6:$B$18,'Weekly data'!D52))</f>
        <v/>
      </c>
      <c r="C52">
        <f>IF('Weekly data'!D52="","",INDEX(Seasonality!$C$6:$C$18,'Weekly data'!D52))</f>
        <v/>
      </c>
      <c r="D52">
        <f>IF('Weekly data'!$C52="","",IF(Metrics!$J$6="Seasonal bookings",IF(OR(N(IFERROR(INDEX(Targets!$B$6:$B$45,MATCH('Weekly data'!$C52,Targets!$A$6:$A$45,0)),0))=0,SUM(Seasonality!$B$6:$B$18)=0),"",IFERROR(INDEX(Targets!$B$6:$B$45,MATCH('Weekly data'!$C52,Targets!$A$6:$A$45,0)),0)*$B52/SUM(Seasonality!$B$6:$B$18)),IF(Metrics!$J$6="Seasonal pipeline",IF(OR(N(IFERROR(INDEX(Targets!$B$6:$B$45,MATCH('Weekly data'!$C52,Targets!$A$6:$A$45,0)),0))=0,SUM(Seasonality!$C$6:$C$18)=0),"",IFERROR(INDEX(Targets!$B$6:$B$45,MATCH('Weekly data'!$C52,Targets!$A$6:$A$45,0)),0)*$C52/SUM(Seasonality!$C$6:$C$18)),IF(Metrics!$J$6="Quarter plan",IF(N(IFERROR(INDEX(Targets!$B$6:$B$45,MATCH('Weekly data'!$C52,Targets!$A$6:$A$45,0)),0))=0,"",IFERROR(INDEX(Targets!$B$6:$B$45,MATCH('Weekly data'!$C52,Targets!$A$6:$A$45,0)),0)),IF(AND(Metrics!$J$6="Weekly",ISNUMBER(Metrics!$K$6)),Metrics!$K$6,"")))))</f>
        <v/>
      </c>
      <c r="E52">
        <f>IF(NOT(ISNUMBER('Weekly data'!E52)),"",IF(Metrics!$L$6="% of target",IF(ISNUMBER(D52),IF(D52=0,"",'Weekly data'!E52/D52),""),'Weekly data'!E52))</f>
        <v/>
      </c>
      <c r="F52">
        <f>IF(AND(ISNUMBER(E52),ISNUMBER(E51)),ABS(E52-E51),"")</f>
        <v/>
      </c>
      <c r="G52">
        <f>IF(COUNT(E40:E51)&lt;12,"",AVERAGE(E40:E51))</f>
        <v/>
      </c>
      <c r="H52">
        <f>IF(COUNT(F41:F51)&lt;11,"",AVERAGE(F41:F51))</f>
        <v/>
      </c>
      <c r="I52">
        <f>IF(OR(G52="",H52=""),"",G52+2.66*H52)</f>
        <v/>
      </c>
      <c r="J52">
        <f>IF(OR(G52="",H52=""),"",G52-2.66*H52)</f>
        <v/>
      </c>
      <c r="K52">
        <f>IF(OR(G52="",COUNT(E45:E52)&lt;8),"",IF(COUNTIF(E45:E52,"&gt;"&amp;G52)=8,"Above",IF(COUNTIF(E45:E52,"&lt;"&amp;G52)=8,"Below","")))</f>
        <v/>
      </c>
      <c r="L52">
        <f>IF('Weekly data'!$C52="","",IF(Metrics!$J$7="Seasonal bookings",IF(OR(N(IFERROR(INDEX(Targets!$C$6:$C$45,MATCH('Weekly data'!$C52,Targets!$A$6:$A$45,0)),0))=0,SUM(Seasonality!$B$6:$B$18)=0),"",IFERROR(INDEX(Targets!$C$6:$C$45,MATCH('Weekly data'!$C52,Targets!$A$6:$A$45,0)),0)*$B52/SUM(Seasonality!$B$6:$B$18)),IF(Metrics!$J$7="Seasonal pipeline",IF(OR(N(IFERROR(INDEX(Targets!$C$6:$C$45,MATCH('Weekly data'!$C52,Targets!$A$6:$A$45,0)),0))=0,SUM(Seasonality!$C$6:$C$18)=0),"",IFERROR(INDEX(Targets!$C$6:$C$45,MATCH('Weekly data'!$C52,Targets!$A$6:$A$45,0)),0)*$C52/SUM(Seasonality!$C$6:$C$18)),IF(Metrics!$J$7="Quarter plan",IF(N(IFERROR(INDEX(Targets!$C$6:$C$45,MATCH('Weekly data'!$C52,Targets!$A$6:$A$45,0)),0))=0,"",IFERROR(INDEX(Targets!$C$6:$C$45,MATCH('Weekly data'!$C52,Targets!$A$6:$A$45,0)),0)),IF(AND(Metrics!$J$7="Weekly",ISNUMBER(Metrics!$K$7)),Metrics!$K$7,"")))))</f>
        <v/>
      </c>
      <c r="M52">
        <f>IF(NOT(ISNUMBER('Weekly data'!F52)),"",IF(Metrics!$L$7="% of target",IF(ISNUMBER(L52),IF(L52=0,"",'Weekly data'!F52/L52),""),'Weekly data'!F52))</f>
        <v/>
      </c>
      <c r="N52">
        <f>IF(AND(ISNUMBER(M52),ISNUMBER(M51)),ABS(M52-M51),"")</f>
        <v/>
      </c>
      <c r="O52">
        <f>IF(COUNT(M40:M51)&lt;12,"",AVERAGE(M40:M51))</f>
        <v/>
      </c>
      <c r="P52">
        <f>IF(COUNT(N41:N51)&lt;11,"",AVERAGE(N41:N51))</f>
        <v/>
      </c>
      <c r="Q52">
        <f>IF(OR(O52="",P52=""),"",O52+2.66*P52)</f>
        <v/>
      </c>
      <c r="R52">
        <f>IF(OR(O52="",P52=""),"",O52-2.66*P52)</f>
        <v/>
      </c>
      <c r="S52">
        <f>IF(OR(O52="",COUNT(M45:M52)&lt;8),"",IF(COUNTIF(M45:M52,"&gt;"&amp;O52)=8,"Above",IF(COUNTIF(M45:M52,"&lt;"&amp;O52)=8,"Below","")))</f>
        <v/>
      </c>
      <c r="T52">
        <f>IF('Weekly data'!$C52="","",IF(Metrics!$J$8="Seasonal bookings",IF(OR(N(IFERROR(INDEX(Targets!$D$6:$D$45,MATCH('Weekly data'!$C52,Targets!$A$6:$A$45,0)),0))=0,SUM(Seasonality!$B$6:$B$18)=0),"",IFERROR(INDEX(Targets!$D$6:$D$45,MATCH('Weekly data'!$C52,Targets!$A$6:$A$45,0)),0)*$B52/SUM(Seasonality!$B$6:$B$18)),IF(Metrics!$J$8="Seasonal pipeline",IF(OR(N(IFERROR(INDEX(Targets!$D$6:$D$45,MATCH('Weekly data'!$C52,Targets!$A$6:$A$45,0)),0))=0,SUM(Seasonality!$C$6:$C$18)=0),"",IFERROR(INDEX(Targets!$D$6:$D$45,MATCH('Weekly data'!$C52,Targets!$A$6:$A$45,0)),0)*$C52/SUM(Seasonality!$C$6:$C$18)),IF(Metrics!$J$8="Quarter plan",IF(N(IFERROR(INDEX(Targets!$D$6:$D$45,MATCH('Weekly data'!$C52,Targets!$A$6:$A$45,0)),0))=0,"",IFERROR(INDEX(Targets!$D$6:$D$45,MATCH('Weekly data'!$C52,Targets!$A$6:$A$45,0)),0)),IF(AND(Metrics!$J$8="Weekly",ISNUMBER(Metrics!$K$8)),Metrics!$K$8,"")))))</f>
        <v/>
      </c>
      <c r="U52">
        <f>IF(NOT(ISNUMBER('Weekly data'!G52)),"",IF(Metrics!$L$8="% of target",IF(ISNUMBER(T52),IF(T52=0,"",'Weekly data'!G52/T52),""),'Weekly data'!G52))</f>
        <v/>
      </c>
      <c r="V52">
        <f>IF(AND(ISNUMBER(U52),ISNUMBER(U51)),ABS(U52-U51),"")</f>
        <v/>
      </c>
      <c r="W52">
        <f>IF(COUNT(U40:U51)&lt;12,"",AVERAGE(U40:U51))</f>
        <v/>
      </c>
      <c r="X52">
        <f>IF(COUNT(V41:V51)&lt;11,"",AVERAGE(V41:V51))</f>
        <v/>
      </c>
      <c r="Y52">
        <f>IF(OR(W52="",X52=""),"",W52+2.66*X52)</f>
        <v/>
      </c>
      <c r="Z52">
        <f>IF(OR(W52="",X52=""),"",W52-2.66*X52)</f>
        <v/>
      </c>
      <c r="AA52">
        <f>IF(OR(W52="",COUNT(U45:U52)&lt;8),"",IF(COUNTIF(U45:U52,"&gt;"&amp;W52)=8,"Above",IF(COUNTIF(U45:U52,"&lt;"&amp;W52)=8,"Below","")))</f>
        <v/>
      </c>
      <c r="AB52">
        <f>IF('Weekly data'!$C52="","",IF(Metrics!$J$9="Seasonal bookings",IF(OR(N(IFERROR(INDEX(Targets!$E$6:$E$45,MATCH('Weekly data'!$C52,Targets!$A$6:$A$45,0)),0))=0,SUM(Seasonality!$B$6:$B$18)=0),"",IFERROR(INDEX(Targets!$E$6:$E$45,MATCH('Weekly data'!$C52,Targets!$A$6:$A$45,0)),0)*$B52/SUM(Seasonality!$B$6:$B$18)),IF(Metrics!$J$9="Seasonal pipeline",IF(OR(N(IFERROR(INDEX(Targets!$E$6:$E$45,MATCH('Weekly data'!$C52,Targets!$A$6:$A$45,0)),0))=0,SUM(Seasonality!$C$6:$C$18)=0),"",IFERROR(INDEX(Targets!$E$6:$E$45,MATCH('Weekly data'!$C52,Targets!$A$6:$A$45,0)),0)*$C52/SUM(Seasonality!$C$6:$C$18)),IF(Metrics!$J$9="Quarter plan",IF(N(IFERROR(INDEX(Targets!$E$6:$E$45,MATCH('Weekly data'!$C52,Targets!$A$6:$A$45,0)),0))=0,"",IFERROR(INDEX(Targets!$E$6:$E$45,MATCH('Weekly data'!$C52,Targets!$A$6:$A$45,0)),0)),IF(AND(Metrics!$J$9="Weekly",ISNUMBER(Metrics!$K$9)),Metrics!$K$9,"")))))</f>
        <v/>
      </c>
      <c r="AC52">
        <f>IF(NOT(ISNUMBER('Weekly data'!H52)),"",IF(Metrics!$L$9="% of target",IF(ISNUMBER(AB52),IF(AB52=0,"",'Weekly data'!H52/AB52),""),'Weekly data'!H52))</f>
        <v/>
      </c>
      <c r="AD52">
        <f>IF(AND(ISNUMBER(AC52),ISNUMBER(AC51)),ABS(AC52-AC51),"")</f>
        <v/>
      </c>
      <c r="AE52">
        <f>IF(COUNT(AC40:AC51)&lt;12,"",AVERAGE(AC40:AC51))</f>
        <v/>
      </c>
      <c r="AF52">
        <f>IF(COUNT(AD41:AD51)&lt;11,"",AVERAGE(AD41:AD51))</f>
        <v/>
      </c>
      <c r="AG52">
        <f>IF(OR(AE52="",AF52=""),"",AE52+2.66*AF52)</f>
        <v/>
      </c>
      <c r="AH52">
        <f>IF(OR(AE52="",AF52=""),"",AE52-2.66*AF52)</f>
        <v/>
      </c>
      <c r="AI52">
        <f>IF(OR(AE52="",COUNT(AC45:AC52)&lt;8),"",IF(COUNTIF(AC45:AC52,"&gt;"&amp;AE52)=8,"Above",IF(COUNTIF(AC45:AC52,"&lt;"&amp;AE52)=8,"Below","")))</f>
        <v/>
      </c>
      <c r="AJ52">
        <f>IF('Weekly data'!$C52="","",IF(Metrics!$J$10="Seasonal bookings",IF(OR(N(IFERROR(INDEX(Targets!$F$6:$F$45,MATCH('Weekly data'!$C52,Targets!$A$6:$A$45,0)),0))=0,SUM(Seasonality!$B$6:$B$18)=0),"",IFERROR(INDEX(Targets!$F$6:$F$45,MATCH('Weekly data'!$C52,Targets!$A$6:$A$45,0)),0)*$B52/SUM(Seasonality!$B$6:$B$18)),IF(Metrics!$J$10="Seasonal pipeline",IF(OR(N(IFERROR(INDEX(Targets!$F$6:$F$45,MATCH('Weekly data'!$C52,Targets!$A$6:$A$45,0)),0))=0,SUM(Seasonality!$C$6:$C$18)=0),"",IFERROR(INDEX(Targets!$F$6:$F$45,MATCH('Weekly data'!$C52,Targets!$A$6:$A$45,0)),0)*$C52/SUM(Seasonality!$C$6:$C$18)),IF(Metrics!$J$10="Quarter plan",IF(N(IFERROR(INDEX(Targets!$F$6:$F$45,MATCH('Weekly data'!$C52,Targets!$A$6:$A$45,0)),0))=0,"",IFERROR(INDEX(Targets!$F$6:$F$45,MATCH('Weekly data'!$C52,Targets!$A$6:$A$45,0)),0)),IF(AND(Metrics!$J$10="Weekly",ISNUMBER(Metrics!$K$10)),Metrics!$K$10,"")))))</f>
        <v/>
      </c>
      <c r="AK52">
        <f>IF(NOT(ISNUMBER('Weekly data'!I52)),"",IF(Metrics!$L$10="% of target",IF(ISNUMBER(AJ52),IF(AJ52=0,"",'Weekly data'!I52/AJ52),""),'Weekly data'!I52))</f>
        <v/>
      </c>
      <c r="AL52">
        <f>IF(AND(ISNUMBER(AK52),ISNUMBER(AK51)),ABS(AK52-AK51),"")</f>
        <v/>
      </c>
      <c r="AM52">
        <f>IF(COUNT(AK40:AK51)&lt;12,"",AVERAGE(AK40:AK51))</f>
        <v/>
      </c>
      <c r="AN52">
        <f>IF(COUNT(AL41:AL51)&lt;11,"",AVERAGE(AL41:AL51))</f>
        <v/>
      </c>
      <c r="AO52">
        <f>IF(OR(AM52="",AN52=""),"",AM52+2.66*AN52)</f>
        <v/>
      </c>
      <c r="AP52">
        <f>IF(OR(AM52="",AN52=""),"",AM52-2.66*AN52)</f>
        <v/>
      </c>
      <c r="AQ52">
        <f>IF(OR(AM52="",COUNT(AK45:AK52)&lt;8),"",IF(COUNTIF(AK45:AK52,"&gt;"&amp;AM52)=8,"Above",IF(COUNTIF(AK45:AK52,"&lt;"&amp;AM52)=8,"Below","")))</f>
        <v/>
      </c>
      <c r="AR52">
        <f>IF('Weekly data'!$C52="","",IF(Metrics!$J$11="Seasonal bookings",IF(OR(N(IFERROR(INDEX(Targets!$G$6:$G$45,MATCH('Weekly data'!$C52,Targets!$A$6:$A$45,0)),0))=0,SUM(Seasonality!$B$6:$B$18)=0),"",IFERROR(INDEX(Targets!$G$6:$G$45,MATCH('Weekly data'!$C52,Targets!$A$6:$A$45,0)),0)*$B52/SUM(Seasonality!$B$6:$B$18)),IF(Metrics!$J$11="Seasonal pipeline",IF(OR(N(IFERROR(INDEX(Targets!$G$6:$G$45,MATCH('Weekly data'!$C52,Targets!$A$6:$A$45,0)),0))=0,SUM(Seasonality!$C$6:$C$18)=0),"",IFERROR(INDEX(Targets!$G$6:$G$45,MATCH('Weekly data'!$C52,Targets!$A$6:$A$45,0)),0)*$C52/SUM(Seasonality!$C$6:$C$18)),IF(Metrics!$J$11="Quarter plan",IF(N(IFERROR(INDEX(Targets!$G$6:$G$45,MATCH('Weekly data'!$C52,Targets!$A$6:$A$45,0)),0))=0,"",IFERROR(INDEX(Targets!$G$6:$G$45,MATCH('Weekly data'!$C52,Targets!$A$6:$A$45,0)),0)),IF(AND(Metrics!$J$11="Weekly",ISNUMBER(Metrics!$K$11)),Metrics!$K$11,"")))))</f>
        <v/>
      </c>
      <c r="AS52">
        <f>IF(NOT(ISNUMBER('Weekly data'!J52)),"",IF(Metrics!$L$11="% of target",IF(ISNUMBER(AR52),IF(AR52=0,"",'Weekly data'!J52/AR52),""),'Weekly data'!J52))</f>
        <v/>
      </c>
      <c r="AT52">
        <f>IF(AND(ISNUMBER(AS52),ISNUMBER(AS51)),ABS(AS52-AS51),"")</f>
        <v/>
      </c>
      <c r="AU52">
        <f>IF(COUNT(AS40:AS51)&lt;12,"",AVERAGE(AS40:AS51))</f>
        <v/>
      </c>
      <c r="AV52">
        <f>IF(COUNT(AT41:AT51)&lt;11,"",AVERAGE(AT41:AT51))</f>
        <v/>
      </c>
      <c r="AW52">
        <f>IF(OR(AU52="",AV52=""),"",AU52+2.66*AV52)</f>
        <v/>
      </c>
      <c r="AX52">
        <f>IF(OR(AU52="",AV52=""),"",AU52-2.66*AV52)</f>
        <v/>
      </c>
      <c r="AY52">
        <f>IF(OR(AU52="",COUNT(AS45:AS52)&lt;8),"",IF(COUNTIF(AS45:AS52,"&gt;"&amp;AU52)=8,"Above",IF(COUNTIF(AS45:AS52,"&lt;"&amp;AU52)=8,"Below","")))</f>
        <v/>
      </c>
      <c r="AZ52">
        <f>IF('Weekly data'!$C52="","",IF(Metrics!$J$12="Seasonal bookings",IF(OR(N(IFERROR(INDEX(Targets!$H$6:$H$45,MATCH('Weekly data'!$C52,Targets!$A$6:$A$45,0)),0))=0,SUM(Seasonality!$B$6:$B$18)=0),"",IFERROR(INDEX(Targets!$H$6:$H$45,MATCH('Weekly data'!$C52,Targets!$A$6:$A$45,0)),0)*$B52/SUM(Seasonality!$B$6:$B$18)),IF(Metrics!$J$12="Seasonal pipeline",IF(OR(N(IFERROR(INDEX(Targets!$H$6:$H$45,MATCH('Weekly data'!$C52,Targets!$A$6:$A$45,0)),0))=0,SUM(Seasonality!$C$6:$C$18)=0),"",IFERROR(INDEX(Targets!$H$6:$H$45,MATCH('Weekly data'!$C52,Targets!$A$6:$A$45,0)),0)*$C52/SUM(Seasonality!$C$6:$C$18)),IF(Metrics!$J$12="Quarter plan",IF(N(IFERROR(INDEX(Targets!$H$6:$H$45,MATCH('Weekly data'!$C52,Targets!$A$6:$A$45,0)),0))=0,"",IFERROR(INDEX(Targets!$H$6:$H$45,MATCH('Weekly data'!$C52,Targets!$A$6:$A$45,0)),0)),IF(AND(Metrics!$J$12="Weekly",ISNUMBER(Metrics!$K$12)),Metrics!$K$12,"")))))</f>
        <v/>
      </c>
      <c r="BA52">
        <f>IF(NOT(ISNUMBER('Weekly data'!K52)),"",IF(Metrics!$L$12="% of target",IF(ISNUMBER(AZ52),IF(AZ52=0,"",'Weekly data'!K52/AZ52),""),'Weekly data'!K52))</f>
        <v/>
      </c>
      <c r="BB52">
        <f>IF(AND(ISNUMBER(BA52),ISNUMBER(BA51)),ABS(BA52-BA51),"")</f>
        <v/>
      </c>
      <c r="BC52">
        <f>IF(COUNT(BA40:BA51)&lt;12,"",AVERAGE(BA40:BA51))</f>
        <v/>
      </c>
      <c r="BD52">
        <f>IF(COUNT(BB41:BB51)&lt;11,"",AVERAGE(BB41:BB51))</f>
        <v/>
      </c>
      <c r="BE52">
        <f>IF(OR(BC52="",BD52=""),"",BC52+2.66*BD52)</f>
        <v/>
      </c>
      <c r="BF52">
        <f>IF(OR(BC52="",BD52=""),"",BC52-2.66*BD52)</f>
        <v/>
      </c>
      <c r="BG52">
        <f>IF(OR(BC52="",COUNT(BA45:BA52)&lt;8),"",IF(COUNTIF(BA45:BA52,"&gt;"&amp;BC52)=8,"Above",IF(COUNTIF(BA45:BA52,"&lt;"&amp;BC52)=8,"Below","")))</f>
        <v/>
      </c>
      <c r="BH52">
        <f>IF('Weekly data'!$C52="","",IF(Metrics!$J$13="Seasonal bookings",IF(OR(N(IFERROR(INDEX(Targets!$I$6:$I$45,MATCH('Weekly data'!$C52,Targets!$A$6:$A$45,0)),0))=0,SUM(Seasonality!$B$6:$B$18)=0),"",IFERROR(INDEX(Targets!$I$6:$I$45,MATCH('Weekly data'!$C52,Targets!$A$6:$A$45,0)),0)*$B52/SUM(Seasonality!$B$6:$B$18)),IF(Metrics!$J$13="Seasonal pipeline",IF(OR(N(IFERROR(INDEX(Targets!$I$6:$I$45,MATCH('Weekly data'!$C52,Targets!$A$6:$A$45,0)),0))=0,SUM(Seasonality!$C$6:$C$18)=0),"",IFERROR(INDEX(Targets!$I$6:$I$45,MATCH('Weekly data'!$C52,Targets!$A$6:$A$45,0)),0)*$C52/SUM(Seasonality!$C$6:$C$18)),IF(Metrics!$J$13="Quarter plan",IF(N(IFERROR(INDEX(Targets!$I$6:$I$45,MATCH('Weekly data'!$C52,Targets!$A$6:$A$45,0)),0))=0,"",IFERROR(INDEX(Targets!$I$6:$I$45,MATCH('Weekly data'!$C52,Targets!$A$6:$A$45,0)),0)),IF(AND(Metrics!$J$13="Weekly",ISNUMBER(Metrics!$K$13)),Metrics!$K$13,"")))))</f>
        <v/>
      </c>
      <c r="BI52">
        <f>IF(NOT(ISNUMBER('Weekly data'!L52)),"",IF(Metrics!$L$13="% of target",IF(ISNUMBER(BH52),IF(BH52=0,"",'Weekly data'!L52/BH52),""),'Weekly data'!L52))</f>
        <v/>
      </c>
      <c r="BJ52">
        <f>IF(AND(ISNUMBER(BI52),ISNUMBER(BI51)),ABS(BI52-BI51),"")</f>
        <v/>
      </c>
      <c r="BK52">
        <f>IF(COUNT(BI40:BI51)&lt;12,"",AVERAGE(BI40:BI51))</f>
        <v/>
      </c>
      <c r="BL52">
        <f>IF(COUNT(BJ41:BJ51)&lt;11,"",AVERAGE(BJ41:BJ51))</f>
        <v/>
      </c>
      <c r="BM52">
        <f>IF(OR(BK52="",BL52=""),"",BK52+2.66*BL52)</f>
        <v/>
      </c>
      <c r="BN52">
        <f>IF(OR(BK52="",BL52=""),"",BK52-2.66*BL52)</f>
        <v/>
      </c>
      <c r="BO52">
        <f>IF(OR(BK52="",COUNT(BI45:BI52)&lt;8),"",IF(COUNTIF(BI45:BI52,"&gt;"&amp;BK52)=8,"Above",IF(COUNTIF(BI45:BI52,"&lt;"&amp;BK52)=8,"Below","")))</f>
        <v/>
      </c>
      <c r="BP52">
        <f>IF('Weekly data'!$C52="","",IF(Metrics!$J$14="Seasonal bookings",IF(OR(N(IFERROR(INDEX(Targets!$J$6:$J$45,MATCH('Weekly data'!$C52,Targets!$A$6:$A$45,0)),0))=0,SUM(Seasonality!$B$6:$B$18)=0),"",IFERROR(INDEX(Targets!$J$6:$J$45,MATCH('Weekly data'!$C52,Targets!$A$6:$A$45,0)),0)*$B52/SUM(Seasonality!$B$6:$B$18)),IF(Metrics!$J$14="Seasonal pipeline",IF(OR(N(IFERROR(INDEX(Targets!$J$6:$J$45,MATCH('Weekly data'!$C52,Targets!$A$6:$A$45,0)),0))=0,SUM(Seasonality!$C$6:$C$18)=0),"",IFERROR(INDEX(Targets!$J$6:$J$45,MATCH('Weekly data'!$C52,Targets!$A$6:$A$45,0)),0)*$C52/SUM(Seasonality!$C$6:$C$18)),IF(Metrics!$J$14="Quarter plan",IF(N(IFERROR(INDEX(Targets!$J$6:$J$45,MATCH('Weekly data'!$C52,Targets!$A$6:$A$45,0)),0))=0,"",IFERROR(INDEX(Targets!$J$6:$J$45,MATCH('Weekly data'!$C52,Targets!$A$6:$A$45,0)),0)),IF(AND(Metrics!$J$14="Weekly",ISNUMBER(Metrics!$K$14)),Metrics!$K$14,"")))))</f>
        <v/>
      </c>
      <c r="BQ52">
        <f>IF(NOT(ISNUMBER('Weekly data'!M52)),"",IF(Metrics!$L$14="% of target",IF(ISNUMBER(BP52),IF(BP52=0,"",'Weekly data'!M52/BP52),""),'Weekly data'!M52))</f>
        <v/>
      </c>
      <c r="BR52">
        <f>IF(AND(ISNUMBER(BQ52),ISNUMBER(BQ51)),ABS(BQ52-BQ51),"")</f>
        <v/>
      </c>
      <c r="BS52">
        <f>IF(COUNT(BQ40:BQ51)&lt;12,"",AVERAGE(BQ40:BQ51))</f>
        <v/>
      </c>
      <c r="BT52">
        <f>IF(COUNT(BR41:BR51)&lt;11,"",AVERAGE(BR41:BR51))</f>
        <v/>
      </c>
      <c r="BU52">
        <f>IF(OR(BS52="",BT52=""),"",BS52+2.66*BT52)</f>
        <v/>
      </c>
      <c r="BV52">
        <f>IF(OR(BS52="",BT52=""),"",BS52-2.66*BT52)</f>
        <v/>
      </c>
      <c r="BW52">
        <f>IF(OR(BS52="",COUNT(BQ45:BQ52)&lt;8),"",IF(COUNTIF(BQ45:BQ52,"&gt;"&amp;BS52)=8,"Above",IF(COUNTIF(BQ45:BQ52,"&lt;"&amp;BS52)=8,"Below","")))</f>
        <v/>
      </c>
      <c r="BX52">
        <f>IF('Weekly data'!$C52="","",IF(Metrics!$J$15="Seasonal bookings",IF(OR(N(IFERROR(INDEX(Targets!$K$6:$K$45,MATCH('Weekly data'!$C52,Targets!$A$6:$A$45,0)),0))=0,SUM(Seasonality!$B$6:$B$18)=0),"",IFERROR(INDEX(Targets!$K$6:$K$45,MATCH('Weekly data'!$C52,Targets!$A$6:$A$45,0)),0)*$B52/SUM(Seasonality!$B$6:$B$18)),IF(Metrics!$J$15="Seasonal pipeline",IF(OR(N(IFERROR(INDEX(Targets!$K$6:$K$45,MATCH('Weekly data'!$C52,Targets!$A$6:$A$45,0)),0))=0,SUM(Seasonality!$C$6:$C$18)=0),"",IFERROR(INDEX(Targets!$K$6:$K$45,MATCH('Weekly data'!$C52,Targets!$A$6:$A$45,0)),0)*$C52/SUM(Seasonality!$C$6:$C$18)),IF(Metrics!$J$15="Quarter plan",IF(N(IFERROR(INDEX(Targets!$K$6:$K$45,MATCH('Weekly data'!$C52,Targets!$A$6:$A$45,0)),0))=0,"",IFERROR(INDEX(Targets!$K$6:$K$45,MATCH('Weekly data'!$C52,Targets!$A$6:$A$45,0)),0)),IF(AND(Metrics!$J$15="Weekly",ISNUMBER(Metrics!$K$15)),Metrics!$K$15,"")))))</f>
        <v/>
      </c>
      <c r="BY52">
        <f>IF(NOT(ISNUMBER('Weekly data'!N52)),"",IF(Metrics!$L$15="% of target",IF(ISNUMBER(BX52),IF(BX52=0,"",'Weekly data'!N52/BX52),""),'Weekly data'!N52))</f>
        <v/>
      </c>
      <c r="BZ52">
        <f>IF(AND(ISNUMBER(BY52),ISNUMBER(BY51)),ABS(BY52-BY51),"")</f>
        <v/>
      </c>
      <c r="CA52">
        <f>IF(COUNT(BY40:BY51)&lt;12,"",AVERAGE(BY40:BY51))</f>
        <v/>
      </c>
      <c r="CB52">
        <f>IF(COUNT(BZ41:BZ51)&lt;11,"",AVERAGE(BZ41:BZ51))</f>
        <v/>
      </c>
      <c r="CC52">
        <f>IF(OR(CA52="",CB52=""),"",CA52+2.66*CB52)</f>
        <v/>
      </c>
      <c r="CD52">
        <f>IF(OR(CA52="",CB52=""),"",CA52-2.66*CB52)</f>
        <v/>
      </c>
      <c r="CE52">
        <f>IF(OR(CA52="",COUNT(BY45:BY52)&lt;8),"",IF(COUNTIF(BY45:BY52,"&gt;"&amp;CA52)=8,"Above",IF(COUNTIF(BY45:BY52,"&lt;"&amp;CA52)=8,"Below","")))</f>
        <v/>
      </c>
      <c r="CF52">
        <f>IF('Weekly data'!$C52="","",IF(Metrics!$J$16="Seasonal bookings",IF(OR(N(IFERROR(INDEX(Targets!$L$6:$L$45,MATCH('Weekly data'!$C52,Targets!$A$6:$A$45,0)),0))=0,SUM(Seasonality!$B$6:$B$18)=0),"",IFERROR(INDEX(Targets!$L$6:$L$45,MATCH('Weekly data'!$C52,Targets!$A$6:$A$45,0)),0)*$B52/SUM(Seasonality!$B$6:$B$18)),IF(Metrics!$J$16="Seasonal pipeline",IF(OR(N(IFERROR(INDEX(Targets!$L$6:$L$45,MATCH('Weekly data'!$C52,Targets!$A$6:$A$45,0)),0))=0,SUM(Seasonality!$C$6:$C$18)=0),"",IFERROR(INDEX(Targets!$L$6:$L$45,MATCH('Weekly data'!$C52,Targets!$A$6:$A$45,0)),0)*$C52/SUM(Seasonality!$C$6:$C$18)),IF(Metrics!$J$16="Quarter plan",IF(N(IFERROR(INDEX(Targets!$L$6:$L$45,MATCH('Weekly data'!$C52,Targets!$A$6:$A$45,0)),0))=0,"",IFERROR(INDEX(Targets!$L$6:$L$45,MATCH('Weekly data'!$C52,Targets!$A$6:$A$45,0)),0)),IF(AND(Metrics!$J$16="Weekly",ISNUMBER(Metrics!$K$16)),Metrics!$K$16,"")))))</f>
        <v/>
      </c>
      <c r="CG52">
        <f>IF(NOT(ISNUMBER('Weekly data'!O52)),"",IF(Metrics!$L$16="% of target",IF(ISNUMBER(CF52),IF(CF52=0,"",'Weekly data'!O52/CF52),""),'Weekly data'!O52))</f>
        <v/>
      </c>
      <c r="CH52">
        <f>IF(AND(ISNUMBER(CG52),ISNUMBER(CG51)),ABS(CG52-CG51),"")</f>
        <v/>
      </c>
      <c r="CI52">
        <f>IF(COUNT(CG40:CG51)&lt;12,"",AVERAGE(CG40:CG51))</f>
        <v/>
      </c>
      <c r="CJ52">
        <f>IF(COUNT(CH41:CH51)&lt;11,"",AVERAGE(CH41:CH51))</f>
        <v/>
      </c>
      <c r="CK52">
        <f>IF(OR(CI52="",CJ52=""),"",CI52+2.66*CJ52)</f>
        <v/>
      </c>
      <c r="CL52">
        <f>IF(OR(CI52="",CJ52=""),"",CI52-2.66*CJ52)</f>
        <v/>
      </c>
      <c r="CM52">
        <f>IF(OR(CI52="",COUNT(CG45:CG52)&lt;8),"",IF(COUNTIF(CG45:CG52,"&gt;"&amp;CI52)=8,"Above",IF(COUNTIF(CG45:CG52,"&lt;"&amp;CI52)=8,"Below","")))</f>
        <v/>
      </c>
      <c r="CN52">
        <f>IF('Weekly data'!$C52="","",IF(Metrics!$J$17="Seasonal bookings",IF(OR(N(IFERROR(INDEX(Targets!$M$6:$M$45,MATCH('Weekly data'!$C52,Targets!$A$6:$A$45,0)),0))=0,SUM(Seasonality!$B$6:$B$18)=0),"",IFERROR(INDEX(Targets!$M$6:$M$45,MATCH('Weekly data'!$C52,Targets!$A$6:$A$45,0)),0)*$B52/SUM(Seasonality!$B$6:$B$18)),IF(Metrics!$J$17="Seasonal pipeline",IF(OR(N(IFERROR(INDEX(Targets!$M$6:$M$45,MATCH('Weekly data'!$C52,Targets!$A$6:$A$45,0)),0))=0,SUM(Seasonality!$C$6:$C$18)=0),"",IFERROR(INDEX(Targets!$M$6:$M$45,MATCH('Weekly data'!$C52,Targets!$A$6:$A$45,0)),0)*$C52/SUM(Seasonality!$C$6:$C$18)),IF(Metrics!$J$17="Quarter plan",IF(N(IFERROR(INDEX(Targets!$M$6:$M$45,MATCH('Weekly data'!$C52,Targets!$A$6:$A$45,0)),0))=0,"",IFERROR(INDEX(Targets!$M$6:$M$45,MATCH('Weekly data'!$C52,Targets!$A$6:$A$45,0)),0)),IF(AND(Metrics!$J$17="Weekly",ISNUMBER(Metrics!$K$17)),Metrics!$K$17,"")))))</f>
        <v/>
      </c>
      <c r="CO52">
        <f>IF(NOT(ISNUMBER('Weekly data'!P52)),"",IF(Metrics!$L$17="% of target",IF(ISNUMBER(CN52),IF(CN52=0,"",'Weekly data'!P52/CN52),""),'Weekly data'!P52))</f>
        <v/>
      </c>
      <c r="CP52">
        <f>IF(AND(ISNUMBER(CO52),ISNUMBER(CO51)),ABS(CO52-CO51),"")</f>
        <v/>
      </c>
      <c r="CQ52">
        <f>IF(COUNT(CO40:CO51)&lt;12,"",AVERAGE(CO40:CO51))</f>
        <v/>
      </c>
      <c r="CR52">
        <f>IF(COUNT(CP41:CP51)&lt;11,"",AVERAGE(CP41:CP51))</f>
        <v/>
      </c>
      <c r="CS52">
        <f>IF(OR(CQ52="",CR52=""),"",CQ52+2.66*CR52)</f>
        <v/>
      </c>
      <c r="CT52">
        <f>IF(OR(CQ52="",CR52=""),"",CQ52-2.66*CR52)</f>
        <v/>
      </c>
      <c r="CU52">
        <f>IF(OR(CQ52="",COUNT(CO45:CO52)&lt;8),"",IF(COUNTIF(CO45:CO52,"&gt;"&amp;CQ52)=8,"Above",IF(COUNTIF(CO45:CO52,"&lt;"&amp;CQ52)=8,"Below","")))</f>
        <v/>
      </c>
    </row>
    <row r="53">
      <c r="A53" s="8">
        <f>'Weekly data'!A53</f>
        <v/>
      </c>
      <c r="B53">
        <f>IF('Weekly data'!D53="","",INDEX(Seasonality!$B$6:$B$18,'Weekly data'!D53))</f>
        <v/>
      </c>
      <c r="C53">
        <f>IF('Weekly data'!D53="","",INDEX(Seasonality!$C$6:$C$18,'Weekly data'!D53))</f>
        <v/>
      </c>
      <c r="D53">
        <f>IF('Weekly data'!$C53="","",IF(Metrics!$J$6="Seasonal bookings",IF(OR(N(IFERROR(INDEX(Targets!$B$6:$B$45,MATCH('Weekly data'!$C53,Targets!$A$6:$A$45,0)),0))=0,SUM(Seasonality!$B$6:$B$18)=0),"",IFERROR(INDEX(Targets!$B$6:$B$45,MATCH('Weekly data'!$C53,Targets!$A$6:$A$45,0)),0)*$B53/SUM(Seasonality!$B$6:$B$18)),IF(Metrics!$J$6="Seasonal pipeline",IF(OR(N(IFERROR(INDEX(Targets!$B$6:$B$45,MATCH('Weekly data'!$C53,Targets!$A$6:$A$45,0)),0))=0,SUM(Seasonality!$C$6:$C$18)=0),"",IFERROR(INDEX(Targets!$B$6:$B$45,MATCH('Weekly data'!$C53,Targets!$A$6:$A$45,0)),0)*$C53/SUM(Seasonality!$C$6:$C$18)),IF(Metrics!$J$6="Quarter plan",IF(N(IFERROR(INDEX(Targets!$B$6:$B$45,MATCH('Weekly data'!$C53,Targets!$A$6:$A$45,0)),0))=0,"",IFERROR(INDEX(Targets!$B$6:$B$45,MATCH('Weekly data'!$C53,Targets!$A$6:$A$45,0)),0)),IF(AND(Metrics!$J$6="Weekly",ISNUMBER(Metrics!$K$6)),Metrics!$K$6,"")))))</f>
        <v/>
      </c>
      <c r="E53">
        <f>IF(NOT(ISNUMBER('Weekly data'!E53)),"",IF(Metrics!$L$6="% of target",IF(ISNUMBER(D53),IF(D53=0,"",'Weekly data'!E53/D53),""),'Weekly data'!E53))</f>
        <v/>
      </c>
      <c r="F53">
        <f>IF(AND(ISNUMBER(E53),ISNUMBER(E52)),ABS(E53-E52),"")</f>
        <v/>
      </c>
      <c r="G53">
        <f>IF(COUNT(E41:E52)&lt;12,"",AVERAGE(E41:E52))</f>
        <v/>
      </c>
      <c r="H53">
        <f>IF(COUNT(F42:F52)&lt;11,"",AVERAGE(F42:F52))</f>
        <v/>
      </c>
      <c r="I53">
        <f>IF(OR(G53="",H53=""),"",G53+2.66*H53)</f>
        <v/>
      </c>
      <c r="J53">
        <f>IF(OR(G53="",H53=""),"",G53-2.66*H53)</f>
        <v/>
      </c>
      <c r="K53">
        <f>IF(OR(G53="",COUNT(E46:E53)&lt;8),"",IF(COUNTIF(E46:E53,"&gt;"&amp;G53)=8,"Above",IF(COUNTIF(E46:E53,"&lt;"&amp;G53)=8,"Below","")))</f>
        <v/>
      </c>
      <c r="L53">
        <f>IF('Weekly data'!$C53="","",IF(Metrics!$J$7="Seasonal bookings",IF(OR(N(IFERROR(INDEX(Targets!$C$6:$C$45,MATCH('Weekly data'!$C53,Targets!$A$6:$A$45,0)),0))=0,SUM(Seasonality!$B$6:$B$18)=0),"",IFERROR(INDEX(Targets!$C$6:$C$45,MATCH('Weekly data'!$C53,Targets!$A$6:$A$45,0)),0)*$B53/SUM(Seasonality!$B$6:$B$18)),IF(Metrics!$J$7="Seasonal pipeline",IF(OR(N(IFERROR(INDEX(Targets!$C$6:$C$45,MATCH('Weekly data'!$C53,Targets!$A$6:$A$45,0)),0))=0,SUM(Seasonality!$C$6:$C$18)=0),"",IFERROR(INDEX(Targets!$C$6:$C$45,MATCH('Weekly data'!$C53,Targets!$A$6:$A$45,0)),0)*$C53/SUM(Seasonality!$C$6:$C$18)),IF(Metrics!$J$7="Quarter plan",IF(N(IFERROR(INDEX(Targets!$C$6:$C$45,MATCH('Weekly data'!$C53,Targets!$A$6:$A$45,0)),0))=0,"",IFERROR(INDEX(Targets!$C$6:$C$45,MATCH('Weekly data'!$C53,Targets!$A$6:$A$45,0)),0)),IF(AND(Metrics!$J$7="Weekly",ISNUMBER(Metrics!$K$7)),Metrics!$K$7,"")))))</f>
        <v/>
      </c>
      <c r="M53">
        <f>IF(NOT(ISNUMBER('Weekly data'!F53)),"",IF(Metrics!$L$7="% of target",IF(ISNUMBER(L53),IF(L53=0,"",'Weekly data'!F53/L53),""),'Weekly data'!F53))</f>
        <v/>
      </c>
      <c r="N53">
        <f>IF(AND(ISNUMBER(M53),ISNUMBER(M52)),ABS(M53-M52),"")</f>
        <v/>
      </c>
      <c r="O53">
        <f>IF(COUNT(M41:M52)&lt;12,"",AVERAGE(M41:M52))</f>
        <v/>
      </c>
      <c r="P53">
        <f>IF(COUNT(N42:N52)&lt;11,"",AVERAGE(N42:N52))</f>
        <v/>
      </c>
      <c r="Q53">
        <f>IF(OR(O53="",P53=""),"",O53+2.66*P53)</f>
        <v/>
      </c>
      <c r="R53">
        <f>IF(OR(O53="",P53=""),"",O53-2.66*P53)</f>
        <v/>
      </c>
      <c r="S53">
        <f>IF(OR(O53="",COUNT(M46:M53)&lt;8),"",IF(COUNTIF(M46:M53,"&gt;"&amp;O53)=8,"Above",IF(COUNTIF(M46:M53,"&lt;"&amp;O53)=8,"Below","")))</f>
        <v/>
      </c>
      <c r="T53">
        <f>IF('Weekly data'!$C53="","",IF(Metrics!$J$8="Seasonal bookings",IF(OR(N(IFERROR(INDEX(Targets!$D$6:$D$45,MATCH('Weekly data'!$C53,Targets!$A$6:$A$45,0)),0))=0,SUM(Seasonality!$B$6:$B$18)=0),"",IFERROR(INDEX(Targets!$D$6:$D$45,MATCH('Weekly data'!$C53,Targets!$A$6:$A$45,0)),0)*$B53/SUM(Seasonality!$B$6:$B$18)),IF(Metrics!$J$8="Seasonal pipeline",IF(OR(N(IFERROR(INDEX(Targets!$D$6:$D$45,MATCH('Weekly data'!$C53,Targets!$A$6:$A$45,0)),0))=0,SUM(Seasonality!$C$6:$C$18)=0),"",IFERROR(INDEX(Targets!$D$6:$D$45,MATCH('Weekly data'!$C53,Targets!$A$6:$A$45,0)),0)*$C53/SUM(Seasonality!$C$6:$C$18)),IF(Metrics!$J$8="Quarter plan",IF(N(IFERROR(INDEX(Targets!$D$6:$D$45,MATCH('Weekly data'!$C53,Targets!$A$6:$A$45,0)),0))=0,"",IFERROR(INDEX(Targets!$D$6:$D$45,MATCH('Weekly data'!$C53,Targets!$A$6:$A$45,0)),0)),IF(AND(Metrics!$J$8="Weekly",ISNUMBER(Metrics!$K$8)),Metrics!$K$8,"")))))</f>
        <v/>
      </c>
      <c r="U53">
        <f>IF(NOT(ISNUMBER('Weekly data'!G53)),"",IF(Metrics!$L$8="% of target",IF(ISNUMBER(T53),IF(T53=0,"",'Weekly data'!G53/T53),""),'Weekly data'!G53))</f>
        <v/>
      </c>
      <c r="V53">
        <f>IF(AND(ISNUMBER(U53),ISNUMBER(U52)),ABS(U53-U52),"")</f>
        <v/>
      </c>
      <c r="W53">
        <f>IF(COUNT(U41:U52)&lt;12,"",AVERAGE(U41:U52))</f>
        <v/>
      </c>
      <c r="X53">
        <f>IF(COUNT(V42:V52)&lt;11,"",AVERAGE(V42:V52))</f>
        <v/>
      </c>
      <c r="Y53">
        <f>IF(OR(W53="",X53=""),"",W53+2.66*X53)</f>
        <v/>
      </c>
      <c r="Z53">
        <f>IF(OR(W53="",X53=""),"",W53-2.66*X53)</f>
        <v/>
      </c>
      <c r="AA53">
        <f>IF(OR(W53="",COUNT(U46:U53)&lt;8),"",IF(COUNTIF(U46:U53,"&gt;"&amp;W53)=8,"Above",IF(COUNTIF(U46:U53,"&lt;"&amp;W53)=8,"Below","")))</f>
        <v/>
      </c>
      <c r="AB53">
        <f>IF('Weekly data'!$C53="","",IF(Metrics!$J$9="Seasonal bookings",IF(OR(N(IFERROR(INDEX(Targets!$E$6:$E$45,MATCH('Weekly data'!$C53,Targets!$A$6:$A$45,0)),0))=0,SUM(Seasonality!$B$6:$B$18)=0),"",IFERROR(INDEX(Targets!$E$6:$E$45,MATCH('Weekly data'!$C53,Targets!$A$6:$A$45,0)),0)*$B53/SUM(Seasonality!$B$6:$B$18)),IF(Metrics!$J$9="Seasonal pipeline",IF(OR(N(IFERROR(INDEX(Targets!$E$6:$E$45,MATCH('Weekly data'!$C53,Targets!$A$6:$A$45,0)),0))=0,SUM(Seasonality!$C$6:$C$18)=0),"",IFERROR(INDEX(Targets!$E$6:$E$45,MATCH('Weekly data'!$C53,Targets!$A$6:$A$45,0)),0)*$C53/SUM(Seasonality!$C$6:$C$18)),IF(Metrics!$J$9="Quarter plan",IF(N(IFERROR(INDEX(Targets!$E$6:$E$45,MATCH('Weekly data'!$C53,Targets!$A$6:$A$45,0)),0))=0,"",IFERROR(INDEX(Targets!$E$6:$E$45,MATCH('Weekly data'!$C53,Targets!$A$6:$A$45,0)),0)),IF(AND(Metrics!$J$9="Weekly",ISNUMBER(Metrics!$K$9)),Metrics!$K$9,"")))))</f>
        <v/>
      </c>
      <c r="AC53">
        <f>IF(NOT(ISNUMBER('Weekly data'!H53)),"",IF(Metrics!$L$9="% of target",IF(ISNUMBER(AB53),IF(AB53=0,"",'Weekly data'!H53/AB53),""),'Weekly data'!H53))</f>
        <v/>
      </c>
      <c r="AD53">
        <f>IF(AND(ISNUMBER(AC53),ISNUMBER(AC52)),ABS(AC53-AC52),"")</f>
        <v/>
      </c>
      <c r="AE53">
        <f>IF(COUNT(AC41:AC52)&lt;12,"",AVERAGE(AC41:AC52))</f>
        <v/>
      </c>
      <c r="AF53">
        <f>IF(COUNT(AD42:AD52)&lt;11,"",AVERAGE(AD42:AD52))</f>
        <v/>
      </c>
      <c r="AG53">
        <f>IF(OR(AE53="",AF53=""),"",AE53+2.66*AF53)</f>
        <v/>
      </c>
      <c r="AH53">
        <f>IF(OR(AE53="",AF53=""),"",AE53-2.66*AF53)</f>
        <v/>
      </c>
      <c r="AI53">
        <f>IF(OR(AE53="",COUNT(AC46:AC53)&lt;8),"",IF(COUNTIF(AC46:AC53,"&gt;"&amp;AE53)=8,"Above",IF(COUNTIF(AC46:AC53,"&lt;"&amp;AE53)=8,"Below","")))</f>
        <v/>
      </c>
      <c r="AJ53">
        <f>IF('Weekly data'!$C53="","",IF(Metrics!$J$10="Seasonal bookings",IF(OR(N(IFERROR(INDEX(Targets!$F$6:$F$45,MATCH('Weekly data'!$C53,Targets!$A$6:$A$45,0)),0))=0,SUM(Seasonality!$B$6:$B$18)=0),"",IFERROR(INDEX(Targets!$F$6:$F$45,MATCH('Weekly data'!$C53,Targets!$A$6:$A$45,0)),0)*$B53/SUM(Seasonality!$B$6:$B$18)),IF(Metrics!$J$10="Seasonal pipeline",IF(OR(N(IFERROR(INDEX(Targets!$F$6:$F$45,MATCH('Weekly data'!$C53,Targets!$A$6:$A$45,0)),0))=0,SUM(Seasonality!$C$6:$C$18)=0),"",IFERROR(INDEX(Targets!$F$6:$F$45,MATCH('Weekly data'!$C53,Targets!$A$6:$A$45,0)),0)*$C53/SUM(Seasonality!$C$6:$C$18)),IF(Metrics!$J$10="Quarter plan",IF(N(IFERROR(INDEX(Targets!$F$6:$F$45,MATCH('Weekly data'!$C53,Targets!$A$6:$A$45,0)),0))=0,"",IFERROR(INDEX(Targets!$F$6:$F$45,MATCH('Weekly data'!$C53,Targets!$A$6:$A$45,0)),0)),IF(AND(Metrics!$J$10="Weekly",ISNUMBER(Metrics!$K$10)),Metrics!$K$10,"")))))</f>
        <v/>
      </c>
      <c r="AK53">
        <f>IF(NOT(ISNUMBER('Weekly data'!I53)),"",IF(Metrics!$L$10="% of target",IF(ISNUMBER(AJ53),IF(AJ53=0,"",'Weekly data'!I53/AJ53),""),'Weekly data'!I53))</f>
        <v/>
      </c>
      <c r="AL53">
        <f>IF(AND(ISNUMBER(AK53),ISNUMBER(AK52)),ABS(AK53-AK52),"")</f>
        <v/>
      </c>
      <c r="AM53">
        <f>IF(COUNT(AK41:AK52)&lt;12,"",AVERAGE(AK41:AK52))</f>
        <v/>
      </c>
      <c r="AN53">
        <f>IF(COUNT(AL42:AL52)&lt;11,"",AVERAGE(AL42:AL52))</f>
        <v/>
      </c>
      <c r="AO53">
        <f>IF(OR(AM53="",AN53=""),"",AM53+2.66*AN53)</f>
        <v/>
      </c>
      <c r="AP53">
        <f>IF(OR(AM53="",AN53=""),"",AM53-2.66*AN53)</f>
        <v/>
      </c>
      <c r="AQ53">
        <f>IF(OR(AM53="",COUNT(AK46:AK53)&lt;8),"",IF(COUNTIF(AK46:AK53,"&gt;"&amp;AM53)=8,"Above",IF(COUNTIF(AK46:AK53,"&lt;"&amp;AM53)=8,"Below","")))</f>
        <v/>
      </c>
      <c r="AR53">
        <f>IF('Weekly data'!$C53="","",IF(Metrics!$J$11="Seasonal bookings",IF(OR(N(IFERROR(INDEX(Targets!$G$6:$G$45,MATCH('Weekly data'!$C53,Targets!$A$6:$A$45,0)),0))=0,SUM(Seasonality!$B$6:$B$18)=0),"",IFERROR(INDEX(Targets!$G$6:$G$45,MATCH('Weekly data'!$C53,Targets!$A$6:$A$45,0)),0)*$B53/SUM(Seasonality!$B$6:$B$18)),IF(Metrics!$J$11="Seasonal pipeline",IF(OR(N(IFERROR(INDEX(Targets!$G$6:$G$45,MATCH('Weekly data'!$C53,Targets!$A$6:$A$45,0)),0))=0,SUM(Seasonality!$C$6:$C$18)=0),"",IFERROR(INDEX(Targets!$G$6:$G$45,MATCH('Weekly data'!$C53,Targets!$A$6:$A$45,0)),0)*$C53/SUM(Seasonality!$C$6:$C$18)),IF(Metrics!$J$11="Quarter plan",IF(N(IFERROR(INDEX(Targets!$G$6:$G$45,MATCH('Weekly data'!$C53,Targets!$A$6:$A$45,0)),0))=0,"",IFERROR(INDEX(Targets!$G$6:$G$45,MATCH('Weekly data'!$C53,Targets!$A$6:$A$45,0)),0)),IF(AND(Metrics!$J$11="Weekly",ISNUMBER(Metrics!$K$11)),Metrics!$K$11,"")))))</f>
        <v/>
      </c>
      <c r="AS53">
        <f>IF(NOT(ISNUMBER('Weekly data'!J53)),"",IF(Metrics!$L$11="% of target",IF(ISNUMBER(AR53),IF(AR53=0,"",'Weekly data'!J53/AR53),""),'Weekly data'!J53))</f>
        <v/>
      </c>
      <c r="AT53">
        <f>IF(AND(ISNUMBER(AS53),ISNUMBER(AS52)),ABS(AS53-AS52),"")</f>
        <v/>
      </c>
      <c r="AU53">
        <f>IF(COUNT(AS41:AS52)&lt;12,"",AVERAGE(AS41:AS52))</f>
        <v/>
      </c>
      <c r="AV53">
        <f>IF(COUNT(AT42:AT52)&lt;11,"",AVERAGE(AT42:AT52))</f>
        <v/>
      </c>
      <c r="AW53">
        <f>IF(OR(AU53="",AV53=""),"",AU53+2.66*AV53)</f>
        <v/>
      </c>
      <c r="AX53">
        <f>IF(OR(AU53="",AV53=""),"",AU53-2.66*AV53)</f>
        <v/>
      </c>
      <c r="AY53">
        <f>IF(OR(AU53="",COUNT(AS46:AS53)&lt;8),"",IF(COUNTIF(AS46:AS53,"&gt;"&amp;AU53)=8,"Above",IF(COUNTIF(AS46:AS53,"&lt;"&amp;AU53)=8,"Below","")))</f>
        <v/>
      </c>
      <c r="AZ53">
        <f>IF('Weekly data'!$C53="","",IF(Metrics!$J$12="Seasonal bookings",IF(OR(N(IFERROR(INDEX(Targets!$H$6:$H$45,MATCH('Weekly data'!$C53,Targets!$A$6:$A$45,0)),0))=0,SUM(Seasonality!$B$6:$B$18)=0),"",IFERROR(INDEX(Targets!$H$6:$H$45,MATCH('Weekly data'!$C53,Targets!$A$6:$A$45,0)),0)*$B53/SUM(Seasonality!$B$6:$B$18)),IF(Metrics!$J$12="Seasonal pipeline",IF(OR(N(IFERROR(INDEX(Targets!$H$6:$H$45,MATCH('Weekly data'!$C53,Targets!$A$6:$A$45,0)),0))=0,SUM(Seasonality!$C$6:$C$18)=0),"",IFERROR(INDEX(Targets!$H$6:$H$45,MATCH('Weekly data'!$C53,Targets!$A$6:$A$45,0)),0)*$C53/SUM(Seasonality!$C$6:$C$18)),IF(Metrics!$J$12="Quarter plan",IF(N(IFERROR(INDEX(Targets!$H$6:$H$45,MATCH('Weekly data'!$C53,Targets!$A$6:$A$45,0)),0))=0,"",IFERROR(INDEX(Targets!$H$6:$H$45,MATCH('Weekly data'!$C53,Targets!$A$6:$A$45,0)),0)),IF(AND(Metrics!$J$12="Weekly",ISNUMBER(Metrics!$K$12)),Metrics!$K$12,"")))))</f>
        <v/>
      </c>
      <c r="BA53">
        <f>IF(NOT(ISNUMBER('Weekly data'!K53)),"",IF(Metrics!$L$12="% of target",IF(ISNUMBER(AZ53),IF(AZ53=0,"",'Weekly data'!K53/AZ53),""),'Weekly data'!K53))</f>
        <v/>
      </c>
      <c r="BB53">
        <f>IF(AND(ISNUMBER(BA53),ISNUMBER(BA52)),ABS(BA53-BA52),"")</f>
        <v/>
      </c>
      <c r="BC53">
        <f>IF(COUNT(BA41:BA52)&lt;12,"",AVERAGE(BA41:BA52))</f>
        <v/>
      </c>
      <c r="BD53">
        <f>IF(COUNT(BB42:BB52)&lt;11,"",AVERAGE(BB42:BB52))</f>
        <v/>
      </c>
      <c r="BE53">
        <f>IF(OR(BC53="",BD53=""),"",BC53+2.66*BD53)</f>
        <v/>
      </c>
      <c r="BF53">
        <f>IF(OR(BC53="",BD53=""),"",BC53-2.66*BD53)</f>
        <v/>
      </c>
      <c r="BG53">
        <f>IF(OR(BC53="",COUNT(BA46:BA53)&lt;8),"",IF(COUNTIF(BA46:BA53,"&gt;"&amp;BC53)=8,"Above",IF(COUNTIF(BA46:BA53,"&lt;"&amp;BC53)=8,"Below","")))</f>
        <v/>
      </c>
      <c r="BH53">
        <f>IF('Weekly data'!$C53="","",IF(Metrics!$J$13="Seasonal bookings",IF(OR(N(IFERROR(INDEX(Targets!$I$6:$I$45,MATCH('Weekly data'!$C53,Targets!$A$6:$A$45,0)),0))=0,SUM(Seasonality!$B$6:$B$18)=0),"",IFERROR(INDEX(Targets!$I$6:$I$45,MATCH('Weekly data'!$C53,Targets!$A$6:$A$45,0)),0)*$B53/SUM(Seasonality!$B$6:$B$18)),IF(Metrics!$J$13="Seasonal pipeline",IF(OR(N(IFERROR(INDEX(Targets!$I$6:$I$45,MATCH('Weekly data'!$C53,Targets!$A$6:$A$45,0)),0))=0,SUM(Seasonality!$C$6:$C$18)=0),"",IFERROR(INDEX(Targets!$I$6:$I$45,MATCH('Weekly data'!$C53,Targets!$A$6:$A$45,0)),0)*$C53/SUM(Seasonality!$C$6:$C$18)),IF(Metrics!$J$13="Quarter plan",IF(N(IFERROR(INDEX(Targets!$I$6:$I$45,MATCH('Weekly data'!$C53,Targets!$A$6:$A$45,0)),0))=0,"",IFERROR(INDEX(Targets!$I$6:$I$45,MATCH('Weekly data'!$C53,Targets!$A$6:$A$45,0)),0)),IF(AND(Metrics!$J$13="Weekly",ISNUMBER(Metrics!$K$13)),Metrics!$K$13,"")))))</f>
        <v/>
      </c>
      <c r="BI53">
        <f>IF(NOT(ISNUMBER('Weekly data'!L53)),"",IF(Metrics!$L$13="% of target",IF(ISNUMBER(BH53),IF(BH53=0,"",'Weekly data'!L53/BH53),""),'Weekly data'!L53))</f>
        <v/>
      </c>
      <c r="BJ53">
        <f>IF(AND(ISNUMBER(BI53),ISNUMBER(BI52)),ABS(BI53-BI52),"")</f>
        <v/>
      </c>
      <c r="BK53">
        <f>IF(COUNT(BI41:BI52)&lt;12,"",AVERAGE(BI41:BI52))</f>
        <v/>
      </c>
      <c r="BL53">
        <f>IF(COUNT(BJ42:BJ52)&lt;11,"",AVERAGE(BJ42:BJ52))</f>
        <v/>
      </c>
      <c r="BM53">
        <f>IF(OR(BK53="",BL53=""),"",BK53+2.66*BL53)</f>
        <v/>
      </c>
      <c r="BN53">
        <f>IF(OR(BK53="",BL53=""),"",BK53-2.66*BL53)</f>
        <v/>
      </c>
      <c r="BO53">
        <f>IF(OR(BK53="",COUNT(BI46:BI53)&lt;8),"",IF(COUNTIF(BI46:BI53,"&gt;"&amp;BK53)=8,"Above",IF(COUNTIF(BI46:BI53,"&lt;"&amp;BK53)=8,"Below","")))</f>
        <v/>
      </c>
      <c r="BP53">
        <f>IF('Weekly data'!$C53="","",IF(Metrics!$J$14="Seasonal bookings",IF(OR(N(IFERROR(INDEX(Targets!$J$6:$J$45,MATCH('Weekly data'!$C53,Targets!$A$6:$A$45,0)),0))=0,SUM(Seasonality!$B$6:$B$18)=0),"",IFERROR(INDEX(Targets!$J$6:$J$45,MATCH('Weekly data'!$C53,Targets!$A$6:$A$45,0)),0)*$B53/SUM(Seasonality!$B$6:$B$18)),IF(Metrics!$J$14="Seasonal pipeline",IF(OR(N(IFERROR(INDEX(Targets!$J$6:$J$45,MATCH('Weekly data'!$C53,Targets!$A$6:$A$45,0)),0))=0,SUM(Seasonality!$C$6:$C$18)=0),"",IFERROR(INDEX(Targets!$J$6:$J$45,MATCH('Weekly data'!$C53,Targets!$A$6:$A$45,0)),0)*$C53/SUM(Seasonality!$C$6:$C$18)),IF(Metrics!$J$14="Quarter plan",IF(N(IFERROR(INDEX(Targets!$J$6:$J$45,MATCH('Weekly data'!$C53,Targets!$A$6:$A$45,0)),0))=0,"",IFERROR(INDEX(Targets!$J$6:$J$45,MATCH('Weekly data'!$C53,Targets!$A$6:$A$45,0)),0)),IF(AND(Metrics!$J$14="Weekly",ISNUMBER(Metrics!$K$14)),Metrics!$K$14,"")))))</f>
        <v/>
      </c>
      <c r="BQ53">
        <f>IF(NOT(ISNUMBER('Weekly data'!M53)),"",IF(Metrics!$L$14="% of target",IF(ISNUMBER(BP53),IF(BP53=0,"",'Weekly data'!M53/BP53),""),'Weekly data'!M53))</f>
        <v/>
      </c>
      <c r="BR53">
        <f>IF(AND(ISNUMBER(BQ53),ISNUMBER(BQ52)),ABS(BQ53-BQ52),"")</f>
        <v/>
      </c>
      <c r="BS53">
        <f>IF(COUNT(BQ41:BQ52)&lt;12,"",AVERAGE(BQ41:BQ52))</f>
        <v/>
      </c>
      <c r="BT53">
        <f>IF(COUNT(BR42:BR52)&lt;11,"",AVERAGE(BR42:BR52))</f>
        <v/>
      </c>
      <c r="BU53">
        <f>IF(OR(BS53="",BT53=""),"",BS53+2.66*BT53)</f>
        <v/>
      </c>
      <c r="BV53">
        <f>IF(OR(BS53="",BT53=""),"",BS53-2.66*BT53)</f>
        <v/>
      </c>
      <c r="BW53">
        <f>IF(OR(BS53="",COUNT(BQ46:BQ53)&lt;8),"",IF(COUNTIF(BQ46:BQ53,"&gt;"&amp;BS53)=8,"Above",IF(COUNTIF(BQ46:BQ53,"&lt;"&amp;BS53)=8,"Below","")))</f>
        <v/>
      </c>
      <c r="BX53">
        <f>IF('Weekly data'!$C53="","",IF(Metrics!$J$15="Seasonal bookings",IF(OR(N(IFERROR(INDEX(Targets!$K$6:$K$45,MATCH('Weekly data'!$C53,Targets!$A$6:$A$45,0)),0))=0,SUM(Seasonality!$B$6:$B$18)=0),"",IFERROR(INDEX(Targets!$K$6:$K$45,MATCH('Weekly data'!$C53,Targets!$A$6:$A$45,0)),0)*$B53/SUM(Seasonality!$B$6:$B$18)),IF(Metrics!$J$15="Seasonal pipeline",IF(OR(N(IFERROR(INDEX(Targets!$K$6:$K$45,MATCH('Weekly data'!$C53,Targets!$A$6:$A$45,0)),0))=0,SUM(Seasonality!$C$6:$C$18)=0),"",IFERROR(INDEX(Targets!$K$6:$K$45,MATCH('Weekly data'!$C53,Targets!$A$6:$A$45,0)),0)*$C53/SUM(Seasonality!$C$6:$C$18)),IF(Metrics!$J$15="Quarter plan",IF(N(IFERROR(INDEX(Targets!$K$6:$K$45,MATCH('Weekly data'!$C53,Targets!$A$6:$A$45,0)),0))=0,"",IFERROR(INDEX(Targets!$K$6:$K$45,MATCH('Weekly data'!$C53,Targets!$A$6:$A$45,0)),0)),IF(AND(Metrics!$J$15="Weekly",ISNUMBER(Metrics!$K$15)),Metrics!$K$15,"")))))</f>
        <v/>
      </c>
      <c r="BY53">
        <f>IF(NOT(ISNUMBER('Weekly data'!N53)),"",IF(Metrics!$L$15="% of target",IF(ISNUMBER(BX53),IF(BX53=0,"",'Weekly data'!N53/BX53),""),'Weekly data'!N53))</f>
        <v/>
      </c>
      <c r="BZ53">
        <f>IF(AND(ISNUMBER(BY53),ISNUMBER(BY52)),ABS(BY53-BY52),"")</f>
        <v/>
      </c>
      <c r="CA53">
        <f>IF(COUNT(BY41:BY52)&lt;12,"",AVERAGE(BY41:BY52))</f>
        <v/>
      </c>
      <c r="CB53">
        <f>IF(COUNT(BZ42:BZ52)&lt;11,"",AVERAGE(BZ42:BZ52))</f>
        <v/>
      </c>
      <c r="CC53">
        <f>IF(OR(CA53="",CB53=""),"",CA53+2.66*CB53)</f>
        <v/>
      </c>
      <c r="CD53">
        <f>IF(OR(CA53="",CB53=""),"",CA53-2.66*CB53)</f>
        <v/>
      </c>
      <c r="CE53">
        <f>IF(OR(CA53="",COUNT(BY46:BY53)&lt;8),"",IF(COUNTIF(BY46:BY53,"&gt;"&amp;CA53)=8,"Above",IF(COUNTIF(BY46:BY53,"&lt;"&amp;CA53)=8,"Below","")))</f>
        <v/>
      </c>
      <c r="CF53">
        <f>IF('Weekly data'!$C53="","",IF(Metrics!$J$16="Seasonal bookings",IF(OR(N(IFERROR(INDEX(Targets!$L$6:$L$45,MATCH('Weekly data'!$C53,Targets!$A$6:$A$45,0)),0))=0,SUM(Seasonality!$B$6:$B$18)=0),"",IFERROR(INDEX(Targets!$L$6:$L$45,MATCH('Weekly data'!$C53,Targets!$A$6:$A$45,0)),0)*$B53/SUM(Seasonality!$B$6:$B$18)),IF(Metrics!$J$16="Seasonal pipeline",IF(OR(N(IFERROR(INDEX(Targets!$L$6:$L$45,MATCH('Weekly data'!$C53,Targets!$A$6:$A$45,0)),0))=0,SUM(Seasonality!$C$6:$C$18)=0),"",IFERROR(INDEX(Targets!$L$6:$L$45,MATCH('Weekly data'!$C53,Targets!$A$6:$A$45,0)),0)*$C53/SUM(Seasonality!$C$6:$C$18)),IF(Metrics!$J$16="Quarter plan",IF(N(IFERROR(INDEX(Targets!$L$6:$L$45,MATCH('Weekly data'!$C53,Targets!$A$6:$A$45,0)),0))=0,"",IFERROR(INDEX(Targets!$L$6:$L$45,MATCH('Weekly data'!$C53,Targets!$A$6:$A$45,0)),0)),IF(AND(Metrics!$J$16="Weekly",ISNUMBER(Metrics!$K$16)),Metrics!$K$16,"")))))</f>
        <v/>
      </c>
      <c r="CG53">
        <f>IF(NOT(ISNUMBER('Weekly data'!O53)),"",IF(Metrics!$L$16="% of target",IF(ISNUMBER(CF53),IF(CF53=0,"",'Weekly data'!O53/CF53),""),'Weekly data'!O53))</f>
        <v/>
      </c>
      <c r="CH53">
        <f>IF(AND(ISNUMBER(CG53),ISNUMBER(CG52)),ABS(CG53-CG52),"")</f>
        <v/>
      </c>
      <c r="CI53">
        <f>IF(COUNT(CG41:CG52)&lt;12,"",AVERAGE(CG41:CG52))</f>
        <v/>
      </c>
      <c r="CJ53">
        <f>IF(COUNT(CH42:CH52)&lt;11,"",AVERAGE(CH42:CH52))</f>
        <v/>
      </c>
      <c r="CK53">
        <f>IF(OR(CI53="",CJ53=""),"",CI53+2.66*CJ53)</f>
        <v/>
      </c>
      <c r="CL53">
        <f>IF(OR(CI53="",CJ53=""),"",CI53-2.66*CJ53)</f>
        <v/>
      </c>
      <c r="CM53">
        <f>IF(OR(CI53="",COUNT(CG46:CG53)&lt;8),"",IF(COUNTIF(CG46:CG53,"&gt;"&amp;CI53)=8,"Above",IF(COUNTIF(CG46:CG53,"&lt;"&amp;CI53)=8,"Below","")))</f>
        <v/>
      </c>
      <c r="CN53">
        <f>IF('Weekly data'!$C53="","",IF(Metrics!$J$17="Seasonal bookings",IF(OR(N(IFERROR(INDEX(Targets!$M$6:$M$45,MATCH('Weekly data'!$C53,Targets!$A$6:$A$45,0)),0))=0,SUM(Seasonality!$B$6:$B$18)=0),"",IFERROR(INDEX(Targets!$M$6:$M$45,MATCH('Weekly data'!$C53,Targets!$A$6:$A$45,0)),0)*$B53/SUM(Seasonality!$B$6:$B$18)),IF(Metrics!$J$17="Seasonal pipeline",IF(OR(N(IFERROR(INDEX(Targets!$M$6:$M$45,MATCH('Weekly data'!$C53,Targets!$A$6:$A$45,0)),0))=0,SUM(Seasonality!$C$6:$C$18)=0),"",IFERROR(INDEX(Targets!$M$6:$M$45,MATCH('Weekly data'!$C53,Targets!$A$6:$A$45,0)),0)*$C53/SUM(Seasonality!$C$6:$C$18)),IF(Metrics!$J$17="Quarter plan",IF(N(IFERROR(INDEX(Targets!$M$6:$M$45,MATCH('Weekly data'!$C53,Targets!$A$6:$A$45,0)),0))=0,"",IFERROR(INDEX(Targets!$M$6:$M$45,MATCH('Weekly data'!$C53,Targets!$A$6:$A$45,0)),0)),IF(AND(Metrics!$J$17="Weekly",ISNUMBER(Metrics!$K$17)),Metrics!$K$17,"")))))</f>
        <v/>
      </c>
      <c r="CO53">
        <f>IF(NOT(ISNUMBER('Weekly data'!P53)),"",IF(Metrics!$L$17="% of target",IF(ISNUMBER(CN53),IF(CN53=0,"",'Weekly data'!P53/CN53),""),'Weekly data'!P53))</f>
        <v/>
      </c>
      <c r="CP53">
        <f>IF(AND(ISNUMBER(CO53),ISNUMBER(CO52)),ABS(CO53-CO52),"")</f>
        <v/>
      </c>
      <c r="CQ53">
        <f>IF(COUNT(CO41:CO52)&lt;12,"",AVERAGE(CO41:CO52))</f>
        <v/>
      </c>
      <c r="CR53">
        <f>IF(COUNT(CP42:CP52)&lt;11,"",AVERAGE(CP42:CP52))</f>
        <v/>
      </c>
      <c r="CS53">
        <f>IF(OR(CQ53="",CR53=""),"",CQ53+2.66*CR53)</f>
        <v/>
      </c>
      <c r="CT53">
        <f>IF(OR(CQ53="",CR53=""),"",CQ53-2.66*CR53)</f>
        <v/>
      </c>
      <c r="CU53">
        <f>IF(OR(CQ53="",COUNT(CO46:CO53)&lt;8),"",IF(COUNTIF(CO46:CO53,"&gt;"&amp;CQ53)=8,"Above",IF(COUNTIF(CO46:CO53,"&lt;"&amp;CQ53)=8,"Below","")))</f>
        <v/>
      </c>
    </row>
    <row r="54">
      <c r="A54" s="8">
        <f>'Weekly data'!A54</f>
        <v/>
      </c>
      <c r="B54">
        <f>IF('Weekly data'!D54="","",INDEX(Seasonality!$B$6:$B$18,'Weekly data'!D54))</f>
        <v/>
      </c>
      <c r="C54">
        <f>IF('Weekly data'!D54="","",INDEX(Seasonality!$C$6:$C$18,'Weekly data'!D54))</f>
        <v/>
      </c>
      <c r="D54">
        <f>IF('Weekly data'!$C54="","",IF(Metrics!$J$6="Seasonal bookings",IF(OR(N(IFERROR(INDEX(Targets!$B$6:$B$45,MATCH('Weekly data'!$C54,Targets!$A$6:$A$45,0)),0))=0,SUM(Seasonality!$B$6:$B$18)=0),"",IFERROR(INDEX(Targets!$B$6:$B$45,MATCH('Weekly data'!$C54,Targets!$A$6:$A$45,0)),0)*$B54/SUM(Seasonality!$B$6:$B$18)),IF(Metrics!$J$6="Seasonal pipeline",IF(OR(N(IFERROR(INDEX(Targets!$B$6:$B$45,MATCH('Weekly data'!$C54,Targets!$A$6:$A$45,0)),0))=0,SUM(Seasonality!$C$6:$C$18)=0),"",IFERROR(INDEX(Targets!$B$6:$B$45,MATCH('Weekly data'!$C54,Targets!$A$6:$A$45,0)),0)*$C54/SUM(Seasonality!$C$6:$C$18)),IF(Metrics!$J$6="Quarter plan",IF(N(IFERROR(INDEX(Targets!$B$6:$B$45,MATCH('Weekly data'!$C54,Targets!$A$6:$A$45,0)),0))=0,"",IFERROR(INDEX(Targets!$B$6:$B$45,MATCH('Weekly data'!$C54,Targets!$A$6:$A$45,0)),0)),IF(AND(Metrics!$J$6="Weekly",ISNUMBER(Metrics!$K$6)),Metrics!$K$6,"")))))</f>
        <v/>
      </c>
      <c r="E54">
        <f>IF(NOT(ISNUMBER('Weekly data'!E54)),"",IF(Metrics!$L$6="% of target",IF(ISNUMBER(D54),IF(D54=0,"",'Weekly data'!E54/D54),""),'Weekly data'!E54))</f>
        <v/>
      </c>
      <c r="F54">
        <f>IF(AND(ISNUMBER(E54),ISNUMBER(E53)),ABS(E54-E53),"")</f>
        <v/>
      </c>
      <c r="G54">
        <f>IF(COUNT(E42:E53)&lt;12,"",AVERAGE(E42:E53))</f>
        <v/>
      </c>
      <c r="H54">
        <f>IF(COUNT(F43:F53)&lt;11,"",AVERAGE(F43:F53))</f>
        <v/>
      </c>
      <c r="I54">
        <f>IF(OR(G54="",H54=""),"",G54+2.66*H54)</f>
        <v/>
      </c>
      <c r="J54">
        <f>IF(OR(G54="",H54=""),"",G54-2.66*H54)</f>
        <v/>
      </c>
      <c r="K54">
        <f>IF(OR(G54="",COUNT(E47:E54)&lt;8),"",IF(COUNTIF(E47:E54,"&gt;"&amp;G54)=8,"Above",IF(COUNTIF(E47:E54,"&lt;"&amp;G54)=8,"Below","")))</f>
        <v/>
      </c>
      <c r="L54">
        <f>IF('Weekly data'!$C54="","",IF(Metrics!$J$7="Seasonal bookings",IF(OR(N(IFERROR(INDEX(Targets!$C$6:$C$45,MATCH('Weekly data'!$C54,Targets!$A$6:$A$45,0)),0))=0,SUM(Seasonality!$B$6:$B$18)=0),"",IFERROR(INDEX(Targets!$C$6:$C$45,MATCH('Weekly data'!$C54,Targets!$A$6:$A$45,0)),0)*$B54/SUM(Seasonality!$B$6:$B$18)),IF(Metrics!$J$7="Seasonal pipeline",IF(OR(N(IFERROR(INDEX(Targets!$C$6:$C$45,MATCH('Weekly data'!$C54,Targets!$A$6:$A$45,0)),0))=0,SUM(Seasonality!$C$6:$C$18)=0),"",IFERROR(INDEX(Targets!$C$6:$C$45,MATCH('Weekly data'!$C54,Targets!$A$6:$A$45,0)),0)*$C54/SUM(Seasonality!$C$6:$C$18)),IF(Metrics!$J$7="Quarter plan",IF(N(IFERROR(INDEX(Targets!$C$6:$C$45,MATCH('Weekly data'!$C54,Targets!$A$6:$A$45,0)),0))=0,"",IFERROR(INDEX(Targets!$C$6:$C$45,MATCH('Weekly data'!$C54,Targets!$A$6:$A$45,0)),0)),IF(AND(Metrics!$J$7="Weekly",ISNUMBER(Metrics!$K$7)),Metrics!$K$7,"")))))</f>
        <v/>
      </c>
      <c r="M54">
        <f>IF(NOT(ISNUMBER('Weekly data'!F54)),"",IF(Metrics!$L$7="% of target",IF(ISNUMBER(L54),IF(L54=0,"",'Weekly data'!F54/L54),""),'Weekly data'!F54))</f>
        <v/>
      </c>
      <c r="N54">
        <f>IF(AND(ISNUMBER(M54),ISNUMBER(M53)),ABS(M54-M53),"")</f>
        <v/>
      </c>
      <c r="O54">
        <f>IF(COUNT(M42:M53)&lt;12,"",AVERAGE(M42:M53))</f>
        <v/>
      </c>
      <c r="P54">
        <f>IF(COUNT(N43:N53)&lt;11,"",AVERAGE(N43:N53))</f>
        <v/>
      </c>
      <c r="Q54">
        <f>IF(OR(O54="",P54=""),"",O54+2.66*P54)</f>
        <v/>
      </c>
      <c r="R54">
        <f>IF(OR(O54="",P54=""),"",O54-2.66*P54)</f>
        <v/>
      </c>
      <c r="S54">
        <f>IF(OR(O54="",COUNT(M47:M54)&lt;8),"",IF(COUNTIF(M47:M54,"&gt;"&amp;O54)=8,"Above",IF(COUNTIF(M47:M54,"&lt;"&amp;O54)=8,"Below","")))</f>
        <v/>
      </c>
      <c r="T54">
        <f>IF('Weekly data'!$C54="","",IF(Metrics!$J$8="Seasonal bookings",IF(OR(N(IFERROR(INDEX(Targets!$D$6:$D$45,MATCH('Weekly data'!$C54,Targets!$A$6:$A$45,0)),0))=0,SUM(Seasonality!$B$6:$B$18)=0),"",IFERROR(INDEX(Targets!$D$6:$D$45,MATCH('Weekly data'!$C54,Targets!$A$6:$A$45,0)),0)*$B54/SUM(Seasonality!$B$6:$B$18)),IF(Metrics!$J$8="Seasonal pipeline",IF(OR(N(IFERROR(INDEX(Targets!$D$6:$D$45,MATCH('Weekly data'!$C54,Targets!$A$6:$A$45,0)),0))=0,SUM(Seasonality!$C$6:$C$18)=0),"",IFERROR(INDEX(Targets!$D$6:$D$45,MATCH('Weekly data'!$C54,Targets!$A$6:$A$45,0)),0)*$C54/SUM(Seasonality!$C$6:$C$18)),IF(Metrics!$J$8="Quarter plan",IF(N(IFERROR(INDEX(Targets!$D$6:$D$45,MATCH('Weekly data'!$C54,Targets!$A$6:$A$45,0)),0))=0,"",IFERROR(INDEX(Targets!$D$6:$D$45,MATCH('Weekly data'!$C54,Targets!$A$6:$A$45,0)),0)),IF(AND(Metrics!$J$8="Weekly",ISNUMBER(Metrics!$K$8)),Metrics!$K$8,"")))))</f>
        <v/>
      </c>
      <c r="U54">
        <f>IF(NOT(ISNUMBER('Weekly data'!G54)),"",IF(Metrics!$L$8="% of target",IF(ISNUMBER(T54),IF(T54=0,"",'Weekly data'!G54/T54),""),'Weekly data'!G54))</f>
        <v/>
      </c>
      <c r="V54">
        <f>IF(AND(ISNUMBER(U54),ISNUMBER(U53)),ABS(U54-U53),"")</f>
        <v/>
      </c>
      <c r="W54">
        <f>IF(COUNT(U42:U53)&lt;12,"",AVERAGE(U42:U53))</f>
        <v/>
      </c>
      <c r="X54">
        <f>IF(COUNT(V43:V53)&lt;11,"",AVERAGE(V43:V53))</f>
        <v/>
      </c>
      <c r="Y54">
        <f>IF(OR(W54="",X54=""),"",W54+2.66*X54)</f>
        <v/>
      </c>
      <c r="Z54">
        <f>IF(OR(W54="",X54=""),"",W54-2.66*X54)</f>
        <v/>
      </c>
      <c r="AA54">
        <f>IF(OR(W54="",COUNT(U47:U54)&lt;8),"",IF(COUNTIF(U47:U54,"&gt;"&amp;W54)=8,"Above",IF(COUNTIF(U47:U54,"&lt;"&amp;W54)=8,"Below","")))</f>
        <v/>
      </c>
      <c r="AB54">
        <f>IF('Weekly data'!$C54="","",IF(Metrics!$J$9="Seasonal bookings",IF(OR(N(IFERROR(INDEX(Targets!$E$6:$E$45,MATCH('Weekly data'!$C54,Targets!$A$6:$A$45,0)),0))=0,SUM(Seasonality!$B$6:$B$18)=0),"",IFERROR(INDEX(Targets!$E$6:$E$45,MATCH('Weekly data'!$C54,Targets!$A$6:$A$45,0)),0)*$B54/SUM(Seasonality!$B$6:$B$18)),IF(Metrics!$J$9="Seasonal pipeline",IF(OR(N(IFERROR(INDEX(Targets!$E$6:$E$45,MATCH('Weekly data'!$C54,Targets!$A$6:$A$45,0)),0))=0,SUM(Seasonality!$C$6:$C$18)=0),"",IFERROR(INDEX(Targets!$E$6:$E$45,MATCH('Weekly data'!$C54,Targets!$A$6:$A$45,0)),0)*$C54/SUM(Seasonality!$C$6:$C$18)),IF(Metrics!$J$9="Quarter plan",IF(N(IFERROR(INDEX(Targets!$E$6:$E$45,MATCH('Weekly data'!$C54,Targets!$A$6:$A$45,0)),0))=0,"",IFERROR(INDEX(Targets!$E$6:$E$45,MATCH('Weekly data'!$C54,Targets!$A$6:$A$45,0)),0)),IF(AND(Metrics!$J$9="Weekly",ISNUMBER(Metrics!$K$9)),Metrics!$K$9,"")))))</f>
        <v/>
      </c>
      <c r="AC54">
        <f>IF(NOT(ISNUMBER('Weekly data'!H54)),"",IF(Metrics!$L$9="% of target",IF(ISNUMBER(AB54),IF(AB54=0,"",'Weekly data'!H54/AB54),""),'Weekly data'!H54))</f>
        <v/>
      </c>
      <c r="AD54">
        <f>IF(AND(ISNUMBER(AC54),ISNUMBER(AC53)),ABS(AC54-AC53),"")</f>
        <v/>
      </c>
      <c r="AE54">
        <f>IF(COUNT(AC42:AC53)&lt;12,"",AVERAGE(AC42:AC53))</f>
        <v/>
      </c>
      <c r="AF54">
        <f>IF(COUNT(AD43:AD53)&lt;11,"",AVERAGE(AD43:AD53))</f>
        <v/>
      </c>
      <c r="AG54">
        <f>IF(OR(AE54="",AF54=""),"",AE54+2.66*AF54)</f>
        <v/>
      </c>
      <c r="AH54">
        <f>IF(OR(AE54="",AF54=""),"",AE54-2.66*AF54)</f>
        <v/>
      </c>
      <c r="AI54">
        <f>IF(OR(AE54="",COUNT(AC47:AC54)&lt;8),"",IF(COUNTIF(AC47:AC54,"&gt;"&amp;AE54)=8,"Above",IF(COUNTIF(AC47:AC54,"&lt;"&amp;AE54)=8,"Below","")))</f>
        <v/>
      </c>
      <c r="AJ54">
        <f>IF('Weekly data'!$C54="","",IF(Metrics!$J$10="Seasonal bookings",IF(OR(N(IFERROR(INDEX(Targets!$F$6:$F$45,MATCH('Weekly data'!$C54,Targets!$A$6:$A$45,0)),0))=0,SUM(Seasonality!$B$6:$B$18)=0),"",IFERROR(INDEX(Targets!$F$6:$F$45,MATCH('Weekly data'!$C54,Targets!$A$6:$A$45,0)),0)*$B54/SUM(Seasonality!$B$6:$B$18)),IF(Metrics!$J$10="Seasonal pipeline",IF(OR(N(IFERROR(INDEX(Targets!$F$6:$F$45,MATCH('Weekly data'!$C54,Targets!$A$6:$A$45,0)),0))=0,SUM(Seasonality!$C$6:$C$18)=0),"",IFERROR(INDEX(Targets!$F$6:$F$45,MATCH('Weekly data'!$C54,Targets!$A$6:$A$45,0)),0)*$C54/SUM(Seasonality!$C$6:$C$18)),IF(Metrics!$J$10="Quarter plan",IF(N(IFERROR(INDEX(Targets!$F$6:$F$45,MATCH('Weekly data'!$C54,Targets!$A$6:$A$45,0)),0))=0,"",IFERROR(INDEX(Targets!$F$6:$F$45,MATCH('Weekly data'!$C54,Targets!$A$6:$A$45,0)),0)),IF(AND(Metrics!$J$10="Weekly",ISNUMBER(Metrics!$K$10)),Metrics!$K$10,"")))))</f>
        <v/>
      </c>
      <c r="AK54">
        <f>IF(NOT(ISNUMBER('Weekly data'!I54)),"",IF(Metrics!$L$10="% of target",IF(ISNUMBER(AJ54),IF(AJ54=0,"",'Weekly data'!I54/AJ54),""),'Weekly data'!I54))</f>
        <v/>
      </c>
      <c r="AL54">
        <f>IF(AND(ISNUMBER(AK54),ISNUMBER(AK53)),ABS(AK54-AK53),"")</f>
        <v/>
      </c>
      <c r="AM54">
        <f>IF(COUNT(AK42:AK53)&lt;12,"",AVERAGE(AK42:AK53))</f>
        <v/>
      </c>
      <c r="AN54">
        <f>IF(COUNT(AL43:AL53)&lt;11,"",AVERAGE(AL43:AL53))</f>
        <v/>
      </c>
      <c r="AO54">
        <f>IF(OR(AM54="",AN54=""),"",AM54+2.66*AN54)</f>
        <v/>
      </c>
      <c r="AP54">
        <f>IF(OR(AM54="",AN54=""),"",AM54-2.66*AN54)</f>
        <v/>
      </c>
      <c r="AQ54">
        <f>IF(OR(AM54="",COUNT(AK47:AK54)&lt;8),"",IF(COUNTIF(AK47:AK54,"&gt;"&amp;AM54)=8,"Above",IF(COUNTIF(AK47:AK54,"&lt;"&amp;AM54)=8,"Below","")))</f>
        <v/>
      </c>
      <c r="AR54">
        <f>IF('Weekly data'!$C54="","",IF(Metrics!$J$11="Seasonal bookings",IF(OR(N(IFERROR(INDEX(Targets!$G$6:$G$45,MATCH('Weekly data'!$C54,Targets!$A$6:$A$45,0)),0))=0,SUM(Seasonality!$B$6:$B$18)=0),"",IFERROR(INDEX(Targets!$G$6:$G$45,MATCH('Weekly data'!$C54,Targets!$A$6:$A$45,0)),0)*$B54/SUM(Seasonality!$B$6:$B$18)),IF(Metrics!$J$11="Seasonal pipeline",IF(OR(N(IFERROR(INDEX(Targets!$G$6:$G$45,MATCH('Weekly data'!$C54,Targets!$A$6:$A$45,0)),0))=0,SUM(Seasonality!$C$6:$C$18)=0),"",IFERROR(INDEX(Targets!$G$6:$G$45,MATCH('Weekly data'!$C54,Targets!$A$6:$A$45,0)),0)*$C54/SUM(Seasonality!$C$6:$C$18)),IF(Metrics!$J$11="Quarter plan",IF(N(IFERROR(INDEX(Targets!$G$6:$G$45,MATCH('Weekly data'!$C54,Targets!$A$6:$A$45,0)),0))=0,"",IFERROR(INDEX(Targets!$G$6:$G$45,MATCH('Weekly data'!$C54,Targets!$A$6:$A$45,0)),0)),IF(AND(Metrics!$J$11="Weekly",ISNUMBER(Metrics!$K$11)),Metrics!$K$11,"")))))</f>
        <v/>
      </c>
      <c r="AS54">
        <f>IF(NOT(ISNUMBER('Weekly data'!J54)),"",IF(Metrics!$L$11="% of target",IF(ISNUMBER(AR54),IF(AR54=0,"",'Weekly data'!J54/AR54),""),'Weekly data'!J54))</f>
        <v/>
      </c>
      <c r="AT54">
        <f>IF(AND(ISNUMBER(AS54),ISNUMBER(AS53)),ABS(AS54-AS53),"")</f>
        <v/>
      </c>
      <c r="AU54">
        <f>IF(COUNT(AS42:AS53)&lt;12,"",AVERAGE(AS42:AS53))</f>
        <v/>
      </c>
      <c r="AV54">
        <f>IF(COUNT(AT43:AT53)&lt;11,"",AVERAGE(AT43:AT53))</f>
        <v/>
      </c>
      <c r="AW54">
        <f>IF(OR(AU54="",AV54=""),"",AU54+2.66*AV54)</f>
        <v/>
      </c>
      <c r="AX54">
        <f>IF(OR(AU54="",AV54=""),"",AU54-2.66*AV54)</f>
        <v/>
      </c>
      <c r="AY54">
        <f>IF(OR(AU54="",COUNT(AS47:AS54)&lt;8),"",IF(COUNTIF(AS47:AS54,"&gt;"&amp;AU54)=8,"Above",IF(COUNTIF(AS47:AS54,"&lt;"&amp;AU54)=8,"Below","")))</f>
        <v/>
      </c>
      <c r="AZ54">
        <f>IF('Weekly data'!$C54="","",IF(Metrics!$J$12="Seasonal bookings",IF(OR(N(IFERROR(INDEX(Targets!$H$6:$H$45,MATCH('Weekly data'!$C54,Targets!$A$6:$A$45,0)),0))=0,SUM(Seasonality!$B$6:$B$18)=0),"",IFERROR(INDEX(Targets!$H$6:$H$45,MATCH('Weekly data'!$C54,Targets!$A$6:$A$45,0)),0)*$B54/SUM(Seasonality!$B$6:$B$18)),IF(Metrics!$J$12="Seasonal pipeline",IF(OR(N(IFERROR(INDEX(Targets!$H$6:$H$45,MATCH('Weekly data'!$C54,Targets!$A$6:$A$45,0)),0))=0,SUM(Seasonality!$C$6:$C$18)=0),"",IFERROR(INDEX(Targets!$H$6:$H$45,MATCH('Weekly data'!$C54,Targets!$A$6:$A$45,0)),0)*$C54/SUM(Seasonality!$C$6:$C$18)),IF(Metrics!$J$12="Quarter plan",IF(N(IFERROR(INDEX(Targets!$H$6:$H$45,MATCH('Weekly data'!$C54,Targets!$A$6:$A$45,0)),0))=0,"",IFERROR(INDEX(Targets!$H$6:$H$45,MATCH('Weekly data'!$C54,Targets!$A$6:$A$45,0)),0)),IF(AND(Metrics!$J$12="Weekly",ISNUMBER(Metrics!$K$12)),Metrics!$K$12,"")))))</f>
        <v/>
      </c>
      <c r="BA54">
        <f>IF(NOT(ISNUMBER('Weekly data'!K54)),"",IF(Metrics!$L$12="% of target",IF(ISNUMBER(AZ54),IF(AZ54=0,"",'Weekly data'!K54/AZ54),""),'Weekly data'!K54))</f>
        <v/>
      </c>
      <c r="BB54">
        <f>IF(AND(ISNUMBER(BA54),ISNUMBER(BA53)),ABS(BA54-BA53),"")</f>
        <v/>
      </c>
      <c r="BC54">
        <f>IF(COUNT(BA42:BA53)&lt;12,"",AVERAGE(BA42:BA53))</f>
        <v/>
      </c>
      <c r="BD54">
        <f>IF(COUNT(BB43:BB53)&lt;11,"",AVERAGE(BB43:BB53))</f>
        <v/>
      </c>
      <c r="BE54">
        <f>IF(OR(BC54="",BD54=""),"",BC54+2.66*BD54)</f>
        <v/>
      </c>
      <c r="BF54">
        <f>IF(OR(BC54="",BD54=""),"",BC54-2.66*BD54)</f>
        <v/>
      </c>
      <c r="BG54">
        <f>IF(OR(BC54="",COUNT(BA47:BA54)&lt;8),"",IF(COUNTIF(BA47:BA54,"&gt;"&amp;BC54)=8,"Above",IF(COUNTIF(BA47:BA54,"&lt;"&amp;BC54)=8,"Below","")))</f>
        <v/>
      </c>
      <c r="BH54">
        <f>IF('Weekly data'!$C54="","",IF(Metrics!$J$13="Seasonal bookings",IF(OR(N(IFERROR(INDEX(Targets!$I$6:$I$45,MATCH('Weekly data'!$C54,Targets!$A$6:$A$45,0)),0))=0,SUM(Seasonality!$B$6:$B$18)=0),"",IFERROR(INDEX(Targets!$I$6:$I$45,MATCH('Weekly data'!$C54,Targets!$A$6:$A$45,0)),0)*$B54/SUM(Seasonality!$B$6:$B$18)),IF(Metrics!$J$13="Seasonal pipeline",IF(OR(N(IFERROR(INDEX(Targets!$I$6:$I$45,MATCH('Weekly data'!$C54,Targets!$A$6:$A$45,0)),0))=0,SUM(Seasonality!$C$6:$C$18)=0),"",IFERROR(INDEX(Targets!$I$6:$I$45,MATCH('Weekly data'!$C54,Targets!$A$6:$A$45,0)),0)*$C54/SUM(Seasonality!$C$6:$C$18)),IF(Metrics!$J$13="Quarter plan",IF(N(IFERROR(INDEX(Targets!$I$6:$I$45,MATCH('Weekly data'!$C54,Targets!$A$6:$A$45,0)),0))=0,"",IFERROR(INDEX(Targets!$I$6:$I$45,MATCH('Weekly data'!$C54,Targets!$A$6:$A$45,0)),0)),IF(AND(Metrics!$J$13="Weekly",ISNUMBER(Metrics!$K$13)),Metrics!$K$13,"")))))</f>
        <v/>
      </c>
      <c r="BI54">
        <f>IF(NOT(ISNUMBER('Weekly data'!L54)),"",IF(Metrics!$L$13="% of target",IF(ISNUMBER(BH54),IF(BH54=0,"",'Weekly data'!L54/BH54),""),'Weekly data'!L54))</f>
        <v/>
      </c>
      <c r="BJ54">
        <f>IF(AND(ISNUMBER(BI54),ISNUMBER(BI53)),ABS(BI54-BI53),"")</f>
        <v/>
      </c>
      <c r="BK54">
        <f>IF(COUNT(BI42:BI53)&lt;12,"",AVERAGE(BI42:BI53))</f>
        <v/>
      </c>
      <c r="BL54">
        <f>IF(COUNT(BJ43:BJ53)&lt;11,"",AVERAGE(BJ43:BJ53))</f>
        <v/>
      </c>
      <c r="BM54">
        <f>IF(OR(BK54="",BL54=""),"",BK54+2.66*BL54)</f>
        <v/>
      </c>
      <c r="BN54">
        <f>IF(OR(BK54="",BL54=""),"",BK54-2.66*BL54)</f>
        <v/>
      </c>
      <c r="BO54">
        <f>IF(OR(BK54="",COUNT(BI47:BI54)&lt;8),"",IF(COUNTIF(BI47:BI54,"&gt;"&amp;BK54)=8,"Above",IF(COUNTIF(BI47:BI54,"&lt;"&amp;BK54)=8,"Below","")))</f>
        <v/>
      </c>
      <c r="BP54">
        <f>IF('Weekly data'!$C54="","",IF(Metrics!$J$14="Seasonal bookings",IF(OR(N(IFERROR(INDEX(Targets!$J$6:$J$45,MATCH('Weekly data'!$C54,Targets!$A$6:$A$45,0)),0))=0,SUM(Seasonality!$B$6:$B$18)=0),"",IFERROR(INDEX(Targets!$J$6:$J$45,MATCH('Weekly data'!$C54,Targets!$A$6:$A$45,0)),0)*$B54/SUM(Seasonality!$B$6:$B$18)),IF(Metrics!$J$14="Seasonal pipeline",IF(OR(N(IFERROR(INDEX(Targets!$J$6:$J$45,MATCH('Weekly data'!$C54,Targets!$A$6:$A$45,0)),0))=0,SUM(Seasonality!$C$6:$C$18)=0),"",IFERROR(INDEX(Targets!$J$6:$J$45,MATCH('Weekly data'!$C54,Targets!$A$6:$A$45,0)),0)*$C54/SUM(Seasonality!$C$6:$C$18)),IF(Metrics!$J$14="Quarter plan",IF(N(IFERROR(INDEX(Targets!$J$6:$J$45,MATCH('Weekly data'!$C54,Targets!$A$6:$A$45,0)),0))=0,"",IFERROR(INDEX(Targets!$J$6:$J$45,MATCH('Weekly data'!$C54,Targets!$A$6:$A$45,0)),0)),IF(AND(Metrics!$J$14="Weekly",ISNUMBER(Metrics!$K$14)),Metrics!$K$14,"")))))</f>
        <v/>
      </c>
      <c r="BQ54">
        <f>IF(NOT(ISNUMBER('Weekly data'!M54)),"",IF(Metrics!$L$14="% of target",IF(ISNUMBER(BP54),IF(BP54=0,"",'Weekly data'!M54/BP54),""),'Weekly data'!M54))</f>
        <v/>
      </c>
      <c r="BR54">
        <f>IF(AND(ISNUMBER(BQ54),ISNUMBER(BQ53)),ABS(BQ54-BQ53),"")</f>
        <v/>
      </c>
      <c r="BS54">
        <f>IF(COUNT(BQ42:BQ53)&lt;12,"",AVERAGE(BQ42:BQ53))</f>
        <v/>
      </c>
      <c r="BT54">
        <f>IF(COUNT(BR43:BR53)&lt;11,"",AVERAGE(BR43:BR53))</f>
        <v/>
      </c>
      <c r="BU54">
        <f>IF(OR(BS54="",BT54=""),"",BS54+2.66*BT54)</f>
        <v/>
      </c>
      <c r="BV54">
        <f>IF(OR(BS54="",BT54=""),"",BS54-2.66*BT54)</f>
        <v/>
      </c>
      <c r="BW54">
        <f>IF(OR(BS54="",COUNT(BQ47:BQ54)&lt;8),"",IF(COUNTIF(BQ47:BQ54,"&gt;"&amp;BS54)=8,"Above",IF(COUNTIF(BQ47:BQ54,"&lt;"&amp;BS54)=8,"Below","")))</f>
        <v/>
      </c>
      <c r="BX54">
        <f>IF('Weekly data'!$C54="","",IF(Metrics!$J$15="Seasonal bookings",IF(OR(N(IFERROR(INDEX(Targets!$K$6:$K$45,MATCH('Weekly data'!$C54,Targets!$A$6:$A$45,0)),0))=0,SUM(Seasonality!$B$6:$B$18)=0),"",IFERROR(INDEX(Targets!$K$6:$K$45,MATCH('Weekly data'!$C54,Targets!$A$6:$A$45,0)),0)*$B54/SUM(Seasonality!$B$6:$B$18)),IF(Metrics!$J$15="Seasonal pipeline",IF(OR(N(IFERROR(INDEX(Targets!$K$6:$K$45,MATCH('Weekly data'!$C54,Targets!$A$6:$A$45,0)),0))=0,SUM(Seasonality!$C$6:$C$18)=0),"",IFERROR(INDEX(Targets!$K$6:$K$45,MATCH('Weekly data'!$C54,Targets!$A$6:$A$45,0)),0)*$C54/SUM(Seasonality!$C$6:$C$18)),IF(Metrics!$J$15="Quarter plan",IF(N(IFERROR(INDEX(Targets!$K$6:$K$45,MATCH('Weekly data'!$C54,Targets!$A$6:$A$45,0)),0))=0,"",IFERROR(INDEX(Targets!$K$6:$K$45,MATCH('Weekly data'!$C54,Targets!$A$6:$A$45,0)),0)),IF(AND(Metrics!$J$15="Weekly",ISNUMBER(Metrics!$K$15)),Metrics!$K$15,"")))))</f>
        <v/>
      </c>
      <c r="BY54">
        <f>IF(NOT(ISNUMBER('Weekly data'!N54)),"",IF(Metrics!$L$15="% of target",IF(ISNUMBER(BX54),IF(BX54=0,"",'Weekly data'!N54/BX54),""),'Weekly data'!N54))</f>
        <v/>
      </c>
      <c r="BZ54">
        <f>IF(AND(ISNUMBER(BY54),ISNUMBER(BY53)),ABS(BY54-BY53),"")</f>
        <v/>
      </c>
      <c r="CA54">
        <f>IF(COUNT(BY42:BY53)&lt;12,"",AVERAGE(BY42:BY53))</f>
        <v/>
      </c>
      <c r="CB54">
        <f>IF(COUNT(BZ43:BZ53)&lt;11,"",AVERAGE(BZ43:BZ53))</f>
        <v/>
      </c>
      <c r="CC54">
        <f>IF(OR(CA54="",CB54=""),"",CA54+2.66*CB54)</f>
        <v/>
      </c>
      <c r="CD54">
        <f>IF(OR(CA54="",CB54=""),"",CA54-2.66*CB54)</f>
        <v/>
      </c>
      <c r="CE54">
        <f>IF(OR(CA54="",COUNT(BY47:BY54)&lt;8),"",IF(COUNTIF(BY47:BY54,"&gt;"&amp;CA54)=8,"Above",IF(COUNTIF(BY47:BY54,"&lt;"&amp;CA54)=8,"Below","")))</f>
        <v/>
      </c>
      <c r="CF54">
        <f>IF('Weekly data'!$C54="","",IF(Metrics!$J$16="Seasonal bookings",IF(OR(N(IFERROR(INDEX(Targets!$L$6:$L$45,MATCH('Weekly data'!$C54,Targets!$A$6:$A$45,0)),0))=0,SUM(Seasonality!$B$6:$B$18)=0),"",IFERROR(INDEX(Targets!$L$6:$L$45,MATCH('Weekly data'!$C54,Targets!$A$6:$A$45,0)),0)*$B54/SUM(Seasonality!$B$6:$B$18)),IF(Metrics!$J$16="Seasonal pipeline",IF(OR(N(IFERROR(INDEX(Targets!$L$6:$L$45,MATCH('Weekly data'!$C54,Targets!$A$6:$A$45,0)),0))=0,SUM(Seasonality!$C$6:$C$18)=0),"",IFERROR(INDEX(Targets!$L$6:$L$45,MATCH('Weekly data'!$C54,Targets!$A$6:$A$45,0)),0)*$C54/SUM(Seasonality!$C$6:$C$18)),IF(Metrics!$J$16="Quarter plan",IF(N(IFERROR(INDEX(Targets!$L$6:$L$45,MATCH('Weekly data'!$C54,Targets!$A$6:$A$45,0)),0))=0,"",IFERROR(INDEX(Targets!$L$6:$L$45,MATCH('Weekly data'!$C54,Targets!$A$6:$A$45,0)),0)),IF(AND(Metrics!$J$16="Weekly",ISNUMBER(Metrics!$K$16)),Metrics!$K$16,"")))))</f>
        <v/>
      </c>
      <c r="CG54">
        <f>IF(NOT(ISNUMBER('Weekly data'!O54)),"",IF(Metrics!$L$16="% of target",IF(ISNUMBER(CF54),IF(CF54=0,"",'Weekly data'!O54/CF54),""),'Weekly data'!O54))</f>
        <v/>
      </c>
      <c r="CH54">
        <f>IF(AND(ISNUMBER(CG54),ISNUMBER(CG53)),ABS(CG54-CG53),"")</f>
        <v/>
      </c>
      <c r="CI54">
        <f>IF(COUNT(CG42:CG53)&lt;12,"",AVERAGE(CG42:CG53))</f>
        <v/>
      </c>
      <c r="CJ54">
        <f>IF(COUNT(CH43:CH53)&lt;11,"",AVERAGE(CH43:CH53))</f>
        <v/>
      </c>
      <c r="CK54">
        <f>IF(OR(CI54="",CJ54=""),"",CI54+2.66*CJ54)</f>
        <v/>
      </c>
      <c r="CL54">
        <f>IF(OR(CI54="",CJ54=""),"",CI54-2.66*CJ54)</f>
        <v/>
      </c>
      <c r="CM54">
        <f>IF(OR(CI54="",COUNT(CG47:CG54)&lt;8),"",IF(COUNTIF(CG47:CG54,"&gt;"&amp;CI54)=8,"Above",IF(COUNTIF(CG47:CG54,"&lt;"&amp;CI54)=8,"Below","")))</f>
        <v/>
      </c>
      <c r="CN54">
        <f>IF('Weekly data'!$C54="","",IF(Metrics!$J$17="Seasonal bookings",IF(OR(N(IFERROR(INDEX(Targets!$M$6:$M$45,MATCH('Weekly data'!$C54,Targets!$A$6:$A$45,0)),0))=0,SUM(Seasonality!$B$6:$B$18)=0),"",IFERROR(INDEX(Targets!$M$6:$M$45,MATCH('Weekly data'!$C54,Targets!$A$6:$A$45,0)),0)*$B54/SUM(Seasonality!$B$6:$B$18)),IF(Metrics!$J$17="Seasonal pipeline",IF(OR(N(IFERROR(INDEX(Targets!$M$6:$M$45,MATCH('Weekly data'!$C54,Targets!$A$6:$A$45,0)),0))=0,SUM(Seasonality!$C$6:$C$18)=0),"",IFERROR(INDEX(Targets!$M$6:$M$45,MATCH('Weekly data'!$C54,Targets!$A$6:$A$45,0)),0)*$C54/SUM(Seasonality!$C$6:$C$18)),IF(Metrics!$J$17="Quarter plan",IF(N(IFERROR(INDEX(Targets!$M$6:$M$45,MATCH('Weekly data'!$C54,Targets!$A$6:$A$45,0)),0))=0,"",IFERROR(INDEX(Targets!$M$6:$M$45,MATCH('Weekly data'!$C54,Targets!$A$6:$A$45,0)),0)),IF(AND(Metrics!$J$17="Weekly",ISNUMBER(Metrics!$K$17)),Metrics!$K$17,"")))))</f>
        <v/>
      </c>
      <c r="CO54">
        <f>IF(NOT(ISNUMBER('Weekly data'!P54)),"",IF(Metrics!$L$17="% of target",IF(ISNUMBER(CN54),IF(CN54=0,"",'Weekly data'!P54/CN54),""),'Weekly data'!P54))</f>
        <v/>
      </c>
      <c r="CP54">
        <f>IF(AND(ISNUMBER(CO54),ISNUMBER(CO53)),ABS(CO54-CO53),"")</f>
        <v/>
      </c>
      <c r="CQ54">
        <f>IF(COUNT(CO42:CO53)&lt;12,"",AVERAGE(CO42:CO53))</f>
        <v/>
      </c>
      <c r="CR54">
        <f>IF(COUNT(CP43:CP53)&lt;11,"",AVERAGE(CP43:CP53))</f>
        <v/>
      </c>
      <c r="CS54">
        <f>IF(OR(CQ54="",CR54=""),"",CQ54+2.66*CR54)</f>
        <v/>
      </c>
      <c r="CT54">
        <f>IF(OR(CQ54="",CR54=""),"",CQ54-2.66*CR54)</f>
        <v/>
      </c>
      <c r="CU54">
        <f>IF(OR(CQ54="",COUNT(CO47:CO54)&lt;8),"",IF(COUNTIF(CO47:CO54,"&gt;"&amp;CQ54)=8,"Above",IF(COUNTIF(CO47:CO54,"&lt;"&amp;CQ54)=8,"Below","")))</f>
        <v/>
      </c>
    </row>
    <row r="55">
      <c r="A55" s="8">
        <f>'Weekly data'!A55</f>
        <v/>
      </c>
      <c r="B55">
        <f>IF('Weekly data'!D55="","",INDEX(Seasonality!$B$6:$B$18,'Weekly data'!D55))</f>
        <v/>
      </c>
      <c r="C55">
        <f>IF('Weekly data'!D55="","",INDEX(Seasonality!$C$6:$C$18,'Weekly data'!D55))</f>
        <v/>
      </c>
      <c r="D55">
        <f>IF('Weekly data'!$C55="","",IF(Metrics!$J$6="Seasonal bookings",IF(OR(N(IFERROR(INDEX(Targets!$B$6:$B$45,MATCH('Weekly data'!$C55,Targets!$A$6:$A$45,0)),0))=0,SUM(Seasonality!$B$6:$B$18)=0),"",IFERROR(INDEX(Targets!$B$6:$B$45,MATCH('Weekly data'!$C55,Targets!$A$6:$A$45,0)),0)*$B55/SUM(Seasonality!$B$6:$B$18)),IF(Metrics!$J$6="Seasonal pipeline",IF(OR(N(IFERROR(INDEX(Targets!$B$6:$B$45,MATCH('Weekly data'!$C55,Targets!$A$6:$A$45,0)),0))=0,SUM(Seasonality!$C$6:$C$18)=0),"",IFERROR(INDEX(Targets!$B$6:$B$45,MATCH('Weekly data'!$C55,Targets!$A$6:$A$45,0)),0)*$C55/SUM(Seasonality!$C$6:$C$18)),IF(Metrics!$J$6="Quarter plan",IF(N(IFERROR(INDEX(Targets!$B$6:$B$45,MATCH('Weekly data'!$C55,Targets!$A$6:$A$45,0)),0))=0,"",IFERROR(INDEX(Targets!$B$6:$B$45,MATCH('Weekly data'!$C55,Targets!$A$6:$A$45,0)),0)),IF(AND(Metrics!$J$6="Weekly",ISNUMBER(Metrics!$K$6)),Metrics!$K$6,"")))))</f>
        <v/>
      </c>
      <c r="E55">
        <f>IF(NOT(ISNUMBER('Weekly data'!E55)),"",IF(Metrics!$L$6="% of target",IF(ISNUMBER(D55),IF(D55=0,"",'Weekly data'!E55/D55),""),'Weekly data'!E55))</f>
        <v/>
      </c>
      <c r="F55">
        <f>IF(AND(ISNUMBER(E55),ISNUMBER(E54)),ABS(E55-E54),"")</f>
        <v/>
      </c>
      <c r="G55">
        <f>IF(COUNT(E43:E54)&lt;12,"",AVERAGE(E43:E54))</f>
        <v/>
      </c>
      <c r="H55">
        <f>IF(COUNT(F44:F54)&lt;11,"",AVERAGE(F44:F54))</f>
        <v/>
      </c>
      <c r="I55">
        <f>IF(OR(G55="",H55=""),"",G55+2.66*H55)</f>
        <v/>
      </c>
      <c r="J55">
        <f>IF(OR(G55="",H55=""),"",G55-2.66*H55)</f>
        <v/>
      </c>
      <c r="K55">
        <f>IF(OR(G55="",COUNT(E48:E55)&lt;8),"",IF(COUNTIF(E48:E55,"&gt;"&amp;G55)=8,"Above",IF(COUNTIF(E48:E55,"&lt;"&amp;G55)=8,"Below","")))</f>
        <v/>
      </c>
      <c r="L55">
        <f>IF('Weekly data'!$C55="","",IF(Metrics!$J$7="Seasonal bookings",IF(OR(N(IFERROR(INDEX(Targets!$C$6:$C$45,MATCH('Weekly data'!$C55,Targets!$A$6:$A$45,0)),0))=0,SUM(Seasonality!$B$6:$B$18)=0),"",IFERROR(INDEX(Targets!$C$6:$C$45,MATCH('Weekly data'!$C55,Targets!$A$6:$A$45,0)),0)*$B55/SUM(Seasonality!$B$6:$B$18)),IF(Metrics!$J$7="Seasonal pipeline",IF(OR(N(IFERROR(INDEX(Targets!$C$6:$C$45,MATCH('Weekly data'!$C55,Targets!$A$6:$A$45,0)),0))=0,SUM(Seasonality!$C$6:$C$18)=0),"",IFERROR(INDEX(Targets!$C$6:$C$45,MATCH('Weekly data'!$C55,Targets!$A$6:$A$45,0)),0)*$C55/SUM(Seasonality!$C$6:$C$18)),IF(Metrics!$J$7="Quarter plan",IF(N(IFERROR(INDEX(Targets!$C$6:$C$45,MATCH('Weekly data'!$C55,Targets!$A$6:$A$45,0)),0))=0,"",IFERROR(INDEX(Targets!$C$6:$C$45,MATCH('Weekly data'!$C55,Targets!$A$6:$A$45,0)),0)),IF(AND(Metrics!$J$7="Weekly",ISNUMBER(Metrics!$K$7)),Metrics!$K$7,"")))))</f>
        <v/>
      </c>
      <c r="M55">
        <f>IF(NOT(ISNUMBER('Weekly data'!F55)),"",IF(Metrics!$L$7="% of target",IF(ISNUMBER(L55),IF(L55=0,"",'Weekly data'!F55/L55),""),'Weekly data'!F55))</f>
        <v/>
      </c>
      <c r="N55">
        <f>IF(AND(ISNUMBER(M55),ISNUMBER(M54)),ABS(M55-M54),"")</f>
        <v/>
      </c>
      <c r="O55">
        <f>IF(COUNT(M43:M54)&lt;12,"",AVERAGE(M43:M54))</f>
        <v/>
      </c>
      <c r="P55">
        <f>IF(COUNT(N44:N54)&lt;11,"",AVERAGE(N44:N54))</f>
        <v/>
      </c>
      <c r="Q55">
        <f>IF(OR(O55="",P55=""),"",O55+2.66*P55)</f>
        <v/>
      </c>
      <c r="R55">
        <f>IF(OR(O55="",P55=""),"",O55-2.66*P55)</f>
        <v/>
      </c>
      <c r="S55">
        <f>IF(OR(O55="",COUNT(M48:M55)&lt;8),"",IF(COUNTIF(M48:M55,"&gt;"&amp;O55)=8,"Above",IF(COUNTIF(M48:M55,"&lt;"&amp;O55)=8,"Below","")))</f>
        <v/>
      </c>
      <c r="T55">
        <f>IF('Weekly data'!$C55="","",IF(Metrics!$J$8="Seasonal bookings",IF(OR(N(IFERROR(INDEX(Targets!$D$6:$D$45,MATCH('Weekly data'!$C55,Targets!$A$6:$A$45,0)),0))=0,SUM(Seasonality!$B$6:$B$18)=0),"",IFERROR(INDEX(Targets!$D$6:$D$45,MATCH('Weekly data'!$C55,Targets!$A$6:$A$45,0)),0)*$B55/SUM(Seasonality!$B$6:$B$18)),IF(Metrics!$J$8="Seasonal pipeline",IF(OR(N(IFERROR(INDEX(Targets!$D$6:$D$45,MATCH('Weekly data'!$C55,Targets!$A$6:$A$45,0)),0))=0,SUM(Seasonality!$C$6:$C$18)=0),"",IFERROR(INDEX(Targets!$D$6:$D$45,MATCH('Weekly data'!$C55,Targets!$A$6:$A$45,0)),0)*$C55/SUM(Seasonality!$C$6:$C$18)),IF(Metrics!$J$8="Quarter plan",IF(N(IFERROR(INDEX(Targets!$D$6:$D$45,MATCH('Weekly data'!$C55,Targets!$A$6:$A$45,0)),0))=0,"",IFERROR(INDEX(Targets!$D$6:$D$45,MATCH('Weekly data'!$C55,Targets!$A$6:$A$45,0)),0)),IF(AND(Metrics!$J$8="Weekly",ISNUMBER(Metrics!$K$8)),Metrics!$K$8,"")))))</f>
        <v/>
      </c>
      <c r="U55">
        <f>IF(NOT(ISNUMBER('Weekly data'!G55)),"",IF(Metrics!$L$8="% of target",IF(ISNUMBER(T55),IF(T55=0,"",'Weekly data'!G55/T55),""),'Weekly data'!G55))</f>
        <v/>
      </c>
      <c r="V55">
        <f>IF(AND(ISNUMBER(U55),ISNUMBER(U54)),ABS(U55-U54),"")</f>
        <v/>
      </c>
      <c r="W55">
        <f>IF(COUNT(U43:U54)&lt;12,"",AVERAGE(U43:U54))</f>
        <v/>
      </c>
      <c r="X55">
        <f>IF(COUNT(V44:V54)&lt;11,"",AVERAGE(V44:V54))</f>
        <v/>
      </c>
      <c r="Y55">
        <f>IF(OR(W55="",X55=""),"",W55+2.66*X55)</f>
        <v/>
      </c>
      <c r="Z55">
        <f>IF(OR(W55="",X55=""),"",W55-2.66*X55)</f>
        <v/>
      </c>
      <c r="AA55">
        <f>IF(OR(W55="",COUNT(U48:U55)&lt;8),"",IF(COUNTIF(U48:U55,"&gt;"&amp;W55)=8,"Above",IF(COUNTIF(U48:U55,"&lt;"&amp;W55)=8,"Below","")))</f>
        <v/>
      </c>
      <c r="AB55">
        <f>IF('Weekly data'!$C55="","",IF(Metrics!$J$9="Seasonal bookings",IF(OR(N(IFERROR(INDEX(Targets!$E$6:$E$45,MATCH('Weekly data'!$C55,Targets!$A$6:$A$45,0)),0))=0,SUM(Seasonality!$B$6:$B$18)=0),"",IFERROR(INDEX(Targets!$E$6:$E$45,MATCH('Weekly data'!$C55,Targets!$A$6:$A$45,0)),0)*$B55/SUM(Seasonality!$B$6:$B$18)),IF(Metrics!$J$9="Seasonal pipeline",IF(OR(N(IFERROR(INDEX(Targets!$E$6:$E$45,MATCH('Weekly data'!$C55,Targets!$A$6:$A$45,0)),0))=0,SUM(Seasonality!$C$6:$C$18)=0),"",IFERROR(INDEX(Targets!$E$6:$E$45,MATCH('Weekly data'!$C55,Targets!$A$6:$A$45,0)),0)*$C55/SUM(Seasonality!$C$6:$C$18)),IF(Metrics!$J$9="Quarter plan",IF(N(IFERROR(INDEX(Targets!$E$6:$E$45,MATCH('Weekly data'!$C55,Targets!$A$6:$A$45,0)),0))=0,"",IFERROR(INDEX(Targets!$E$6:$E$45,MATCH('Weekly data'!$C55,Targets!$A$6:$A$45,0)),0)),IF(AND(Metrics!$J$9="Weekly",ISNUMBER(Metrics!$K$9)),Metrics!$K$9,"")))))</f>
        <v/>
      </c>
      <c r="AC55">
        <f>IF(NOT(ISNUMBER('Weekly data'!H55)),"",IF(Metrics!$L$9="% of target",IF(ISNUMBER(AB55),IF(AB55=0,"",'Weekly data'!H55/AB55),""),'Weekly data'!H55))</f>
        <v/>
      </c>
      <c r="AD55">
        <f>IF(AND(ISNUMBER(AC55),ISNUMBER(AC54)),ABS(AC55-AC54),"")</f>
        <v/>
      </c>
      <c r="AE55">
        <f>IF(COUNT(AC43:AC54)&lt;12,"",AVERAGE(AC43:AC54))</f>
        <v/>
      </c>
      <c r="AF55">
        <f>IF(COUNT(AD44:AD54)&lt;11,"",AVERAGE(AD44:AD54))</f>
        <v/>
      </c>
      <c r="AG55">
        <f>IF(OR(AE55="",AF55=""),"",AE55+2.66*AF55)</f>
        <v/>
      </c>
      <c r="AH55">
        <f>IF(OR(AE55="",AF55=""),"",AE55-2.66*AF55)</f>
        <v/>
      </c>
      <c r="AI55">
        <f>IF(OR(AE55="",COUNT(AC48:AC55)&lt;8),"",IF(COUNTIF(AC48:AC55,"&gt;"&amp;AE55)=8,"Above",IF(COUNTIF(AC48:AC55,"&lt;"&amp;AE55)=8,"Below","")))</f>
        <v/>
      </c>
      <c r="AJ55">
        <f>IF('Weekly data'!$C55="","",IF(Metrics!$J$10="Seasonal bookings",IF(OR(N(IFERROR(INDEX(Targets!$F$6:$F$45,MATCH('Weekly data'!$C55,Targets!$A$6:$A$45,0)),0))=0,SUM(Seasonality!$B$6:$B$18)=0),"",IFERROR(INDEX(Targets!$F$6:$F$45,MATCH('Weekly data'!$C55,Targets!$A$6:$A$45,0)),0)*$B55/SUM(Seasonality!$B$6:$B$18)),IF(Metrics!$J$10="Seasonal pipeline",IF(OR(N(IFERROR(INDEX(Targets!$F$6:$F$45,MATCH('Weekly data'!$C55,Targets!$A$6:$A$45,0)),0))=0,SUM(Seasonality!$C$6:$C$18)=0),"",IFERROR(INDEX(Targets!$F$6:$F$45,MATCH('Weekly data'!$C55,Targets!$A$6:$A$45,0)),0)*$C55/SUM(Seasonality!$C$6:$C$18)),IF(Metrics!$J$10="Quarter plan",IF(N(IFERROR(INDEX(Targets!$F$6:$F$45,MATCH('Weekly data'!$C55,Targets!$A$6:$A$45,0)),0))=0,"",IFERROR(INDEX(Targets!$F$6:$F$45,MATCH('Weekly data'!$C55,Targets!$A$6:$A$45,0)),0)),IF(AND(Metrics!$J$10="Weekly",ISNUMBER(Metrics!$K$10)),Metrics!$K$10,"")))))</f>
        <v/>
      </c>
      <c r="AK55">
        <f>IF(NOT(ISNUMBER('Weekly data'!I55)),"",IF(Metrics!$L$10="% of target",IF(ISNUMBER(AJ55),IF(AJ55=0,"",'Weekly data'!I55/AJ55),""),'Weekly data'!I55))</f>
        <v/>
      </c>
      <c r="AL55">
        <f>IF(AND(ISNUMBER(AK55),ISNUMBER(AK54)),ABS(AK55-AK54),"")</f>
        <v/>
      </c>
      <c r="AM55">
        <f>IF(COUNT(AK43:AK54)&lt;12,"",AVERAGE(AK43:AK54))</f>
        <v/>
      </c>
      <c r="AN55">
        <f>IF(COUNT(AL44:AL54)&lt;11,"",AVERAGE(AL44:AL54))</f>
        <v/>
      </c>
      <c r="AO55">
        <f>IF(OR(AM55="",AN55=""),"",AM55+2.66*AN55)</f>
        <v/>
      </c>
      <c r="AP55">
        <f>IF(OR(AM55="",AN55=""),"",AM55-2.66*AN55)</f>
        <v/>
      </c>
      <c r="AQ55">
        <f>IF(OR(AM55="",COUNT(AK48:AK55)&lt;8),"",IF(COUNTIF(AK48:AK55,"&gt;"&amp;AM55)=8,"Above",IF(COUNTIF(AK48:AK55,"&lt;"&amp;AM55)=8,"Below","")))</f>
        <v/>
      </c>
      <c r="AR55">
        <f>IF('Weekly data'!$C55="","",IF(Metrics!$J$11="Seasonal bookings",IF(OR(N(IFERROR(INDEX(Targets!$G$6:$G$45,MATCH('Weekly data'!$C55,Targets!$A$6:$A$45,0)),0))=0,SUM(Seasonality!$B$6:$B$18)=0),"",IFERROR(INDEX(Targets!$G$6:$G$45,MATCH('Weekly data'!$C55,Targets!$A$6:$A$45,0)),0)*$B55/SUM(Seasonality!$B$6:$B$18)),IF(Metrics!$J$11="Seasonal pipeline",IF(OR(N(IFERROR(INDEX(Targets!$G$6:$G$45,MATCH('Weekly data'!$C55,Targets!$A$6:$A$45,0)),0))=0,SUM(Seasonality!$C$6:$C$18)=0),"",IFERROR(INDEX(Targets!$G$6:$G$45,MATCH('Weekly data'!$C55,Targets!$A$6:$A$45,0)),0)*$C55/SUM(Seasonality!$C$6:$C$18)),IF(Metrics!$J$11="Quarter plan",IF(N(IFERROR(INDEX(Targets!$G$6:$G$45,MATCH('Weekly data'!$C55,Targets!$A$6:$A$45,0)),0))=0,"",IFERROR(INDEX(Targets!$G$6:$G$45,MATCH('Weekly data'!$C55,Targets!$A$6:$A$45,0)),0)),IF(AND(Metrics!$J$11="Weekly",ISNUMBER(Metrics!$K$11)),Metrics!$K$11,"")))))</f>
        <v/>
      </c>
      <c r="AS55">
        <f>IF(NOT(ISNUMBER('Weekly data'!J55)),"",IF(Metrics!$L$11="% of target",IF(ISNUMBER(AR55),IF(AR55=0,"",'Weekly data'!J55/AR55),""),'Weekly data'!J55))</f>
        <v/>
      </c>
      <c r="AT55">
        <f>IF(AND(ISNUMBER(AS55),ISNUMBER(AS54)),ABS(AS55-AS54),"")</f>
        <v/>
      </c>
      <c r="AU55">
        <f>IF(COUNT(AS43:AS54)&lt;12,"",AVERAGE(AS43:AS54))</f>
        <v/>
      </c>
      <c r="AV55">
        <f>IF(COUNT(AT44:AT54)&lt;11,"",AVERAGE(AT44:AT54))</f>
        <v/>
      </c>
      <c r="AW55">
        <f>IF(OR(AU55="",AV55=""),"",AU55+2.66*AV55)</f>
        <v/>
      </c>
      <c r="AX55">
        <f>IF(OR(AU55="",AV55=""),"",AU55-2.66*AV55)</f>
        <v/>
      </c>
      <c r="AY55">
        <f>IF(OR(AU55="",COUNT(AS48:AS55)&lt;8),"",IF(COUNTIF(AS48:AS55,"&gt;"&amp;AU55)=8,"Above",IF(COUNTIF(AS48:AS55,"&lt;"&amp;AU55)=8,"Below","")))</f>
        <v/>
      </c>
      <c r="AZ55">
        <f>IF('Weekly data'!$C55="","",IF(Metrics!$J$12="Seasonal bookings",IF(OR(N(IFERROR(INDEX(Targets!$H$6:$H$45,MATCH('Weekly data'!$C55,Targets!$A$6:$A$45,0)),0))=0,SUM(Seasonality!$B$6:$B$18)=0),"",IFERROR(INDEX(Targets!$H$6:$H$45,MATCH('Weekly data'!$C55,Targets!$A$6:$A$45,0)),0)*$B55/SUM(Seasonality!$B$6:$B$18)),IF(Metrics!$J$12="Seasonal pipeline",IF(OR(N(IFERROR(INDEX(Targets!$H$6:$H$45,MATCH('Weekly data'!$C55,Targets!$A$6:$A$45,0)),0))=0,SUM(Seasonality!$C$6:$C$18)=0),"",IFERROR(INDEX(Targets!$H$6:$H$45,MATCH('Weekly data'!$C55,Targets!$A$6:$A$45,0)),0)*$C55/SUM(Seasonality!$C$6:$C$18)),IF(Metrics!$J$12="Quarter plan",IF(N(IFERROR(INDEX(Targets!$H$6:$H$45,MATCH('Weekly data'!$C55,Targets!$A$6:$A$45,0)),0))=0,"",IFERROR(INDEX(Targets!$H$6:$H$45,MATCH('Weekly data'!$C55,Targets!$A$6:$A$45,0)),0)),IF(AND(Metrics!$J$12="Weekly",ISNUMBER(Metrics!$K$12)),Metrics!$K$12,"")))))</f>
        <v/>
      </c>
      <c r="BA55">
        <f>IF(NOT(ISNUMBER('Weekly data'!K55)),"",IF(Metrics!$L$12="% of target",IF(ISNUMBER(AZ55),IF(AZ55=0,"",'Weekly data'!K55/AZ55),""),'Weekly data'!K55))</f>
        <v/>
      </c>
      <c r="BB55">
        <f>IF(AND(ISNUMBER(BA55),ISNUMBER(BA54)),ABS(BA55-BA54),"")</f>
        <v/>
      </c>
      <c r="BC55">
        <f>IF(COUNT(BA43:BA54)&lt;12,"",AVERAGE(BA43:BA54))</f>
        <v/>
      </c>
      <c r="BD55">
        <f>IF(COUNT(BB44:BB54)&lt;11,"",AVERAGE(BB44:BB54))</f>
        <v/>
      </c>
      <c r="BE55">
        <f>IF(OR(BC55="",BD55=""),"",BC55+2.66*BD55)</f>
        <v/>
      </c>
      <c r="BF55">
        <f>IF(OR(BC55="",BD55=""),"",BC55-2.66*BD55)</f>
        <v/>
      </c>
      <c r="BG55">
        <f>IF(OR(BC55="",COUNT(BA48:BA55)&lt;8),"",IF(COUNTIF(BA48:BA55,"&gt;"&amp;BC55)=8,"Above",IF(COUNTIF(BA48:BA55,"&lt;"&amp;BC55)=8,"Below","")))</f>
        <v/>
      </c>
      <c r="BH55">
        <f>IF('Weekly data'!$C55="","",IF(Metrics!$J$13="Seasonal bookings",IF(OR(N(IFERROR(INDEX(Targets!$I$6:$I$45,MATCH('Weekly data'!$C55,Targets!$A$6:$A$45,0)),0))=0,SUM(Seasonality!$B$6:$B$18)=0),"",IFERROR(INDEX(Targets!$I$6:$I$45,MATCH('Weekly data'!$C55,Targets!$A$6:$A$45,0)),0)*$B55/SUM(Seasonality!$B$6:$B$18)),IF(Metrics!$J$13="Seasonal pipeline",IF(OR(N(IFERROR(INDEX(Targets!$I$6:$I$45,MATCH('Weekly data'!$C55,Targets!$A$6:$A$45,0)),0))=0,SUM(Seasonality!$C$6:$C$18)=0),"",IFERROR(INDEX(Targets!$I$6:$I$45,MATCH('Weekly data'!$C55,Targets!$A$6:$A$45,0)),0)*$C55/SUM(Seasonality!$C$6:$C$18)),IF(Metrics!$J$13="Quarter plan",IF(N(IFERROR(INDEX(Targets!$I$6:$I$45,MATCH('Weekly data'!$C55,Targets!$A$6:$A$45,0)),0))=0,"",IFERROR(INDEX(Targets!$I$6:$I$45,MATCH('Weekly data'!$C55,Targets!$A$6:$A$45,0)),0)),IF(AND(Metrics!$J$13="Weekly",ISNUMBER(Metrics!$K$13)),Metrics!$K$13,"")))))</f>
        <v/>
      </c>
      <c r="BI55">
        <f>IF(NOT(ISNUMBER('Weekly data'!L55)),"",IF(Metrics!$L$13="% of target",IF(ISNUMBER(BH55),IF(BH55=0,"",'Weekly data'!L55/BH55),""),'Weekly data'!L55))</f>
        <v/>
      </c>
      <c r="BJ55">
        <f>IF(AND(ISNUMBER(BI55),ISNUMBER(BI54)),ABS(BI55-BI54),"")</f>
        <v/>
      </c>
      <c r="BK55">
        <f>IF(COUNT(BI43:BI54)&lt;12,"",AVERAGE(BI43:BI54))</f>
        <v/>
      </c>
      <c r="BL55">
        <f>IF(COUNT(BJ44:BJ54)&lt;11,"",AVERAGE(BJ44:BJ54))</f>
        <v/>
      </c>
      <c r="BM55">
        <f>IF(OR(BK55="",BL55=""),"",BK55+2.66*BL55)</f>
        <v/>
      </c>
      <c r="BN55">
        <f>IF(OR(BK55="",BL55=""),"",BK55-2.66*BL55)</f>
        <v/>
      </c>
      <c r="BO55">
        <f>IF(OR(BK55="",COUNT(BI48:BI55)&lt;8),"",IF(COUNTIF(BI48:BI55,"&gt;"&amp;BK55)=8,"Above",IF(COUNTIF(BI48:BI55,"&lt;"&amp;BK55)=8,"Below","")))</f>
        <v/>
      </c>
      <c r="BP55">
        <f>IF('Weekly data'!$C55="","",IF(Metrics!$J$14="Seasonal bookings",IF(OR(N(IFERROR(INDEX(Targets!$J$6:$J$45,MATCH('Weekly data'!$C55,Targets!$A$6:$A$45,0)),0))=0,SUM(Seasonality!$B$6:$B$18)=0),"",IFERROR(INDEX(Targets!$J$6:$J$45,MATCH('Weekly data'!$C55,Targets!$A$6:$A$45,0)),0)*$B55/SUM(Seasonality!$B$6:$B$18)),IF(Metrics!$J$14="Seasonal pipeline",IF(OR(N(IFERROR(INDEX(Targets!$J$6:$J$45,MATCH('Weekly data'!$C55,Targets!$A$6:$A$45,0)),0))=0,SUM(Seasonality!$C$6:$C$18)=0),"",IFERROR(INDEX(Targets!$J$6:$J$45,MATCH('Weekly data'!$C55,Targets!$A$6:$A$45,0)),0)*$C55/SUM(Seasonality!$C$6:$C$18)),IF(Metrics!$J$14="Quarter plan",IF(N(IFERROR(INDEX(Targets!$J$6:$J$45,MATCH('Weekly data'!$C55,Targets!$A$6:$A$45,0)),0))=0,"",IFERROR(INDEX(Targets!$J$6:$J$45,MATCH('Weekly data'!$C55,Targets!$A$6:$A$45,0)),0)),IF(AND(Metrics!$J$14="Weekly",ISNUMBER(Metrics!$K$14)),Metrics!$K$14,"")))))</f>
        <v/>
      </c>
      <c r="BQ55">
        <f>IF(NOT(ISNUMBER('Weekly data'!M55)),"",IF(Metrics!$L$14="% of target",IF(ISNUMBER(BP55),IF(BP55=0,"",'Weekly data'!M55/BP55),""),'Weekly data'!M55))</f>
        <v/>
      </c>
      <c r="BR55">
        <f>IF(AND(ISNUMBER(BQ55),ISNUMBER(BQ54)),ABS(BQ55-BQ54),"")</f>
        <v/>
      </c>
      <c r="BS55">
        <f>IF(COUNT(BQ43:BQ54)&lt;12,"",AVERAGE(BQ43:BQ54))</f>
        <v/>
      </c>
      <c r="BT55">
        <f>IF(COUNT(BR44:BR54)&lt;11,"",AVERAGE(BR44:BR54))</f>
        <v/>
      </c>
      <c r="BU55">
        <f>IF(OR(BS55="",BT55=""),"",BS55+2.66*BT55)</f>
        <v/>
      </c>
      <c r="BV55">
        <f>IF(OR(BS55="",BT55=""),"",BS55-2.66*BT55)</f>
        <v/>
      </c>
      <c r="BW55">
        <f>IF(OR(BS55="",COUNT(BQ48:BQ55)&lt;8),"",IF(COUNTIF(BQ48:BQ55,"&gt;"&amp;BS55)=8,"Above",IF(COUNTIF(BQ48:BQ55,"&lt;"&amp;BS55)=8,"Below","")))</f>
        <v/>
      </c>
      <c r="BX55">
        <f>IF('Weekly data'!$C55="","",IF(Metrics!$J$15="Seasonal bookings",IF(OR(N(IFERROR(INDEX(Targets!$K$6:$K$45,MATCH('Weekly data'!$C55,Targets!$A$6:$A$45,0)),0))=0,SUM(Seasonality!$B$6:$B$18)=0),"",IFERROR(INDEX(Targets!$K$6:$K$45,MATCH('Weekly data'!$C55,Targets!$A$6:$A$45,0)),0)*$B55/SUM(Seasonality!$B$6:$B$18)),IF(Metrics!$J$15="Seasonal pipeline",IF(OR(N(IFERROR(INDEX(Targets!$K$6:$K$45,MATCH('Weekly data'!$C55,Targets!$A$6:$A$45,0)),0))=0,SUM(Seasonality!$C$6:$C$18)=0),"",IFERROR(INDEX(Targets!$K$6:$K$45,MATCH('Weekly data'!$C55,Targets!$A$6:$A$45,0)),0)*$C55/SUM(Seasonality!$C$6:$C$18)),IF(Metrics!$J$15="Quarter plan",IF(N(IFERROR(INDEX(Targets!$K$6:$K$45,MATCH('Weekly data'!$C55,Targets!$A$6:$A$45,0)),0))=0,"",IFERROR(INDEX(Targets!$K$6:$K$45,MATCH('Weekly data'!$C55,Targets!$A$6:$A$45,0)),0)),IF(AND(Metrics!$J$15="Weekly",ISNUMBER(Metrics!$K$15)),Metrics!$K$15,"")))))</f>
        <v/>
      </c>
      <c r="BY55">
        <f>IF(NOT(ISNUMBER('Weekly data'!N55)),"",IF(Metrics!$L$15="% of target",IF(ISNUMBER(BX55),IF(BX55=0,"",'Weekly data'!N55/BX55),""),'Weekly data'!N55))</f>
        <v/>
      </c>
      <c r="BZ55">
        <f>IF(AND(ISNUMBER(BY55),ISNUMBER(BY54)),ABS(BY55-BY54),"")</f>
        <v/>
      </c>
      <c r="CA55">
        <f>IF(COUNT(BY43:BY54)&lt;12,"",AVERAGE(BY43:BY54))</f>
        <v/>
      </c>
      <c r="CB55">
        <f>IF(COUNT(BZ44:BZ54)&lt;11,"",AVERAGE(BZ44:BZ54))</f>
        <v/>
      </c>
      <c r="CC55">
        <f>IF(OR(CA55="",CB55=""),"",CA55+2.66*CB55)</f>
        <v/>
      </c>
      <c r="CD55">
        <f>IF(OR(CA55="",CB55=""),"",CA55-2.66*CB55)</f>
        <v/>
      </c>
      <c r="CE55">
        <f>IF(OR(CA55="",COUNT(BY48:BY55)&lt;8),"",IF(COUNTIF(BY48:BY55,"&gt;"&amp;CA55)=8,"Above",IF(COUNTIF(BY48:BY55,"&lt;"&amp;CA55)=8,"Below","")))</f>
        <v/>
      </c>
      <c r="CF55">
        <f>IF('Weekly data'!$C55="","",IF(Metrics!$J$16="Seasonal bookings",IF(OR(N(IFERROR(INDEX(Targets!$L$6:$L$45,MATCH('Weekly data'!$C55,Targets!$A$6:$A$45,0)),0))=0,SUM(Seasonality!$B$6:$B$18)=0),"",IFERROR(INDEX(Targets!$L$6:$L$45,MATCH('Weekly data'!$C55,Targets!$A$6:$A$45,0)),0)*$B55/SUM(Seasonality!$B$6:$B$18)),IF(Metrics!$J$16="Seasonal pipeline",IF(OR(N(IFERROR(INDEX(Targets!$L$6:$L$45,MATCH('Weekly data'!$C55,Targets!$A$6:$A$45,0)),0))=0,SUM(Seasonality!$C$6:$C$18)=0),"",IFERROR(INDEX(Targets!$L$6:$L$45,MATCH('Weekly data'!$C55,Targets!$A$6:$A$45,0)),0)*$C55/SUM(Seasonality!$C$6:$C$18)),IF(Metrics!$J$16="Quarter plan",IF(N(IFERROR(INDEX(Targets!$L$6:$L$45,MATCH('Weekly data'!$C55,Targets!$A$6:$A$45,0)),0))=0,"",IFERROR(INDEX(Targets!$L$6:$L$45,MATCH('Weekly data'!$C55,Targets!$A$6:$A$45,0)),0)),IF(AND(Metrics!$J$16="Weekly",ISNUMBER(Metrics!$K$16)),Metrics!$K$16,"")))))</f>
        <v/>
      </c>
      <c r="CG55">
        <f>IF(NOT(ISNUMBER('Weekly data'!O55)),"",IF(Metrics!$L$16="% of target",IF(ISNUMBER(CF55),IF(CF55=0,"",'Weekly data'!O55/CF55),""),'Weekly data'!O55))</f>
        <v/>
      </c>
      <c r="CH55">
        <f>IF(AND(ISNUMBER(CG55),ISNUMBER(CG54)),ABS(CG55-CG54),"")</f>
        <v/>
      </c>
      <c r="CI55">
        <f>IF(COUNT(CG43:CG54)&lt;12,"",AVERAGE(CG43:CG54))</f>
        <v/>
      </c>
      <c r="CJ55">
        <f>IF(COUNT(CH44:CH54)&lt;11,"",AVERAGE(CH44:CH54))</f>
        <v/>
      </c>
      <c r="CK55">
        <f>IF(OR(CI55="",CJ55=""),"",CI55+2.66*CJ55)</f>
        <v/>
      </c>
      <c r="CL55">
        <f>IF(OR(CI55="",CJ55=""),"",CI55-2.66*CJ55)</f>
        <v/>
      </c>
      <c r="CM55">
        <f>IF(OR(CI55="",COUNT(CG48:CG55)&lt;8),"",IF(COUNTIF(CG48:CG55,"&gt;"&amp;CI55)=8,"Above",IF(COUNTIF(CG48:CG55,"&lt;"&amp;CI55)=8,"Below","")))</f>
        <v/>
      </c>
      <c r="CN55">
        <f>IF('Weekly data'!$C55="","",IF(Metrics!$J$17="Seasonal bookings",IF(OR(N(IFERROR(INDEX(Targets!$M$6:$M$45,MATCH('Weekly data'!$C55,Targets!$A$6:$A$45,0)),0))=0,SUM(Seasonality!$B$6:$B$18)=0),"",IFERROR(INDEX(Targets!$M$6:$M$45,MATCH('Weekly data'!$C55,Targets!$A$6:$A$45,0)),0)*$B55/SUM(Seasonality!$B$6:$B$18)),IF(Metrics!$J$17="Seasonal pipeline",IF(OR(N(IFERROR(INDEX(Targets!$M$6:$M$45,MATCH('Weekly data'!$C55,Targets!$A$6:$A$45,0)),0))=0,SUM(Seasonality!$C$6:$C$18)=0),"",IFERROR(INDEX(Targets!$M$6:$M$45,MATCH('Weekly data'!$C55,Targets!$A$6:$A$45,0)),0)*$C55/SUM(Seasonality!$C$6:$C$18)),IF(Metrics!$J$17="Quarter plan",IF(N(IFERROR(INDEX(Targets!$M$6:$M$45,MATCH('Weekly data'!$C55,Targets!$A$6:$A$45,0)),0))=0,"",IFERROR(INDEX(Targets!$M$6:$M$45,MATCH('Weekly data'!$C55,Targets!$A$6:$A$45,0)),0)),IF(AND(Metrics!$J$17="Weekly",ISNUMBER(Metrics!$K$17)),Metrics!$K$17,"")))))</f>
        <v/>
      </c>
      <c r="CO55">
        <f>IF(NOT(ISNUMBER('Weekly data'!P55)),"",IF(Metrics!$L$17="% of target",IF(ISNUMBER(CN55),IF(CN55=0,"",'Weekly data'!P55/CN55),""),'Weekly data'!P55))</f>
        <v/>
      </c>
      <c r="CP55">
        <f>IF(AND(ISNUMBER(CO55),ISNUMBER(CO54)),ABS(CO55-CO54),"")</f>
        <v/>
      </c>
      <c r="CQ55">
        <f>IF(COUNT(CO43:CO54)&lt;12,"",AVERAGE(CO43:CO54))</f>
        <v/>
      </c>
      <c r="CR55">
        <f>IF(COUNT(CP44:CP54)&lt;11,"",AVERAGE(CP44:CP54))</f>
        <v/>
      </c>
      <c r="CS55">
        <f>IF(OR(CQ55="",CR55=""),"",CQ55+2.66*CR55)</f>
        <v/>
      </c>
      <c r="CT55">
        <f>IF(OR(CQ55="",CR55=""),"",CQ55-2.66*CR55)</f>
        <v/>
      </c>
      <c r="CU55">
        <f>IF(OR(CQ55="",COUNT(CO48:CO55)&lt;8),"",IF(COUNTIF(CO48:CO55,"&gt;"&amp;CQ55)=8,"Above",IF(COUNTIF(CO48:CO55,"&lt;"&amp;CQ55)=8,"Below","")))</f>
        <v/>
      </c>
    </row>
    <row r="56">
      <c r="A56" s="8">
        <f>'Weekly data'!A56</f>
        <v/>
      </c>
      <c r="B56">
        <f>IF('Weekly data'!D56="","",INDEX(Seasonality!$B$6:$B$18,'Weekly data'!D56))</f>
        <v/>
      </c>
      <c r="C56">
        <f>IF('Weekly data'!D56="","",INDEX(Seasonality!$C$6:$C$18,'Weekly data'!D56))</f>
        <v/>
      </c>
      <c r="D56">
        <f>IF('Weekly data'!$C56="","",IF(Metrics!$J$6="Seasonal bookings",IF(OR(N(IFERROR(INDEX(Targets!$B$6:$B$45,MATCH('Weekly data'!$C56,Targets!$A$6:$A$45,0)),0))=0,SUM(Seasonality!$B$6:$B$18)=0),"",IFERROR(INDEX(Targets!$B$6:$B$45,MATCH('Weekly data'!$C56,Targets!$A$6:$A$45,0)),0)*$B56/SUM(Seasonality!$B$6:$B$18)),IF(Metrics!$J$6="Seasonal pipeline",IF(OR(N(IFERROR(INDEX(Targets!$B$6:$B$45,MATCH('Weekly data'!$C56,Targets!$A$6:$A$45,0)),0))=0,SUM(Seasonality!$C$6:$C$18)=0),"",IFERROR(INDEX(Targets!$B$6:$B$45,MATCH('Weekly data'!$C56,Targets!$A$6:$A$45,0)),0)*$C56/SUM(Seasonality!$C$6:$C$18)),IF(Metrics!$J$6="Quarter plan",IF(N(IFERROR(INDEX(Targets!$B$6:$B$45,MATCH('Weekly data'!$C56,Targets!$A$6:$A$45,0)),0))=0,"",IFERROR(INDEX(Targets!$B$6:$B$45,MATCH('Weekly data'!$C56,Targets!$A$6:$A$45,0)),0)),IF(AND(Metrics!$J$6="Weekly",ISNUMBER(Metrics!$K$6)),Metrics!$K$6,"")))))</f>
        <v/>
      </c>
      <c r="E56">
        <f>IF(NOT(ISNUMBER('Weekly data'!E56)),"",IF(Metrics!$L$6="% of target",IF(ISNUMBER(D56),IF(D56=0,"",'Weekly data'!E56/D56),""),'Weekly data'!E56))</f>
        <v/>
      </c>
      <c r="F56">
        <f>IF(AND(ISNUMBER(E56),ISNUMBER(E55)),ABS(E56-E55),"")</f>
        <v/>
      </c>
      <c r="G56">
        <f>IF(COUNT(E44:E55)&lt;12,"",AVERAGE(E44:E55))</f>
        <v/>
      </c>
      <c r="H56">
        <f>IF(COUNT(F45:F55)&lt;11,"",AVERAGE(F45:F55))</f>
        <v/>
      </c>
      <c r="I56">
        <f>IF(OR(G56="",H56=""),"",G56+2.66*H56)</f>
        <v/>
      </c>
      <c r="J56">
        <f>IF(OR(G56="",H56=""),"",G56-2.66*H56)</f>
        <v/>
      </c>
      <c r="K56">
        <f>IF(OR(G56="",COUNT(E49:E56)&lt;8),"",IF(COUNTIF(E49:E56,"&gt;"&amp;G56)=8,"Above",IF(COUNTIF(E49:E56,"&lt;"&amp;G56)=8,"Below","")))</f>
        <v/>
      </c>
      <c r="L56">
        <f>IF('Weekly data'!$C56="","",IF(Metrics!$J$7="Seasonal bookings",IF(OR(N(IFERROR(INDEX(Targets!$C$6:$C$45,MATCH('Weekly data'!$C56,Targets!$A$6:$A$45,0)),0))=0,SUM(Seasonality!$B$6:$B$18)=0),"",IFERROR(INDEX(Targets!$C$6:$C$45,MATCH('Weekly data'!$C56,Targets!$A$6:$A$45,0)),0)*$B56/SUM(Seasonality!$B$6:$B$18)),IF(Metrics!$J$7="Seasonal pipeline",IF(OR(N(IFERROR(INDEX(Targets!$C$6:$C$45,MATCH('Weekly data'!$C56,Targets!$A$6:$A$45,0)),0))=0,SUM(Seasonality!$C$6:$C$18)=0),"",IFERROR(INDEX(Targets!$C$6:$C$45,MATCH('Weekly data'!$C56,Targets!$A$6:$A$45,0)),0)*$C56/SUM(Seasonality!$C$6:$C$18)),IF(Metrics!$J$7="Quarter plan",IF(N(IFERROR(INDEX(Targets!$C$6:$C$45,MATCH('Weekly data'!$C56,Targets!$A$6:$A$45,0)),0))=0,"",IFERROR(INDEX(Targets!$C$6:$C$45,MATCH('Weekly data'!$C56,Targets!$A$6:$A$45,0)),0)),IF(AND(Metrics!$J$7="Weekly",ISNUMBER(Metrics!$K$7)),Metrics!$K$7,"")))))</f>
        <v/>
      </c>
      <c r="M56">
        <f>IF(NOT(ISNUMBER('Weekly data'!F56)),"",IF(Metrics!$L$7="% of target",IF(ISNUMBER(L56),IF(L56=0,"",'Weekly data'!F56/L56),""),'Weekly data'!F56))</f>
        <v/>
      </c>
      <c r="N56">
        <f>IF(AND(ISNUMBER(M56),ISNUMBER(M55)),ABS(M56-M55),"")</f>
        <v/>
      </c>
      <c r="O56">
        <f>IF(COUNT(M44:M55)&lt;12,"",AVERAGE(M44:M55))</f>
        <v/>
      </c>
      <c r="P56">
        <f>IF(COUNT(N45:N55)&lt;11,"",AVERAGE(N45:N55))</f>
        <v/>
      </c>
      <c r="Q56">
        <f>IF(OR(O56="",P56=""),"",O56+2.66*P56)</f>
        <v/>
      </c>
      <c r="R56">
        <f>IF(OR(O56="",P56=""),"",O56-2.66*P56)</f>
        <v/>
      </c>
      <c r="S56">
        <f>IF(OR(O56="",COUNT(M49:M56)&lt;8),"",IF(COUNTIF(M49:M56,"&gt;"&amp;O56)=8,"Above",IF(COUNTIF(M49:M56,"&lt;"&amp;O56)=8,"Below","")))</f>
        <v/>
      </c>
      <c r="T56">
        <f>IF('Weekly data'!$C56="","",IF(Metrics!$J$8="Seasonal bookings",IF(OR(N(IFERROR(INDEX(Targets!$D$6:$D$45,MATCH('Weekly data'!$C56,Targets!$A$6:$A$45,0)),0))=0,SUM(Seasonality!$B$6:$B$18)=0),"",IFERROR(INDEX(Targets!$D$6:$D$45,MATCH('Weekly data'!$C56,Targets!$A$6:$A$45,0)),0)*$B56/SUM(Seasonality!$B$6:$B$18)),IF(Metrics!$J$8="Seasonal pipeline",IF(OR(N(IFERROR(INDEX(Targets!$D$6:$D$45,MATCH('Weekly data'!$C56,Targets!$A$6:$A$45,0)),0))=0,SUM(Seasonality!$C$6:$C$18)=0),"",IFERROR(INDEX(Targets!$D$6:$D$45,MATCH('Weekly data'!$C56,Targets!$A$6:$A$45,0)),0)*$C56/SUM(Seasonality!$C$6:$C$18)),IF(Metrics!$J$8="Quarter plan",IF(N(IFERROR(INDEX(Targets!$D$6:$D$45,MATCH('Weekly data'!$C56,Targets!$A$6:$A$45,0)),0))=0,"",IFERROR(INDEX(Targets!$D$6:$D$45,MATCH('Weekly data'!$C56,Targets!$A$6:$A$45,0)),0)),IF(AND(Metrics!$J$8="Weekly",ISNUMBER(Metrics!$K$8)),Metrics!$K$8,"")))))</f>
        <v/>
      </c>
      <c r="U56">
        <f>IF(NOT(ISNUMBER('Weekly data'!G56)),"",IF(Metrics!$L$8="% of target",IF(ISNUMBER(T56),IF(T56=0,"",'Weekly data'!G56/T56),""),'Weekly data'!G56))</f>
        <v/>
      </c>
      <c r="V56">
        <f>IF(AND(ISNUMBER(U56),ISNUMBER(U55)),ABS(U56-U55),"")</f>
        <v/>
      </c>
      <c r="W56">
        <f>IF(COUNT(U44:U55)&lt;12,"",AVERAGE(U44:U55))</f>
        <v/>
      </c>
      <c r="X56">
        <f>IF(COUNT(V45:V55)&lt;11,"",AVERAGE(V45:V55))</f>
        <v/>
      </c>
      <c r="Y56">
        <f>IF(OR(W56="",X56=""),"",W56+2.66*X56)</f>
        <v/>
      </c>
      <c r="Z56">
        <f>IF(OR(W56="",X56=""),"",W56-2.66*X56)</f>
        <v/>
      </c>
      <c r="AA56">
        <f>IF(OR(W56="",COUNT(U49:U56)&lt;8),"",IF(COUNTIF(U49:U56,"&gt;"&amp;W56)=8,"Above",IF(COUNTIF(U49:U56,"&lt;"&amp;W56)=8,"Below","")))</f>
        <v/>
      </c>
      <c r="AB56">
        <f>IF('Weekly data'!$C56="","",IF(Metrics!$J$9="Seasonal bookings",IF(OR(N(IFERROR(INDEX(Targets!$E$6:$E$45,MATCH('Weekly data'!$C56,Targets!$A$6:$A$45,0)),0))=0,SUM(Seasonality!$B$6:$B$18)=0),"",IFERROR(INDEX(Targets!$E$6:$E$45,MATCH('Weekly data'!$C56,Targets!$A$6:$A$45,0)),0)*$B56/SUM(Seasonality!$B$6:$B$18)),IF(Metrics!$J$9="Seasonal pipeline",IF(OR(N(IFERROR(INDEX(Targets!$E$6:$E$45,MATCH('Weekly data'!$C56,Targets!$A$6:$A$45,0)),0))=0,SUM(Seasonality!$C$6:$C$18)=0),"",IFERROR(INDEX(Targets!$E$6:$E$45,MATCH('Weekly data'!$C56,Targets!$A$6:$A$45,0)),0)*$C56/SUM(Seasonality!$C$6:$C$18)),IF(Metrics!$J$9="Quarter plan",IF(N(IFERROR(INDEX(Targets!$E$6:$E$45,MATCH('Weekly data'!$C56,Targets!$A$6:$A$45,0)),0))=0,"",IFERROR(INDEX(Targets!$E$6:$E$45,MATCH('Weekly data'!$C56,Targets!$A$6:$A$45,0)),0)),IF(AND(Metrics!$J$9="Weekly",ISNUMBER(Metrics!$K$9)),Metrics!$K$9,"")))))</f>
        <v/>
      </c>
      <c r="AC56">
        <f>IF(NOT(ISNUMBER('Weekly data'!H56)),"",IF(Metrics!$L$9="% of target",IF(ISNUMBER(AB56),IF(AB56=0,"",'Weekly data'!H56/AB56),""),'Weekly data'!H56))</f>
        <v/>
      </c>
      <c r="AD56">
        <f>IF(AND(ISNUMBER(AC56),ISNUMBER(AC55)),ABS(AC56-AC55),"")</f>
        <v/>
      </c>
      <c r="AE56">
        <f>IF(COUNT(AC44:AC55)&lt;12,"",AVERAGE(AC44:AC55))</f>
        <v/>
      </c>
      <c r="AF56">
        <f>IF(COUNT(AD45:AD55)&lt;11,"",AVERAGE(AD45:AD55))</f>
        <v/>
      </c>
      <c r="AG56">
        <f>IF(OR(AE56="",AF56=""),"",AE56+2.66*AF56)</f>
        <v/>
      </c>
      <c r="AH56">
        <f>IF(OR(AE56="",AF56=""),"",AE56-2.66*AF56)</f>
        <v/>
      </c>
      <c r="AI56">
        <f>IF(OR(AE56="",COUNT(AC49:AC56)&lt;8),"",IF(COUNTIF(AC49:AC56,"&gt;"&amp;AE56)=8,"Above",IF(COUNTIF(AC49:AC56,"&lt;"&amp;AE56)=8,"Below","")))</f>
        <v/>
      </c>
      <c r="AJ56">
        <f>IF('Weekly data'!$C56="","",IF(Metrics!$J$10="Seasonal bookings",IF(OR(N(IFERROR(INDEX(Targets!$F$6:$F$45,MATCH('Weekly data'!$C56,Targets!$A$6:$A$45,0)),0))=0,SUM(Seasonality!$B$6:$B$18)=0),"",IFERROR(INDEX(Targets!$F$6:$F$45,MATCH('Weekly data'!$C56,Targets!$A$6:$A$45,0)),0)*$B56/SUM(Seasonality!$B$6:$B$18)),IF(Metrics!$J$10="Seasonal pipeline",IF(OR(N(IFERROR(INDEX(Targets!$F$6:$F$45,MATCH('Weekly data'!$C56,Targets!$A$6:$A$45,0)),0))=0,SUM(Seasonality!$C$6:$C$18)=0),"",IFERROR(INDEX(Targets!$F$6:$F$45,MATCH('Weekly data'!$C56,Targets!$A$6:$A$45,0)),0)*$C56/SUM(Seasonality!$C$6:$C$18)),IF(Metrics!$J$10="Quarter plan",IF(N(IFERROR(INDEX(Targets!$F$6:$F$45,MATCH('Weekly data'!$C56,Targets!$A$6:$A$45,0)),0))=0,"",IFERROR(INDEX(Targets!$F$6:$F$45,MATCH('Weekly data'!$C56,Targets!$A$6:$A$45,0)),0)),IF(AND(Metrics!$J$10="Weekly",ISNUMBER(Metrics!$K$10)),Metrics!$K$10,"")))))</f>
        <v/>
      </c>
      <c r="AK56">
        <f>IF(NOT(ISNUMBER('Weekly data'!I56)),"",IF(Metrics!$L$10="% of target",IF(ISNUMBER(AJ56),IF(AJ56=0,"",'Weekly data'!I56/AJ56),""),'Weekly data'!I56))</f>
        <v/>
      </c>
      <c r="AL56">
        <f>IF(AND(ISNUMBER(AK56),ISNUMBER(AK55)),ABS(AK56-AK55),"")</f>
        <v/>
      </c>
      <c r="AM56">
        <f>IF(COUNT(AK44:AK55)&lt;12,"",AVERAGE(AK44:AK55))</f>
        <v/>
      </c>
      <c r="AN56">
        <f>IF(COUNT(AL45:AL55)&lt;11,"",AVERAGE(AL45:AL55))</f>
        <v/>
      </c>
      <c r="AO56">
        <f>IF(OR(AM56="",AN56=""),"",AM56+2.66*AN56)</f>
        <v/>
      </c>
      <c r="AP56">
        <f>IF(OR(AM56="",AN56=""),"",AM56-2.66*AN56)</f>
        <v/>
      </c>
      <c r="AQ56">
        <f>IF(OR(AM56="",COUNT(AK49:AK56)&lt;8),"",IF(COUNTIF(AK49:AK56,"&gt;"&amp;AM56)=8,"Above",IF(COUNTIF(AK49:AK56,"&lt;"&amp;AM56)=8,"Below","")))</f>
        <v/>
      </c>
      <c r="AR56">
        <f>IF('Weekly data'!$C56="","",IF(Metrics!$J$11="Seasonal bookings",IF(OR(N(IFERROR(INDEX(Targets!$G$6:$G$45,MATCH('Weekly data'!$C56,Targets!$A$6:$A$45,0)),0))=0,SUM(Seasonality!$B$6:$B$18)=0),"",IFERROR(INDEX(Targets!$G$6:$G$45,MATCH('Weekly data'!$C56,Targets!$A$6:$A$45,0)),0)*$B56/SUM(Seasonality!$B$6:$B$18)),IF(Metrics!$J$11="Seasonal pipeline",IF(OR(N(IFERROR(INDEX(Targets!$G$6:$G$45,MATCH('Weekly data'!$C56,Targets!$A$6:$A$45,0)),0))=0,SUM(Seasonality!$C$6:$C$18)=0),"",IFERROR(INDEX(Targets!$G$6:$G$45,MATCH('Weekly data'!$C56,Targets!$A$6:$A$45,0)),0)*$C56/SUM(Seasonality!$C$6:$C$18)),IF(Metrics!$J$11="Quarter plan",IF(N(IFERROR(INDEX(Targets!$G$6:$G$45,MATCH('Weekly data'!$C56,Targets!$A$6:$A$45,0)),0))=0,"",IFERROR(INDEX(Targets!$G$6:$G$45,MATCH('Weekly data'!$C56,Targets!$A$6:$A$45,0)),0)),IF(AND(Metrics!$J$11="Weekly",ISNUMBER(Metrics!$K$11)),Metrics!$K$11,"")))))</f>
        <v/>
      </c>
      <c r="AS56">
        <f>IF(NOT(ISNUMBER('Weekly data'!J56)),"",IF(Metrics!$L$11="% of target",IF(ISNUMBER(AR56),IF(AR56=0,"",'Weekly data'!J56/AR56),""),'Weekly data'!J56))</f>
        <v/>
      </c>
      <c r="AT56">
        <f>IF(AND(ISNUMBER(AS56),ISNUMBER(AS55)),ABS(AS56-AS55),"")</f>
        <v/>
      </c>
      <c r="AU56">
        <f>IF(COUNT(AS44:AS55)&lt;12,"",AVERAGE(AS44:AS55))</f>
        <v/>
      </c>
      <c r="AV56">
        <f>IF(COUNT(AT45:AT55)&lt;11,"",AVERAGE(AT45:AT55))</f>
        <v/>
      </c>
      <c r="AW56">
        <f>IF(OR(AU56="",AV56=""),"",AU56+2.66*AV56)</f>
        <v/>
      </c>
      <c r="AX56">
        <f>IF(OR(AU56="",AV56=""),"",AU56-2.66*AV56)</f>
        <v/>
      </c>
      <c r="AY56">
        <f>IF(OR(AU56="",COUNT(AS49:AS56)&lt;8),"",IF(COUNTIF(AS49:AS56,"&gt;"&amp;AU56)=8,"Above",IF(COUNTIF(AS49:AS56,"&lt;"&amp;AU56)=8,"Below","")))</f>
        <v/>
      </c>
      <c r="AZ56">
        <f>IF('Weekly data'!$C56="","",IF(Metrics!$J$12="Seasonal bookings",IF(OR(N(IFERROR(INDEX(Targets!$H$6:$H$45,MATCH('Weekly data'!$C56,Targets!$A$6:$A$45,0)),0))=0,SUM(Seasonality!$B$6:$B$18)=0),"",IFERROR(INDEX(Targets!$H$6:$H$45,MATCH('Weekly data'!$C56,Targets!$A$6:$A$45,0)),0)*$B56/SUM(Seasonality!$B$6:$B$18)),IF(Metrics!$J$12="Seasonal pipeline",IF(OR(N(IFERROR(INDEX(Targets!$H$6:$H$45,MATCH('Weekly data'!$C56,Targets!$A$6:$A$45,0)),0))=0,SUM(Seasonality!$C$6:$C$18)=0),"",IFERROR(INDEX(Targets!$H$6:$H$45,MATCH('Weekly data'!$C56,Targets!$A$6:$A$45,0)),0)*$C56/SUM(Seasonality!$C$6:$C$18)),IF(Metrics!$J$12="Quarter plan",IF(N(IFERROR(INDEX(Targets!$H$6:$H$45,MATCH('Weekly data'!$C56,Targets!$A$6:$A$45,0)),0))=0,"",IFERROR(INDEX(Targets!$H$6:$H$45,MATCH('Weekly data'!$C56,Targets!$A$6:$A$45,0)),0)),IF(AND(Metrics!$J$12="Weekly",ISNUMBER(Metrics!$K$12)),Metrics!$K$12,"")))))</f>
        <v/>
      </c>
      <c r="BA56">
        <f>IF(NOT(ISNUMBER('Weekly data'!K56)),"",IF(Metrics!$L$12="% of target",IF(ISNUMBER(AZ56),IF(AZ56=0,"",'Weekly data'!K56/AZ56),""),'Weekly data'!K56))</f>
        <v/>
      </c>
      <c r="BB56">
        <f>IF(AND(ISNUMBER(BA56),ISNUMBER(BA55)),ABS(BA56-BA55),"")</f>
        <v/>
      </c>
      <c r="BC56">
        <f>IF(COUNT(BA44:BA55)&lt;12,"",AVERAGE(BA44:BA55))</f>
        <v/>
      </c>
      <c r="BD56">
        <f>IF(COUNT(BB45:BB55)&lt;11,"",AVERAGE(BB45:BB55))</f>
        <v/>
      </c>
      <c r="BE56">
        <f>IF(OR(BC56="",BD56=""),"",BC56+2.66*BD56)</f>
        <v/>
      </c>
      <c r="BF56">
        <f>IF(OR(BC56="",BD56=""),"",BC56-2.66*BD56)</f>
        <v/>
      </c>
      <c r="BG56">
        <f>IF(OR(BC56="",COUNT(BA49:BA56)&lt;8),"",IF(COUNTIF(BA49:BA56,"&gt;"&amp;BC56)=8,"Above",IF(COUNTIF(BA49:BA56,"&lt;"&amp;BC56)=8,"Below","")))</f>
        <v/>
      </c>
      <c r="BH56">
        <f>IF('Weekly data'!$C56="","",IF(Metrics!$J$13="Seasonal bookings",IF(OR(N(IFERROR(INDEX(Targets!$I$6:$I$45,MATCH('Weekly data'!$C56,Targets!$A$6:$A$45,0)),0))=0,SUM(Seasonality!$B$6:$B$18)=0),"",IFERROR(INDEX(Targets!$I$6:$I$45,MATCH('Weekly data'!$C56,Targets!$A$6:$A$45,0)),0)*$B56/SUM(Seasonality!$B$6:$B$18)),IF(Metrics!$J$13="Seasonal pipeline",IF(OR(N(IFERROR(INDEX(Targets!$I$6:$I$45,MATCH('Weekly data'!$C56,Targets!$A$6:$A$45,0)),0))=0,SUM(Seasonality!$C$6:$C$18)=0),"",IFERROR(INDEX(Targets!$I$6:$I$45,MATCH('Weekly data'!$C56,Targets!$A$6:$A$45,0)),0)*$C56/SUM(Seasonality!$C$6:$C$18)),IF(Metrics!$J$13="Quarter plan",IF(N(IFERROR(INDEX(Targets!$I$6:$I$45,MATCH('Weekly data'!$C56,Targets!$A$6:$A$45,0)),0))=0,"",IFERROR(INDEX(Targets!$I$6:$I$45,MATCH('Weekly data'!$C56,Targets!$A$6:$A$45,0)),0)),IF(AND(Metrics!$J$13="Weekly",ISNUMBER(Metrics!$K$13)),Metrics!$K$13,"")))))</f>
        <v/>
      </c>
      <c r="BI56">
        <f>IF(NOT(ISNUMBER('Weekly data'!L56)),"",IF(Metrics!$L$13="% of target",IF(ISNUMBER(BH56),IF(BH56=0,"",'Weekly data'!L56/BH56),""),'Weekly data'!L56))</f>
        <v/>
      </c>
      <c r="BJ56">
        <f>IF(AND(ISNUMBER(BI56),ISNUMBER(BI55)),ABS(BI56-BI55),"")</f>
        <v/>
      </c>
      <c r="BK56">
        <f>IF(COUNT(BI44:BI55)&lt;12,"",AVERAGE(BI44:BI55))</f>
        <v/>
      </c>
      <c r="BL56">
        <f>IF(COUNT(BJ45:BJ55)&lt;11,"",AVERAGE(BJ45:BJ55))</f>
        <v/>
      </c>
      <c r="BM56">
        <f>IF(OR(BK56="",BL56=""),"",BK56+2.66*BL56)</f>
        <v/>
      </c>
      <c r="BN56">
        <f>IF(OR(BK56="",BL56=""),"",BK56-2.66*BL56)</f>
        <v/>
      </c>
      <c r="BO56">
        <f>IF(OR(BK56="",COUNT(BI49:BI56)&lt;8),"",IF(COUNTIF(BI49:BI56,"&gt;"&amp;BK56)=8,"Above",IF(COUNTIF(BI49:BI56,"&lt;"&amp;BK56)=8,"Below","")))</f>
        <v/>
      </c>
      <c r="BP56">
        <f>IF('Weekly data'!$C56="","",IF(Metrics!$J$14="Seasonal bookings",IF(OR(N(IFERROR(INDEX(Targets!$J$6:$J$45,MATCH('Weekly data'!$C56,Targets!$A$6:$A$45,0)),0))=0,SUM(Seasonality!$B$6:$B$18)=0),"",IFERROR(INDEX(Targets!$J$6:$J$45,MATCH('Weekly data'!$C56,Targets!$A$6:$A$45,0)),0)*$B56/SUM(Seasonality!$B$6:$B$18)),IF(Metrics!$J$14="Seasonal pipeline",IF(OR(N(IFERROR(INDEX(Targets!$J$6:$J$45,MATCH('Weekly data'!$C56,Targets!$A$6:$A$45,0)),0))=0,SUM(Seasonality!$C$6:$C$18)=0),"",IFERROR(INDEX(Targets!$J$6:$J$45,MATCH('Weekly data'!$C56,Targets!$A$6:$A$45,0)),0)*$C56/SUM(Seasonality!$C$6:$C$18)),IF(Metrics!$J$14="Quarter plan",IF(N(IFERROR(INDEX(Targets!$J$6:$J$45,MATCH('Weekly data'!$C56,Targets!$A$6:$A$45,0)),0))=0,"",IFERROR(INDEX(Targets!$J$6:$J$45,MATCH('Weekly data'!$C56,Targets!$A$6:$A$45,0)),0)),IF(AND(Metrics!$J$14="Weekly",ISNUMBER(Metrics!$K$14)),Metrics!$K$14,"")))))</f>
        <v/>
      </c>
      <c r="BQ56">
        <f>IF(NOT(ISNUMBER('Weekly data'!M56)),"",IF(Metrics!$L$14="% of target",IF(ISNUMBER(BP56),IF(BP56=0,"",'Weekly data'!M56/BP56),""),'Weekly data'!M56))</f>
        <v/>
      </c>
      <c r="BR56">
        <f>IF(AND(ISNUMBER(BQ56),ISNUMBER(BQ55)),ABS(BQ56-BQ55),"")</f>
        <v/>
      </c>
      <c r="BS56">
        <f>IF(COUNT(BQ44:BQ55)&lt;12,"",AVERAGE(BQ44:BQ55))</f>
        <v/>
      </c>
      <c r="BT56">
        <f>IF(COUNT(BR45:BR55)&lt;11,"",AVERAGE(BR45:BR55))</f>
        <v/>
      </c>
      <c r="BU56">
        <f>IF(OR(BS56="",BT56=""),"",BS56+2.66*BT56)</f>
        <v/>
      </c>
      <c r="BV56">
        <f>IF(OR(BS56="",BT56=""),"",BS56-2.66*BT56)</f>
        <v/>
      </c>
      <c r="BW56">
        <f>IF(OR(BS56="",COUNT(BQ49:BQ56)&lt;8),"",IF(COUNTIF(BQ49:BQ56,"&gt;"&amp;BS56)=8,"Above",IF(COUNTIF(BQ49:BQ56,"&lt;"&amp;BS56)=8,"Below","")))</f>
        <v/>
      </c>
      <c r="BX56">
        <f>IF('Weekly data'!$C56="","",IF(Metrics!$J$15="Seasonal bookings",IF(OR(N(IFERROR(INDEX(Targets!$K$6:$K$45,MATCH('Weekly data'!$C56,Targets!$A$6:$A$45,0)),0))=0,SUM(Seasonality!$B$6:$B$18)=0),"",IFERROR(INDEX(Targets!$K$6:$K$45,MATCH('Weekly data'!$C56,Targets!$A$6:$A$45,0)),0)*$B56/SUM(Seasonality!$B$6:$B$18)),IF(Metrics!$J$15="Seasonal pipeline",IF(OR(N(IFERROR(INDEX(Targets!$K$6:$K$45,MATCH('Weekly data'!$C56,Targets!$A$6:$A$45,0)),0))=0,SUM(Seasonality!$C$6:$C$18)=0),"",IFERROR(INDEX(Targets!$K$6:$K$45,MATCH('Weekly data'!$C56,Targets!$A$6:$A$45,0)),0)*$C56/SUM(Seasonality!$C$6:$C$18)),IF(Metrics!$J$15="Quarter plan",IF(N(IFERROR(INDEX(Targets!$K$6:$K$45,MATCH('Weekly data'!$C56,Targets!$A$6:$A$45,0)),0))=0,"",IFERROR(INDEX(Targets!$K$6:$K$45,MATCH('Weekly data'!$C56,Targets!$A$6:$A$45,0)),0)),IF(AND(Metrics!$J$15="Weekly",ISNUMBER(Metrics!$K$15)),Metrics!$K$15,"")))))</f>
        <v/>
      </c>
      <c r="BY56">
        <f>IF(NOT(ISNUMBER('Weekly data'!N56)),"",IF(Metrics!$L$15="% of target",IF(ISNUMBER(BX56),IF(BX56=0,"",'Weekly data'!N56/BX56),""),'Weekly data'!N56))</f>
        <v/>
      </c>
      <c r="BZ56">
        <f>IF(AND(ISNUMBER(BY56),ISNUMBER(BY55)),ABS(BY56-BY55),"")</f>
        <v/>
      </c>
      <c r="CA56">
        <f>IF(COUNT(BY44:BY55)&lt;12,"",AVERAGE(BY44:BY55))</f>
        <v/>
      </c>
      <c r="CB56">
        <f>IF(COUNT(BZ45:BZ55)&lt;11,"",AVERAGE(BZ45:BZ55))</f>
        <v/>
      </c>
      <c r="CC56">
        <f>IF(OR(CA56="",CB56=""),"",CA56+2.66*CB56)</f>
        <v/>
      </c>
      <c r="CD56">
        <f>IF(OR(CA56="",CB56=""),"",CA56-2.66*CB56)</f>
        <v/>
      </c>
      <c r="CE56">
        <f>IF(OR(CA56="",COUNT(BY49:BY56)&lt;8),"",IF(COUNTIF(BY49:BY56,"&gt;"&amp;CA56)=8,"Above",IF(COUNTIF(BY49:BY56,"&lt;"&amp;CA56)=8,"Below","")))</f>
        <v/>
      </c>
      <c r="CF56">
        <f>IF('Weekly data'!$C56="","",IF(Metrics!$J$16="Seasonal bookings",IF(OR(N(IFERROR(INDEX(Targets!$L$6:$L$45,MATCH('Weekly data'!$C56,Targets!$A$6:$A$45,0)),0))=0,SUM(Seasonality!$B$6:$B$18)=0),"",IFERROR(INDEX(Targets!$L$6:$L$45,MATCH('Weekly data'!$C56,Targets!$A$6:$A$45,0)),0)*$B56/SUM(Seasonality!$B$6:$B$18)),IF(Metrics!$J$16="Seasonal pipeline",IF(OR(N(IFERROR(INDEX(Targets!$L$6:$L$45,MATCH('Weekly data'!$C56,Targets!$A$6:$A$45,0)),0))=0,SUM(Seasonality!$C$6:$C$18)=0),"",IFERROR(INDEX(Targets!$L$6:$L$45,MATCH('Weekly data'!$C56,Targets!$A$6:$A$45,0)),0)*$C56/SUM(Seasonality!$C$6:$C$18)),IF(Metrics!$J$16="Quarter plan",IF(N(IFERROR(INDEX(Targets!$L$6:$L$45,MATCH('Weekly data'!$C56,Targets!$A$6:$A$45,0)),0))=0,"",IFERROR(INDEX(Targets!$L$6:$L$45,MATCH('Weekly data'!$C56,Targets!$A$6:$A$45,0)),0)),IF(AND(Metrics!$J$16="Weekly",ISNUMBER(Metrics!$K$16)),Metrics!$K$16,"")))))</f>
        <v/>
      </c>
      <c r="CG56">
        <f>IF(NOT(ISNUMBER('Weekly data'!O56)),"",IF(Metrics!$L$16="% of target",IF(ISNUMBER(CF56),IF(CF56=0,"",'Weekly data'!O56/CF56),""),'Weekly data'!O56))</f>
        <v/>
      </c>
      <c r="CH56">
        <f>IF(AND(ISNUMBER(CG56),ISNUMBER(CG55)),ABS(CG56-CG55),"")</f>
        <v/>
      </c>
      <c r="CI56">
        <f>IF(COUNT(CG44:CG55)&lt;12,"",AVERAGE(CG44:CG55))</f>
        <v/>
      </c>
      <c r="CJ56">
        <f>IF(COUNT(CH45:CH55)&lt;11,"",AVERAGE(CH45:CH55))</f>
        <v/>
      </c>
      <c r="CK56">
        <f>IF(OR(CI56="",CJ56=""),"",CI56+2.66*CJ56)</f>
        <v/>
      </c>
      <c r="CL56">
        <f>IF(OR(CI56="",CJ56=""),"",CI56-2.66*CJ56)</f>
        <v/>
      </c>
      <c r="CM56">
        <f>IF(OR(CI56="",COUNT(CG49:CG56)&lt;8),"",IF(COUNTIF(CG49:CG56,"&gt;"&amp;CI56)=8,"Above",IF(COUNTIF(CG49:CG56,"&lt;"&amp;CI56)=8,"Below","")))</f>
        <v/>
      </c>
      <c r="CN56">
        <f>IF('Weekly data'!$C56="","",IF(Metrics!$J$17="Seasonal bookings",IF(OR(N(IFERROR(INDEX(Targets!$M$6:$M$45,MATCH('Weekly data'!$C56,Targets!$A$6:$A$45,0)),0))=0,SUM(Seasonality!$B$6:$B$18)=0),"",IFERROR(INDEX(Targets!$M$6:$M$45,MATCH('Weekly data'!$C56,Targets!$A$6:$A$45,0)),0)*$B56/SUM(Seasonality!$B$6:$B$18)),IF(Metrics!$J$17="Seasonal pipeline",IF(OR(N(IFERROR(INDEX(Targets!$M$6:$M$45,MATCH('Weekly data'!$C56,Targets!$A$6:$A$45,0)),0))=0,SUM(Seasonality!$C$6:$C$18)=0),"",IFERROR(INDEX(Targets!$M$6:$M$45,MATCH('Weekly data'!$C56,Targets!$A$6:$A$45,0)),0)*$C56/SUM(Seasonality!$C$6:$C$18)),IF(Metrics!$J$17="Quarter plan",IF(N(IFERROR(INDEX(Targets!$M$6:$M$45,MATCH('Weekly data'!$C56,Targets!$A$6:$A$45,0)),0))=0,"",IFERROR(INDEX(Targets!$M$6:$M$45,MATCH('Weekly data'!$C56,Targets!$A$6:$A$45,0)),0)),IF(AND(Metrics!$J$17="Weekly",ISNUMBER(Metrics!$K$17)),Metrics!$K$17,"")))))</f>
        <v/>
      </c>
      <c r="CO56">
        <f>IF(NOT(ISNUMBER('Weekly data'!P56)),"",IF(Metrics!$L$17="% of target",IF(ISNUMBER(CN56),IF(CN56=0,"",'Weekly data'!P56/CN56),""),'Weekly data'!P56))</f>
        <v/>
      </c>
      <c r="CP56">
        <f>IF(AND(ISNUMBER(CO56),ISNUMBER(CO55)),ABS(CO56-CO55),"")</f>
        <v/>
      </c>
      <c r="CQ56">
        <f>IF(COUNT(CO44:CO55)&lt;12,"",AVERAGE(CO44:CO55))</f>
        <v/>
      </c>
      <c r="CR56">
        <f>IF(COUNT(CP45:CP55)&lt;11,"",AVERAGE(CP45:CP55))</f>
        <v/>
      </c>
      <c r="CS56">
        <f>IF(OR(CQ56="",CR56=""),"",CQ56+2.66*CR56)</f>
        <v/>
      </c>
      <c r="CT56">
        <f>IF(OR(CQ56="",CR56=""),"",CQ56-2.66*CR56)</f>
        <v/>
      </c>
      <c r="CU56">
        <f>IF(OR(CQ56="",COUNT(CO49:CO56)&lt;8),"",IF(COUNTIF(CO49:CO56,"&gt;"&amp;CQ56)=8,"Above",IF(COUNTIF(CO49:CO56,"&lt;"&amp;CQ56)=8,"Below","")))</f>
        <v/>
      </c>
    </row>
    <row r="57">
      <c r="A57" s="8">
        <f>'Weekly data'!A57</f>
        <v/>
      </c>
      <c r="B57">
        <f>IF('Weekly data'!D57="","",INDEX(Seasonality!$B$6:$B$18,'Weekly data'!D57))</f>
        <v/>
      </c>
      <c r="C57">
        <f>IF('Weekly data'!D57="","",INDEX(Seasonality!$C$6:$C$18,'Weekly data'!D57))</f>
        <v/>
      </c>
      <c r="D57">
        <f>IF('Weekly data'!$C57="","",IF(Metrics!$J$6="Seasonal bookings",IF(OR(N(IFERROR(INDEX(Targets!$B$6:$B$45,MATCH('Weekly data'!$C57,Targets!$A$6:$A$45,0)),0))=0,SUM(Seasonality!$B$6:$B$18)=0),"",IFERROR(INDEX(Targets!$B$6:$B$45,MATCH('Weekly data'!$C57,Targets!$A$6:$A$45,0)),0)*$B57/SUM(Seasonality!$B$6:$B$18)),IF(Metrics!$J$6="Seasonal pipeline",IF(OR(N(IFERROR(INDEX(Targets!$B$6:$B$45,MATCH('Weekly data'!$C57,Targets!$A$6:$A$45,0)),0))=0,SUM(Seasonality!$C$6:$C$18)=0),"",IFERROR(INDEX(Targets!$B$6:$B$45,MATCH('Weekly data'!$C57,Targets!$A$6:$A$45,0)),0)*$C57/SUM(Seasonality!$C$6:$C$18)),IF(Metrics!$J$6="Quarter plan",IF(N(IFERROR(INDEX(Targets!$B$6:$B$45,MATCH('Weekly data'!$C57,Targets!$A$6:$A$45,0)),0))=0,"",IFERROR(INDEX(Targets!$B$6:$B$45,MATCH('Weekly data'!$C57,Targets!$A$6:$A$45,0)),0)),IF(AND(Metrics!$J$6="Weekly",ISNUMBER(Metrics!$K$6)),Metrics!$K$6,"")))))</f>
        <v/>
      </c>
      <c r="E57">
        <f>IF(NOT(ISNUMBER('Weekly data'!E57)),"",IF(Metrics!$L$6="% of target",IF(ISNUMBER(D57),IF(D57=0,"",'Weekly data'!E57/D57),""),'Weekly data'!E57))</f>
        <v/>
      </c>
      <c r="F57">
        <f>IF(AND(ISNUMBER(E57),ISNUMBER(E56)),ABS(E57-E56),"")</f>
        <v/>
      </c>
      <c r="G57">
        <f>IF(COUNT(E45:E56)&lt;12,"",AVERAGE(E45:E56))</f>
        <v/>
      </c>
      <c r="H57">
        <f>IF(COUNT(F46:F56)&lt;11,"",AVERAGE(F46:F56))</f>
        <v/>
      </c>
      <c r="I57">
        <f>IF(OR(G57="",H57=""),"",G57+2.66*H57)</f>
        <v/>
      </c>
      <c r="J57">
        <f>IF(OR(G57="",H57=""),"",G57-2.66*H57)</f>
        <v/>
      </c>
      <c r="K57">
        <f>IF(OR(G57="",COUNT(E50:E57)&lt;8),"",IF(COUNTIF(E50:E57,"&gt;"&amp;G57)=8,"Above",IF(COUNTIF(E50:E57,"&lt;"&amp;G57)=8,"Below","")))</f>
        <v/>
      </c>
      <c r="L57">
        <f>IF('Weekly data'!$C57="","",IF(Metrics!$J$7="Seasonal bookings",IF(OR(N(IFERROR(INDEX(Targets!$C$6:$C$45,MATCH('Weekly data'!$C57,Targets!$A$6:$A$45,0)),0))=0,SUM(Seasonality!$B$6:$B$18)=0),"",IFERROR(INDEX(Targets!$C$6:$C$45,MATCH('Weekly data'!$C57,Targets!$A$6:$A$45,0)),0)*$B57/SUM(Seasonality!$B$6:$B$18)),IF(Metrics!$J$7="Seasonal pipeline",IF(OR(N(IFERROR(INDEX(Targets!$C$6:$C$45,MATCH('Weekly data'!$C57,Targets!$A$6:$A$45,0)),0))=0,SUM(Seasonality!$C$6:$C$18)=0),"",IFERROR(INDEX(Targets!$C$6:$C$45,MATCH('Weekly data'!$C57,Targets!$A$6:$A$45,0)),0)*$C57/SUM(Seasonality!$C$6:$C$18)),IF(Metrics!$J$7="Quarter plan",IF(N(IFERROR(INDEX(Targets!$C$6:$C$45,MATCH('Weekly data'!$C57,Targets!$A$6:$A$45,0)),0))=0,"",IFERROR(INDEX(Targets!$C$6:$C$45,MATCH('Weekly data'!$C57,Targets!$A$6:$A$45,0)),0)),IF(AND(Metrics!$J$7="Weekly",ISNUMBER(Metrics!$K$7)),Metrics!$K$7,"")))))</f>
        <v/>
      </c>
      <c r="M57">
        <f>IF(NOT(ISNUMBER('Weekly data'!F57)),"",IF(Metrics!$L$7="% of target",IF(ISNUMBER(L57),IF(L57=0,"",'Weekly data'!F57/L57),""),'Weekly data'!F57))</f>
        <v/>
      </c>
      <c r="N57">
        <f>IF(AND(ISNUMBER(M57),ISNUMBER(M56)),ABS(M57-M56),"")</f>
        <v/>
      </c>
      <c r="O57">
        <f>IF(COUNT(M45:M56)&lt;12,"",AVERAGE(M45:M56))</f>
        <v/>
      </c>
      <c r="P57">
        <f>IF(COUNT(N46:N56)&lt;11,"",AVERAGE(N46:N56))</f>
        <v/>
      </c>
      <c r="Q57">
        <f>IF(OR(O57="",P57=""),"",O57+2.66*P57)</f>
        <v/>
      </c>
      <c r="R57">
        <f>IF(OR(O57="",P57=""),"",O57-2.66*P57)</f>
        <v/>
      </c>
      <c r="S57">
        <f>IF(OR(O57="",COUNT(M50:M57)&lt;8),"",IF(COUNTIF(M50:M57,"&gt;"&amp;O57)=8,"Above",IF(COUNTIF(M50:M57,"&lt;"&amp;O57)=8,"Below","")))</f>
        <v/>
      </c>
      <c r="T57">
        <f>IF('Weekly data'!$C57="","",IF(Metrics!$J$8="Seasonal bookings",IF(OR(N(IFERROR(INDEX(Targets!$D$6:$D$45,MATCH('Weekly data'!$C57,Targets!$A$6:$A$45,0)),0))=0,SUM(Seasonality!$B$6:$B$18)=0),"",IFERROR(INDEX(Targets!$D$6:$D$45,MATCH('Weekly data'!$C57,Targets!$A$6:$A$45,0)),0)*$B57/SUM(Seasonality!$B$6:$B$18)),IF(Metrics!$J$8="Seasonal pipeline",IF(OR(N(IFERROR(INDEX(Targets!$D$6:$D$45,MATCH('Weekly data'!$C57,Targets!$A$6:$A$45,0)),0))=0,SUM(Seasonality!$C$6:$C$18)=0),"",IFERROR(INDEX(Targets!$D$6:$D$45,MATCH('Weekly data'!$C57,Targets!$A$6:$A$45,0)),0)*$C57/SUM(Seasonality!$C$6:$C$18)),IF(Metrics!$J$8="Quarter plan",IF(N(IFERROR(INDEX(Targets!$D$6:$D$45,MATCH('Weekly data'!$C57,Targets!$A$6:$A$45,0)),0))=0,"",IFERROR(INDEX(Targets!$D$6:$D$45,MATCH('Weekly data'!$C57,Targets!$A$6:$A$45,0)),0)),IF(AND(Metrics!$J$8="Weekly",ISNUMBER(Metrics!$K$8)),Metrics!$K$8,"")))))</f>
        <v/>
      </c>
      <c r="U57">
        <f>IF(NOT(ISNUMBER('Weekly data'!G57)),"",IF(Metrics!$L$8="% of target",IF(ISNUMBER(T57),IF(T57=0,"",'Weekly data'!G57/T57),""),'Weekly data'!G57))</f>
        <v/>
      </c>
      <c r="V57">
        <f>IF(AND(ISNUMBER(U57),ISNUMBER(U56)),ABS(U57-U56),"")</f>
        <v/>
      </c>
      <c r="W57">
        <f>IF(COUNT(U45:U56)&lt;12,"",AVERAGE(U45:U56))</f>
        <v/>
      </c>
      <c r="X57">
        <f>IF(COUNT(V46:V56)&lt;11,"",AVERAGE(V46:V56))</f>
        <v/>
      </c>
      <c r="Y57">
        <f>IF(OR(W57="",X57=""),"",W57+2.66*X57)</f>
        <v/>
      </c>
      <c r="Z57">
        <f>IF(OR(W57="",X57=""),"",W57-2.66*X57)</f>
        <v/>
      </c>
      <c r="AA57">
        <f>IF(OR(W57="",COUNT(U50:U57)&lt;8),"",IF(COUNTIF(U50:U57,"&gt;"&amp;W57)=8,"Above",IF(COUNTIF(U50:U57,"&lt;"&amp;W57)=8,"Below","")))</f>
        <v/>
      </c>
      <c r="AB57">
        <f>IF('Weekly data'!$C57="","",IF(Metrics!$J$9="Seasonal bookings",IF(OR(N(IFERROR(INDEX(Targets!$E$6:$E$45,MATCH('Weekly data'!$C57,Targets!$A$6:$A$45,0)),0))=0,SUM(Seasonality!$B$6:$B$18)=0),"",IFERROR(INDEX(Targets!$E$6:$E$45,MATCH('Weekly data'!$C57,Targets!$A$6:$A$45,0)),0)*$B57/SUM(Seasonality!$B$6:$B$18)),IF(Metrics!$J$9="Seasonal pipeline",IF(OR(N(IFERROR(INDEX(Targets!$E$6:$E$45,MATCH('Weekly data'!$C57,Targets!$A$6:$A$45,0)),0))=0,SUM(Seasonality!$C$6:$C$18)=0),"",IFERROR(INDEX(Targets!$E$6:$E$45,MATCH('Weekly data'!$C57,Targets!$A$6:$A$45,0)),0)*$C57/SUM(Seasonality!$C$6:$C$18)),IF(Metrics!$J$9="Quarter plan",IF(N(IFERROR(INDEX(Targets!$E$6:$E$45,MATCH('Weekly data'!$C57,Targets!$A$6:$A$45,0)),0))=0,"",IFERROR(INDEX(Targets!$E$6:$E$45,MATCH('Weekly data'!$C57,Targets!$A$6:$A$45,0)),0)),IF(AND(Metrics!$J$9="Weekly",ISNUMBER(Metrics!$K$9)),Metrics!$K$9,"")))))</f>
        <v/>
      </c>
      <c r="AC57">
        <f>IF(NOT(ISNUMBER('Weekly data'!H57)),"",IF(Metrics!$L$9="% of target",IF(ISNUMBER(AB57),IF(AB57=0,"",'Weekly data'!H57/AB57),""),'Weekly data'!H57))</f>
        <v/>
      </c>
      <c r="AD57">
        <f>IF(AND(ISNUMBER(AC57),ISNUMBER(AC56)),ABS(AC57-AC56),"")</f>
        <v/>
      </c>
      <c r="AE57">
        <f>IF(COUNT(AC45:AC56)&lt;12,"",AVERAGE(AC45:AC56))</f>
        <v/>
      </c>
      <c r="AF57">
        <f>IF(COUNT(AD46:AD56)&lt;11,"",AVERAGE(AD46:AD56))</f>
        <v/>
      </c>
      <c r="AG57">
        <f>IF(OR(AE57="",AF57=""),"",AE57+2.66*AF57)</f>
        <v/>
      </c>
      <c r="AH57">
        <f>IF(OR(AE57="",AF57=""),"",AE57-2.66*AF57)</f>
        <v/>
      </c>
      <c r="AI57">
        <f>IF(OR(AE57="",COUNT(AC50:AC57)&lt;8),"",IF(COUNTIF(AC50:AC57,"&gt;"&amp;AE57)=8,"Above",IF(COUNTIF(AC50:AC57,"&lt;"&amp;AE57)=8,"Below","")))</f>
        <v/>
      </c>
      <c r="AJ57">
        <f>IF('Weekly data'!$C57="","",IF(Metrics!$J$10="Seasonal bookings",IF(OR(N(IFERROR(INDEX(Targets!$F$6:$F$45,MATCH('Weekly data'!$C57,Targets!$A$6:$A$45,0)),0))=0,SUM(Seasonality!$B$6:$B$18)=0),"",IFERROR(INDEX(Targets!$F$6:$F$45,MATCH('Weekly data'!$C57,Targets!$A$6:$A$45,0)),0)*$B57/SUM(Seasonality!$B$6:$B$18)),IF(Metrics!$J$10="Seasonal pipeline",IF(OR(N(IFERROR(INDEX(Targets!$F$6:$F$45,MATCH('Weekly data'!$C57,Targets!$A$6:$A$45,0)),0))=0,SUM(Seasonality!$C$6:$C$18)=0),"",IFERROR(INDEX(Targets!$F$6:$F$45,MATCH('Weekly data'!$C57,Targets!$A$6:$A$45,0)),0)*$C57/SUM(Seasonality!$C$6:$C$18)),IF(Metrics!$J$10="Quarter plan",IF(N(IFERROR(INDEX(Targets!$F$6:$F$45,MATCH('Weekly data'!$C57,Targets!$A$6:$A$45,0)),0))=0,"",IFERROR(INDEX(Targets!$F$6:$F$45,MATCH('Weekly data'!$C57,Targets!$A$6:$A$45,0)),0)),IF(AND(Metrics!$J$10="Weekly",ISNUMBER(Metrics!$K$10)),Metrics!$K$10,"")))))</f>
        <v/>
      </c>
      <c r="AK57">
        <f>IF(NOT(ISNUMBER('Weekly data'!I57)),"",IF(Metrics!$L$10="% of target",IF(ISNUMBER(AJ57),IF(AJ57=0,"",'Weekly data'!I57/AJ57),""),'Weekly data'!I57))</f>
        <v/>
      </c>
      <c r="AL57">
        <f>IF(AND(ISNUMBER(AK57),ISNUMBER(AK56)),ABS(AK57-AK56),"")</f>
        <v/>
      </c>
      <c r="AM57">
        <f>IF(COUNT(AK45:AK56)&lt;12,"",AVERAGE(AK45:AK56))</f>
        <v/>
      </c>
      <c r="AN57">
        <f>IF(COUNT(AL46:AL56)&lt;11,"",AVERAGE(AL46:AL56))</f>
        <v/>
      </c>
      <c r="AO57">
        <f>IF(OR(AM57="",AN57=""),"",AM57+2.66*AN57)</f>
        <v/>
      </c>
      <c r="AP57">
        <f>IF(OR(AM57="",AN57=""),"",AM57-2.66*AN57)</f>
        <v/>
      </c>
      <c r="AQ57">
        <f>IF(OR(AM57="",COUNT(AK50:AK57)&lt;8),"",IF(COUNTIF(AK50:AK57,"&gt;"&amp;AM57)=8,"Above",IF(COUNTIF(AK50:AK57,"&lt;"&amp;AM57)=8,"Below","")))</f>
        <v/>
      </c>
      <c r="AR57">
        <f>IF('Weekly data'!$C57="","",IF(Metrics!$J$11="Seasonal bookings",IF(OR(N(IFERROR(INDEX(Targets!$G$6:$G$45,MATCH('Weekly data'!$C57,Targets!$A$6:$A$45,0)),0))=0,SUM(Seasonality!$B$6:$B$18)=0),"",IFERROR(INDEX(Targets!$G$6:$G$45,MATCH('Weekly data'!$C57,Targets!$A$6:$A$45,0)),0)*$B57/SUM(Seasonality!$B$6:$B$18)),IF(Metrics!$J$11="Seasonal pipeline",IF(OR(N(IFERROR(INDEX(Targets!$G$6:$G$45,MATCH('Weekly data'!$C57,Targets!$A$6:$A$45,0)),0))=0,SUM(Seasonality!$C$6:$C$18)=0),"",IFERROR(INDEX(Targets!$G$6:$G$45,MATCH('Weekly data'!$C57,Targets!$A$6:$A$45,0)),0)*$C57/SUM(Seasonality!$C$6:$C$18)),IF(Metrics!$J$11="Quarter plan",IF(N(IFERROR(INDEX(Targets!$G$6:$G$45,MATCH('Weekly data'!$C57,Targets!$A$6:$A$45,0)),0))=0,"",IFERROR(INDEX(Targets!$G$6:$G$45,MATCH('Weekly data'!$C57,Targets!$A$6:$A$45,0)),0)),IF(AND(Metrics!$J$11="Weekly",ISNUMBER(Metrics!$K$11)),Metrics!$K$11,"")))))</f>
        <v/>
      </c>
      <c r="AS57">
        <f>IF(NOT(ISNUMBER('Weekly data'!J57)),"",IF(Metrics!$L$11="% of target",IF(ISNUMBER(AR57),IF(AR57=0,"",'Weekly data'!J57/AR57),""),'Weekly data'!J57))</f>
        <v/>
      </c>
      <c r="AT57">
        <f>IF(AND(ISNUMBER(AS57),ISNUMBER(AS56)),ABS(AS57-AS56),"")</f>
        <v/>
      </c>
      <c r="AU57">
        <f>IF(COUNT(AS45:AS56)&lt;12,"",AVERAGE(AS45:AS56))</f>
        <v/>
      </c>
      <c r="AV57">
        <f>IF(COUNT(AT46:AT56)&lt;11,"",AVERAGE(AT46:AT56))</f>
        <v/>
      </c>
      <c r="AW57">
        <f>IF(OR(AU57="",AV57=""),"",AU57+2.66*AV57)</f>
        <v/>
      </c>
      <c r="AX57">
        <f>IF(OR(AU57="",AV57=""),"",AU57-2.66*AV57)</f>
        <v/>
      </c>
      <c r="AY57">
        <f>IF(OR(AU57="",COUNT(AS50:AS57)&lt;8),"",IF(COUNTIF(AS50:AS57,"&gt;"&amp;AU57)=8,"Above",IF(COUNTIF(AS50:AS57,"&lt;"&amp;AU57)=8,"Below","")))</f>
        <v/>
      </c>
      <c r="AZ57">
        <f>IF('Weekly data'!$C57="","",IF(Metrics!$J$12="Seasonal bookings",IF(OR(N(IFERROR(INDEX(Targets!$H$6:$H$45,MATCH('Weekly data'!$C57,Targets!$A$6:$A$45,0)),0))=0,SUM(Seasonality!$B$6:$B$18)=0),"",IFERROR(INDEX(Targets!$H$6:$H$45,MATCH('Weekly data'!$C57,Targets!$A$6:$A$45,0)),0)*$B57/SUM(Seasonality!$B$6:$B$18)),IF(Metrics!$J$12="Seasonal pipeline",IF(OR(N(IFERROR(INDEX(Targets!$H$6:$H$45,MATCH('Weekly data'!$C57,Targets!$A$6:$A$45,0)),0))=0,SUM(Seasonality!$C$6:$C$18)=0),"",IFERROR(INDEX(Targets!$H$6:$H$45,MATCH('Weekly data'!$C57,Targets!$A$6:$A$45,0)),0)*$C57/SUM(Seasonality!$C$6:$C$18)),IF(Metrics!$J$12="Quarter plan",IF(N(IFERROR(INDEX(Targets!$H$6:$H$45,MATCH('Weekly data'!$C57,Targets!$A$6:$A$45,0)),0))=0,"",IFERROR(INDEX(Targets!$H$6:$H$45,MATCH('Weekly data'!$C57,Targets!$A$6:$A$45,0)),0)),IF(AND(Metrics!$J$12="Weekly",ISNUMBER(Metrics!$K$12)),Metrics!$K$12,"")))))</f>
        <v/>
      </c>
      <c r="BA57">
        <f>IF(NOT(ISNUMBER('Weekly data'!K57)),"",IF(Metrics!$L$12="% of target",IF(ISNUMBER(AZ57),IF(AZ57=0,"",'Weekly data'!K57/AZ57),""),'Weekly data'!K57))</f>
        <v/>
      </c>
      <c r="BB57">
        <f>IF(AND(ISNUMBER(BA57),ISNUMBER(BA56)),ABS(BA57-BA56),"")</f>
        <v/>
      </c>
      <c r="BC57">
        <f>IF(COUNT(BA45:BA56)&lt;12,"",AVERAGE(BA45:BA56))</f>
        <v/>
      </c>
      <c r="BD57">
        <f>IF(COUNT(BB46:BB56)&lt;11,"",AVERAGE(BB46:BB56))</f>
        <v/>
      </c>
      <c r="BE57">
        <f>IF(OR(BC57="",BD57=""),"",BC57+2.66*BD57)</f>
        <v/>
      </c>
      <c r="BF57">
        <f>IF(OR(BC57="",BD57=""),"",BC57-2.66*BD57)</f>
        <v/>
      </c>
      <c r="BG57">
        <f>IF(OR(BC57="",COUNT(BA50:BA57)&lt;8),"",IF(COUNTIF(BA50:BA57,"&gt;"&amp;BC57)=8,"Above",IF(COUNTIF(BA50:BA57,"&lt;"&amp;BC57)=8,"Below","")))</f>
        <v/>
      </c>
      <c r="BH57">
        <f>IF('Weekly data'!$C57="","",IF(Metrics!$J$13="Seasonal bookings",IF(OR(N(IFERROR(INDEX(Targets!$I$6:$I$45,MATCH('Weekly data'!$C57,Targets!$A$6:$A$45,0)),0))=0,SUM(Seasonality!$B$6:$B$18)=0),"",IFERROR(INDEX(Targets!$I$6:$I$45,MATCH('Weekly data'!$C57,Targets!$A$6:$A$45,0)),0)*$B57/SUM(Seasonality!$B$6:$B$18)),IF(Metrics!$J$13="Seasonal pipeline",IF(OR(N(IFERROR(INDEX(Targets!$I$6:$I$45,MATCH('Weekly data'!$C57,Targets!$A$6:$A$45,0)),0))=0,SUM(Seasonality!$C$6:$C$18)=0),"",IFERROR(INDEX(Targets!$I$6:$I$45,MATCH('Weekly data'!$C57,Targets!$A$6:$A$45,0)),0)*$C57/SUM(Seasonality!$C$6:$C$18)),IF(Metrics!$J$13="Quarter plan",IF(N(IFERROR(INDEX(Targets!$I$6:$I$45,MATCH('Weekly data'!$C57,Targets!$A$6:$A$45,0)),0))=0,"",IFERROR(INDEX(Targets!$I$6:$I$45,MATCH('Weekly data'!$C57,Targets!$A$6:$A$45,0)),0)),IF(AND(Metrics!$J$13="Weekly",ISNUMBER(Metrics!$K$13)),Metrics!$K$13,"")))))</f>
        <v/>
      </c>
      <c r="BI57">
        <f>IF(NOT(ISNUMBER('Weekly data'!L57)),"",IF(Metrics!$L$13="% of target",IF(ISNUMBER(BH57),IF(BH57=0,"",'Weekly data'!L57/BH57),""),'Weekly data'!L57))</f>
        <v/>
      </c>
      <c r="BJ57">
        <f>IF(AND(ISNUMBER(BI57),ISNUMBER(BI56)),ABS(BI57-BI56),"")</f>
        <v/>
      </c>
      <c r="BK57">
        <f>IF(COUNT(BI45:BI56)&lt;12,"",AVERAGE(BI45:BI56))</f>
        <v/>
      </c>
      <c r="BL57">
        <f>IF(COUNT(BJ46:BJ56)&lt;11,"",AVERAGE(BJ46:BJ56))</f>
        <v/>
      </c>
      <c r="BM57">
        <f>IF(OR(BK57="",BL57=""),"",BK57+2.66*BL57)</f>
        <v/>
      </c>
      <c r="BN57">
        <f>IF(OR(BK57="",BL57=""),"",BK57-2.66*BL57)</f>
        <v/>
      </c>
      <c r="BO57">
        <f>IF(OR(BK57="",COUNT(BI50:BI57)&lt;8),"",IF(COUNTIF(BI50:BI57,"&gt;"&amp;BK57)=8,"Above",IF(COUNTIF(BI50:BI57,"&lt;"&amp;BK57)=8,"Below","")))</f>
        <v/>
      </c>
      <c r="BP57">
        <f>IF('Weekly data'!$C57="","",IF(Metrics!$J$14="Seasonal bookings",IF(OR(N(IFERROR(INDEX(Targets!$J$6:$J$45,MATCH('Weekly data'!$C57,Targets!$A$6:$A$45,0)),0))=0,SUM(Seasonality!$B$6:$B$18)=0),"",IFERROR(INDEX(Targets!$J$6:$J$45,MATCH('Weekly data'!$C57,Targets!$A$6:$A$45,0)),0)*$B57/SUM(Seasonality!$B$6:$B$18)),IF(Metrics!$J$14="Seasonal pipeline",IF(OR(N(IFERROR(INDEX(Targets!$J$6:$J$45,MATCH('Weekly data'!$C57,Targets!$A$6:$A$45,0)),0))=0,SUM(Seasonality!$C$6:$C$18)=0),"",IFERROR(INDEX(Targets!$J$6:$J$45,MATCH('Weekly data'!$C57,Targets!$A$6:$A$45,0)),0)*$C57/SUM(Seasonality!$C$6:$C$18)),IF(Metrics!$J$14="Quarter plan",IF(N(IFERROR(INDEX(Targets!$J$6:$J$45,MATCH('Weekly data'!$C57,Targets!$A$6:$A$45,0)),0))=0,"",IFERROR(INDEX(Targets!$J$6:$J$45,MATCH('Weekly data'!$C57,Targets!$A$6:$A$45,0)),0)),IF(AND(Metrics!$J$14="Weekly",ISNUMBER(Metrics!$K$14)),Metrics!$K$14,"")))))</f>
        <v/>
      </c>
      <c r="BQ57">
        <f>IF(NOT(ISNUMBER('Weekly data'!M57)),"",IF(Metrics!$L$14="% of target",IF(ISNUMBER(BP57),IF(BP57=0,"",'Weekly data'!M57/BP57),""),'Weekly data'!M57))</f>
        <v/>
      </c>
      <c r="BR57">
        <f>IF(AND(ISNUMBER(BQ57),ISNUMBER(BQ56)),ABS(BQ57-BQ56),"")</f>
        <v/>
      </c>
      <c r="BS57">
        <f>IF(COUNT(BQ45:BQ56)&lt;12,"",AVERAGE(BQ45:BQ56))</f>
        <v/>
      </c>
      <c r="BT57">
        <f>IF(COUNT(BR46:BR56)&lt;11,"",AVERAGE(BR46:BR56))</f>
        <v/>
      </c>
      <c r="BU57">
        <f>IF(OR(BS57="",BT57=""),"",BS57+2.66*BT57)</f>
        <v/>
      </c>
      <c r="BV57">
        <f>IF(OR(BS57="",BT57=""),"",BS57-2.66*BT57)</f>
        <v/>
      </c>
      <c r="BW57">
        <f>IF(OR(BS57="",COUNT(BQ50:BQ57)&lt;8),"",IF(COUNTIF(BQ50:BQ57,"&gt;"&amp;BS57)=8,"Above",IF(COUNTIF(BQ50:BQ57,"&lt;"&amp;BS57)=8,"Below","")))</f>
        <v/>
      </c>
      <c r="BX57">
        <f>IF('Weekly data'!$C57="","",IF(Metrics!$J$15="Seasonal bookings",IF(OR(N(IFERROR(INDEX(Targets!$K$6:$K$45,MATCH('Weekly data'!$C57,Targets!$A$6:$A$45,0)),0))=0,SUM(Seasonality!$B$6:$B$18)=0),"",IFERROR(INDEX(Targets!$K$6:$K$45,MATCH('Weekly data'!$C57,Targets!$A$6:$A$45,0)),0)*$B57/SUM(Seasonality!$B$6:$B$18)),IF(Metrics!$J$15="Seasonal pipeline",IF(OR(N(IFERROR(INDEX(Targets!$K$6:$K$45,MATCH('Weekly data'!$C57,Targets!$A$6:$A$45,0)),0))=0,SUM(Seasonality!$C$6:$C$18)=0),"",IFERROR(INDEX(Targets!$K$6:$K$45,MATCH('Weekly data'!$C57,Targets!$A$6:$A$45,0)),0)*$C57/SUM(Seasonality!$C$6:$C$18)),IF(Metrics!$J$15="Quarter plan",IF(N(IFERROR(INDEX(Targets!$K$6:$K$45,MATCH('Weekly data'!$C57,Targets!$A$6:$A$45,0)),0))=0,"",IFERROR(INDEX(Targets!$K$6:$K$45,MATCH('Weekly data'!$C57,Targets!$A$6:$A$45,0)),0)),IF(AND(Metrics!$J$15="Weekly",ISNUMBER(Metrics!$K$15)),Metrics!$K$15,"")))))</f>
        <v/>
      </c>
      <c r="BY57">
        <f>IF(NOT(ISNUMBER('Weekly data'!N57)),"",IF(Metrics!$L$15="% of target",IF(ISNUMBER(BX57),IF(BX57=0,"",'Weekly data'!N57/BX57),""),'Weekly data'!N57))</f>
        <v/>
      </c>
      <c r="BZ57">
        <f>IF(AND(ISNUMBER(BY57),ISNUMBER(BY56)),ABS(BY57-BY56),"")</f>
        <v/>
      </c>
      <c r="CA57">
        <f>IF(COUNT(BY45:BY56)&lt;12,"",AVERAGE(BY45:BY56))</f>
        <v/>
      </c>
      <c r="CB57">
        <f>IF(COUNT(BZ46:BZ56)&lt;11,"",AVERAGE(BZ46:BZ56))</f>
        <v/>
      </c>
      <c r="CC57">
        <f>IF(OR(CA57="",CB57=""),"",CA57+2.66*CB57)</f>
        <v/>
      </c>
      <c r="CD57">
        <f>IF(OR(CA57="",CB57=""),"",CA57-2.66*CB57)</f>
        <v/>
      </c>
      <c r="CE57">
        <f>IF(OR(CA57="",COUNT(BY50:BY57)&lt;8),"",IF(COUNTIF(BY50:BY57,"&gt;"&amp;CA57)=8,"Above",IF(COUNTIF(BY50:BY57,"&lt;"&amp;CA57)=8,"Below","")))</f>
        <v/>
      </c>
      <c r="CF57">
        <f>IF('Weekly data'!$C57="","",IF(Metrics!$J$16="Seasonal bookings",IF(OR(N(IFERROR(INDEX(Targets!$L$6:$L$45,MATCH('Weekly data'!$C57,Targets!$A$6:$A$45,0)),0))=0,SUM(Seasonality!$B$6:$B$18)=0),"",IFERROR(INDEX(Targets!$L$6:$L$45,MATCH('Weekly data'!$C57,Targets!$A$6:$A$45,0)),0)*$B57/SUM(Seasonality!$B$6:$B$18)),IF(Metrics!$J$16="Seasonal pipeline",IF(OR(N(IFERROR(INDEX(Targets!$L$6:$L$45,MATCH('Weekly data'!$C57,Targets!$A$6:$A$45,0)),0))=0,SUM(Seasonality!$C$6:$C$18)=0),"",IFERROR(INDEX(Targets!$L$6:$L$45,MATCH('Weekly data'!$C57,Targets!$A$6:$A$45,0)),0)*$C57/SUM(Seasonality!$C$6:$C$18)),IF(Metrics!$J$16="Quarter plan",IF(N(IFERROR(INDEX(Targets!$L$6:$L$45,MATCH('Weekly data'!$C57,Targets!$A$6:$A$45,0)),0))=0,"",IFERROR(INDEX(Targets!$L$6:$L$45,MATCH('Weekly data'!$C57,Targets!$A$6:$A$45,0)),0)),IF(AND(Metrics!$J$16="Weekly",ISNUMBER(Metrics!$K$16)),Metrics!$K$16,"")))))</f>
        <v/>
      </c>
      <c r="CG57">
        <f>IF(NOT(ISNUMBER('Weekly data'!O57)),"",IF(Metrics!$L$16="% of target",IF(ISNUMBER(CF57),IF(CF57=0,"",'Weekly data'!O57/CF57),""),'Weekly data'!O57))</f>
        <v/>
      </c>
      <c r="CH57">
        <f>IF(AND(ISNUMBER(CG57),ISNUMBER(CG56)),ABS(CG57-CG56),"")</f>
        <v/>
      </c>
      <c r="CI57">
        <f>IF(COUNT(CG45:CG56)&lt;12,"",AVERAGE(CG45:CG56))</f>
        <v/>
      </c>
      <c r="CJ57">
        <f>IF(COUNT(CH46:CH56)&lt;11,"",AVERAGE(CH46:CH56))</f>
        <v/>
      </c>
      <c r="CK57">
        <f>IF(OR(CI57="",CJ57=""),"",CI57+2.66*CJ57)</f>
        <v/>
      </c>
      <c r="CL57">
        <f>IF(OR(CI57="",CJ57=""),"",CI57-2.66*CJ57)</f>
        <v/>
      </c>
      <c r="CM57">
        <f>IF(OR(CI57="",COUNT(CG50:CG57)&lt;8),"",IF(COUNTIF(CG50:CG57,"&gt;"&amp;CI57)=8,"Above",IF(COUNTIF(CG50:CG57,"&lt;"&amp;CI57)=8,"Below","")))</f>
        <v/>
      </c>
      <c r="CN57">
        <f>IF('Weekly data'!$C57="","",IF(Metrics!$J$17="Seasonal bookings",IF(OR(N(IFERROR(INDEX(Targets!$M$6:$M$45,MATCH('Weekly data'!$C57,Targets!$A$6:$A$45,0)),0))=0,SUM(Seasonality!$B$6:$B$18)=0),"",IFERROR(INDEX(Targets!$M$6:$M$45,MATCH('Weekly data'!$C57,Targets!$A$6:$A$45,0)),0)*$B57/SUM(Seasonality!$B$6:$B$18)),IF(Metrics!$J$17="Seasonal pipeline",IF(OR(N(IFERROR(INDEX(Targets!$M$6:$M$45,MATCH('Weekly data'!$C57,Targets!$A$6:$A$45,0)),0))=0,SUM(Seasonality!$C$6:$C$18)=0),"",IFERROR(INDEX(Targets!$M$6:$M$45,MATCH('Weekly data'!$C57,Targets!$A$6:$A$45,0)),0)*$C57/SUM(Seasonality!$C$6:$C$18)),IF(Metrics!$J$17="Quarter plan",IF(N(IFERROR(INDEX(Targets!$M$6:$M$45,MATCH('Weekly data'!$C57,Targets!$A$6:$A$45,0)),0))=0,"",IFERROR(INDEX(Targets!$M$6:$M$45,MATCH('Weekly data'!$C57,Targets!$A$6:$A$45,0)),0)),IF(AND(Metrics!$J$17="Weekly",ISNUMBER(Metrics!$K$17)),Metrics!$K$17,"")))))</f>
        <v/>
      </c>
      <c r="CO57">
        <f>IF(NOT(ISNUMBER('Weekly data'!P57)),"",IF(Metrics!$L$17="% of target",IF(ISNUMBER(CN57),IF(CN57=0,"",'Weekly data'!P57/CN57),""),'Weekly data'!P57))</f>
        <v/>
      </c>
      <c r="CP57">
        <f>IF(AND(ISNUMBER(CO57),ISNUMBER(CO56)),ABS(CO57-CO56),"")</f>
        <v/>
      </c>
      <c r="CQ57">
        <f>IF(COUNT(CO45:CO56)&lt;12,"",AVERAGE(CO45:CO56))</f>
        <v/>
      </c>
      <c r="CR57">
        <f>IF(COUNT(CP46:CP56)&lt;11,"",AVERAGE(CP46:CP56))</f>
        <v/>
      </c>
      <c r="CS57">
        <f>IF(OR(CQ57="",CR57=""),"",CQ57+2.66*CR57)</f>
        <v/>
      </c>
      <c r="CT57">
        <f>IF(OR(CQ57="",CR57=""),"",CQ57-2.66*CR57)</f>
        <v/>
      </c>
      <c r="CU57">
        <f>IF(OR(CQ57="",COUNT(CO50:CO57)&lt;8),"",IF(COUNTIF(CO50:CO57,"&gt;"&amp;CQ57)=8,"Above",IF(COUNTIF(CO50:CO57,"&lt;"&amp;CQ57)=8,"Below","")))</f>
        <v/>
      </c>
    </row>
    <row r="58">
      <c r="A58" s="8">
        <f>'Weekly data'!A58</f>
        <v/>
      </c>
      <c r="B58">
        <f>IF('Weekly data'!D58="","",INDEX(Seasonality!$B$6:$B$18,'Weekly data'!D58))</f>
        <v/>
      </c>
      <c r="C58">
        <f>IF('Weekly data'!D58="","",INDEX(Seasonality!$C$6:$C$18,'Weekly data'!D58))</f>
        <v/>
      </c>
      <c r="D58">
        <f>IF('Weekly data'!$C58="","",IF(Metrics!$J$6="Seasonal bookings",IF(OR(N(IFERROR(INDEX(Targets!$B$6:$B$45,MATCH('Weekly data'!$C58,Targets!$A$6:$A$45,0)),0))=0,SUM(Seasonality!$B$6:$B$18)=0),"",IFERROR(INDEX(Targets!$B$6:$B$45,MATCH('Weekly data'!$C58,Targets!$A$6:$A$45,0)),0)*$B58/SUM(Seasonality!$B$6:$B$18)),IF(Metrics!$J$6="Seasonal pipeline",IF(OR(N(IFERROR(INDEX(Targets!$B$6:$B$45,MATCH('Weekly data'!$C58,Targets!$A$6:$A$45,0)),0))=0,SUM(Seasonality!$C$6:$C$18)=0),"",IFERROR(INDEX(Targets!$B$6:$B$45,MATCH('Weekly data'!$C58,Targets!$A$6:$A$45,0)),0)*$C58/SUM(Seasonality!$C$6:$C$18)),IF(Metrics!$J$6="Quarter plan",IF(N(IFERROR(INDEX(Targets!$B$6:$B$45,MATCH('Weekly data'!$C58,Targets!$A$6:$A$45,0)),0))=0,"",IFERROR(INDEX(Targets!$B$6:$B$45,MATCH('Weekly data'!$C58,Targets!$A$6:$A$45,0)),0)),IF(AND(Metrics!$J$6="Weekly",ISNUMBER(Metrics!$K$6)),Metrics!$K$6,"")))))</f>
        <v/>
      </c>
      <c r="E58">
        <f>IF(NOT(ISNUMBER('Weekly data'!E58)),"",IF(Metrics!$L$6="% of target",IF(ISNUMBER(D58),IF(D58=0,"",'Weekly data'!E58/D58),""),'Weekly data'!E58))</f>
        <v/>
      </c>
      <c r="F58">
        <f>IF(AND(ISNUMBER(E58),ISNUMBER(E57)),ABS(E58-E57),"")</f>
        <v/>
      </c>
      <c r="G58">
        <f>IF(COUNT(E46:E57)&lt;12,"",AVERAGE(E46:E57))</f>
        <v/>
      </c>
      <c r="H58">
        <f>IF(COUNT(F47:F57)&lt;11,"",AVERAGE(F47:F57))</f>
        <v/>
      </c>
      <c r="I58">
        <f>IF(OR(G58="",H58=""),"",G58+2.66*H58)</f>
        <v/>
      </c>
      <c r="J58">
        <f>IF(OR(G58="",H58=""),"",G58-2.66*H58)</f>
        <v/>
      </c>
      <c r="K58">
        <f>IF(OR(G58="",COUNT(E51:E58)&lt;8),"",IF(COUNTIF(E51:E58,"&gt;"&amp;G58)=8,"Above",IF(COUNTIF(E51:E58,"&lt;"&amp;G58)=8,"Below","")))</f>
        <v/>
      </c>
      <c r="L58">
        <f>IF('Weekly data'!$C58="","",IF(Metrics!$J$7="Seasonal bookings",IF(OR(N(IFERROR(INDEX(Targets!$C$6:$C$45,MATCH('Weekly data'!$C58,Targets!$A$6:$A$45,0)),0))=0,SUM(Seasonality!$B$6:$B$18)=0),"",IFERROR(INDEX(Targets!$C$6:$C$45,MATCH('Weekly data'!$C58,Targets!$A$6:$A$45,0)),0)*$B58/SUM(Seasonality!$B$6:$B$18)),IF(Metrics!$J$7="Seasonal pipeline",IF(OR(N(IFERROR(INDEX(Targets!$C$6:$C$45,MATCH('Weekly data'!$C58,Targets!$A$6:$A$45,0)),0))=0,SUM(Seasonality!$C$6:$C$18)=0),"",IFERROR(INDEX(Targets!$C$6:$C$45,MATCH('Weekly data'!$C58,Targets!$A$6:$A$45,0)),0)*$C58/SUM(Seasonality!$C$6:$C$18)),IF(Metrics!$J$7="Quarter plan",IF(N(IFERROR(INDEX(Targets!$C$6:$C$45,MATCH('Weekly data'!$C58,Targets!$A$6:$A$45,0)),0))=0,"",IFERROR(INDEX(Targets!$C$6:$C$45,MATCH('Weekly data'!$C58,Targets!$A$6:$A$45,0)),0)),IF(AND(Metrics!$J$7="Weekly",ISNUMBER(Metrics!$K$7)),Metrics!$K$7,"")))))</f>
        <v/>
      </c>
      <c r="M58">
        <f>IF(NOT(ISNUMBER('Weekly data'!F58)),"",IF(Metrics!$L$7="% of target",IF(ISNUMBER(L58),IF(L58=0,"",'Weekly data'!F58/L58),""),'Weekly data'!F58))</f>
        <v/>
      </c>
      <c r="N58">
        <f>IF(AND(ISNUMBER(M58),ISNUMBER(M57)),ABS(M58-M57),"")</f>
        <v/>
      </c>
      <c r="O58">
        <f>IF(COUNT(M46:M57)&lt;12,"",AVERAGE(M46:M57))</f>
        <v/>
      </c>
      <c r="P58">
        <f>IF(COUNT(N47:N57)&lt;11,"",AVERAGE(N47:N57))</f>
        <v/>
      </c>
      <c r="Q58">
        <f>IF(OR(O58="",P58=""),"",O58+2.66*P58)</f>
        <v/>
      </c>
      <c r="R58">
        <f>IF(OR(O58="",P58=""),"",O58-2.66*P58)</f>
        <v/>
      </c>
      <c r="S58">
        <f>IF(OR(O58="",COUNT(M51:M58)&lt;8),"",IF(COUNTIF(M51:M58,"&gt;"&amp;O58)=8,"Above",IF(COUNTIF(M51:M58,"&lt;"&amp;O58)=8,"Below","")))</f>
        <v/>
      </c>
      <c r="T58">
        <f>IF('Weekly data'!$C58="","",IF(Metrics!$J$8="Seasonal bookings",IF(OR(N(IFERROR(INDEX(Targets!$D$6:$D$45,MATCH('Weekly data'!$C58,Targets!$A$6:$A$45,0)),0))=0,SUM(Seasonality!$B$6:$B$18)=0),"",IFERROR(INDEX(Targets!$D$6:$D$45,MATCH('Weekly data'!$C58,Targets!$A$6:$A$45,0)),0)*$B58/SUM(Seasonality!$B$6:$B$18)),IF(Metrics!$J$8="Seasonal pipeline",IF(OR(N(IFERROR(INDEX(Targets!$D$6:$D$45,MATCH('Weekly data'!$C58,Targets!$A$6:$A$45,0)),0))=0,SUM(Seasonality!$C$6:$C$18)=0),"",IFERROR(INDEX(Targets!$D$6:$D$45,MATCH('Weekly data'!$C58,Targets!$A$6:$A$45,0)),0)*$C58/SUM(Seasonality!$C$6:$C$18)),IF(Metrics!$J$8="Quarter plan",IF(N(IFERROR(INDEX(Targets!$D$6:$D$45,MATCH('Weekly data'!$C58,Targets!$A$6:$A$45,0)),0))=0,"",IFERROR(INDEX(Targets!$D$6:$D$45,MATCH('Weekly data'!$C58,Targets!$A$6:$A$45,0)),0)),IF(AND(Metrics!$J$8="Weekly",ISNUMBER(Metrics!$K$8)),Metrics!$K$8,"")))))</f>
        <v/>
      </c>
      <c r="U58">
        <f>IF(NOT(ISNUMBER('Weekly data'!G58)),"",IF(Metrics!$L$8="% of target",IF(ISNUMBER(T58),IF(T58=0,"",'Weekly data'!G58/T58),""),'Weekly data'!G58))</f>
        <v/>
      </c>
      <c r="V58">
        <f>IF(AND(ISNUMBER(U58),ISNUMBER(U57)),ABS(U58-U57),"")</f>
        <v/>
      </c>
      <c r="W58">
        <f>IF(COUNT(U46:U57)&lt;12,"",AVERAGE(U46:U57))</f>
        <v/>
      </c>
      <c r="X58">
        <f>IF(COUNT(V47:V57)&lt;11,"",AVERAGE(V47:V57))</f>
        <v/>
      </c>
      <c r="Y58">
        <f>IF(OR(W58="",X58=""),"",W58+2.66*X58)</f>
        <v/>
      </c>
      <c r="Z58">
        <f>IF(OR(W58="",X58=""),"",W58-2.66*X58)</f>
        <v/>
      </c>
      <c r="AA58">
        <f>IF(OR(W58="",COUNT(U51:U58)&lt;8),"",IF(COUNTIF(U51:U58,"&gt;"&amp;W58)=8,"Above",IF(COUNTIF(U51:U58,"&lt;"&amp;W58)=8,"Below","")))</f>
        <v/>
      </c>
      <c r="AB58">
        <f>IF('Weekly data'!$C58="","",IF(Metrics!$J$9="Seasonal bookings",IF(OR(N(IFERROR(INDEX(Targets!$E$6:$E$45,MATCH('Weekly data'!$C58,Targets!$A$6:$A$45,0)),0))=0,SUM(Seasonality!$B$6:$B$18)=0),"",IFERROR(INDEX(Targets!$E$6:$E$45,MATCH('Weekly data'!$C58,Targets!$A$6:$A$45,0)),0)*$B58/SUM(Seasonality!$B$6:$B$18)),IF(Metrics!$J$9="Seasonal pipeline",IF(OR(N(IFERROR(INDEX(Targets!$E$6:$E$45,MATCH('Weekly data'!$C58,Targets!$A$6:$A$45,0)),0))=0,SUM(Seasonality!$C$6:$C$18)=0),"",IFERROR(INDEX(Targets!$E$6:$E$45,MATCH('Weekly data'!$C58,Targets!$A$6:$A$45,0)),0)*$C58/SUM(Seasonality!$C$6:$C$18)),IF(Metrics!$J$9="Quarter plan",IF(N(IFERROR(INDEX(Targets!$E$6:$E$45,MATCH('Weekly data'!$C58,Targets!$A$6:$A$45,0)),0))=0,"",IFERROR(INDEX(Targets!$E$6:$E$45,MATCH('Weekly data'!$C58,Targets!$A$6:$A$45,0)),0)),IF(AND(Metrics!$J$9="Weekly",ISNUMBER(Metrics!$K$9)),Metrics!$K$9,"")))))</f>
        <v/>
      </c>
      <c r="AC58">
        <f>IF(NOT(ISNUMBER('Weekly data'!H58)),"",IF(Metrics!$L$9="% of target",IF(ISNUMBER(AB58),IF(AB58=0,"",'Weekly data'!H58/AB58),""),'Weekly data'!H58))</f>
        <v/>
      </c>
      <c r="AD58">
        <f>IF(AND(ISNUMBER(AC58),ISNUMBER(AC57)),ABS(AC58-AC57),"")</f>
        <v/>
      </c>
      <c r="AE58">
        <f>IF(COUNT(AC46:AC57)&lt;12,"",AVERAGE(AC46:AC57))</f>
        <v/>
      </c>
      <c r="AF58">
        <f>IF(COUNT(AD47:AD57)&lt;11,"",AVERAGE(AD47:AD57))</f>
        <v/>
      </c>
      <c r="AG58">
        <f>IF(OR(AE58="",AF58=""),"",AE58+2.66*AF58)</f>
        <v/>
      </c>
      <c r="AH58">
        <f>IF(OR(AE58="",AF58=""),"",AE58-2.66*AF58)</f>
        <v/>
      </c>
      <c r="AI58">
        <f>IF(OR(AE58="",COUNT(AC51:AC58)&lt;8),"",IF(COUNTIF(AC51:AC58,"&gt;"&amp;AE58)=8,"Above",IF(COUNTIF(AC51:AC58,"&lt;"&amp;AE58)=8,"Below","")))</f>
        <v/>
      </c>
      <c r="AJ58">
        <f>IF('Weekly data'!$C58="","",IF(Metrics!$J$10="Seasonal bookings",IF(OR(N(IFERROR(INDEX(Targets!$F$6:$F$45,MATCH('Weekly data'!$C58,Targets!$A$6:$A$45,0)),0))=0,SUM(Seasonality!$B$6:$B$18)=0),"",IFERROR(INDEX(Targets!$F$6:$F$45,MATCH('Weekly data'!$C58,Targets!$A$6:$A$45,0)),0)*$B58/SUM(Seasonality!$B$6:$B$18)),IF(Metrics!$J$10="Seasonal pipeline",IF(OR(N(IFERROR(INDEX(Targets!$F$6:$F$45,MATCH('Weekly data'!$C58,Targets!$A$6:$A$45,0)),0))=0,SUM(Seasonality!$C$6:$C$18)=0),"",IFERROR(INDEX(Targets!$F$6:$F$45,MATCH('Weekly data'!$C58,Targets!$A$6:$A$45,0)),0)*$C58/SUM(Seasonality!$C$6:$C$18)),IF(Metrics!$J$10="Quarter plan",IF(N(IFERROR(INDEX(Targets!$F$6:$F$45,MATCH('Weekly data'!$C58,Targets!$A$6:$A$45,0)),0))=0,"",IFERROR(INDEX(Targets!$F$6:$F$45,MATCH('Weekly data'!$C58,Targets!$A$6:$A$45,0)),0)),IF(AND(Metrics!$J$10="Weekly",ISNUMBER(Metrics!$K$10)),Metrics!$K$10,"")))))</f>
        <v/>
      </c>
      <c r="AK58">
        <f>IF(NOT(ISNUMBER('Weekly data'!I58)),"",IF(Metrics!$L$10="% of target",IF(ISNUMBER(AJ58),IF(AJ58=0,"",'Weekly data'!I58/AJ58),""),'Weekly data'!I58))</f>
        <v/>
      </c>
      <c r="AL58">
        <f>IF(AND(ISNUMBER(AK58),ISNUMBER(AK57)),ABS(AK58-AK57),"")</f>
        <v/>
      </c>
      <c r="AM58">
        <f>IF(COUNT(AK46:AK57)&lt;12,"",AVERAGE(AK46:AK57))</f>
        <v/>
      </c>
      <c r="AN58">
        <f>IF(COUNT(AL47:AL57)&lt;11,"",AVERAGE(AL47:AL57))</f>
        <v/>
      </c>
      <c r="AO58">
        <f>IF(OR(AM58="",AN58=""),"",AM58+2.66*AN58)</f>
        <v/>
      </c>
      <c r="AP58">
        <f>IF(OR(AM58="",AN58=""),"",AM58-2.66*AN58)</f>
        <v/>
      </c>
      <c r="AQ58">
        <f>IF(OR(AM58="",COUNT(AK51:AK58)&lt;8),"",IF(COUNTIF(AK51:AK58,"&gt;"&amp;AM58)=8,"Above",IF(COUNTIF(AK51:AK58,"&lt;"&amp;AM58)=8,"Below","")))</f>
        <v/>
      </c>
      <c r="AR58">
        <f>IF('Weekly data'!$C58="","",IF(Metrics!$J$11="Seasonal bookings",IF(OR(N(IFERROR(INDEX(Targets!$G$6:$G$45,MATCH('Weekly data'!$C58,Targets!$A$6:$A$45,0)),0))=0,SUM(Seasonality!$B$6:$B$18)=0),"",IFERROR(INDEX(Targets!$G$6:$G$45,MATCH('Weekly data'!$C58,Targets!$A$6:$A$45,0)),0)*$B58/SUM(Seasonality!$B$6:$B$18)),IF(Metrics!$J$11="Seasonal pipeline",IF(OR(N(IFERROR(INDEX(Targets!$G$6:$G$45,MATCH('Weekly data'!$C58,Targets!$A$6:$A$45,0)),0))=0,SUM(Seasonality!$C$6:$C$18)=0),"",IFERROR(INDEX(Targets!$G$6:$G$45,MATCH('Weekly data'!$C58,Targets!$A$6:$A$45,0)),0)*$C58/SUM(Seasonality!$C$6:$C$18)),IF(Metrics!$J$11="Quarter plan",IF(N(IFERROR(INDEX(Targets!$G$6:$G$45,MATCH('Weekly data'!$C58,Targets!$A$6:$A$45,0)),0))=0,"",IFERROR(INDEX(Targets!$G$6:$G$45,MATCH('Weekly data'!$C58,Targets!$A$6:$A$45,0)),0)),IF(AND(Metrics!$J$11="Weekly",ISNUMBER(Metrics!$K$11)),Metrics!$K$11,"")))))</f>
        <v/>
      </c>
      <c r="AS58">
        <f>IF(NOT(ISNUMBER('Weekly data'!J58)),"",IF(Metrics!$L$11="% of target",IF(ISNUMBER(AR58),IF(AR58=0,"",'Weekly data'!J58/AR58),""),'Weekly data'!J58))</f>
        <v/>
      </c>
      <c r="AT58">
        <f>IF(AND(ISNUMBER(AS58),ISNUMBER(AS57)),ABS(AS58-AS57),"")</f>
        <v/>
      </c>
      <c r="AU58">
        <f>IF(COUNT(AS46:AS57)&lt;12,"",AVERAGE(AS46:AS57))</f>
        <v/>
      </c>
      <c r="AV58">
        <f>IF(COUNT(AT47:AT57)&lt;11,"",AVERAGE(AT47:AT57))</f>
        <v/>
      </c>
      <c r="AW58">
        <f>IF(OR(AU58="",AV58=""),"",AU58+2.66*AV58)</f>
        <v/>
      </c>
      <c r="AX58">
        <f>IF(OR(AU58="",AV58=""),"",AU58-2.66*AV58)</f>
        <v/>
      </c>
      <c r="AY58">
        <f>IF(OR(AU58="",COUNT(AS51:AS58)&lt;8),"",IF(COUNTIF(AS51:AS58,"&gt;"&amp;AU58)=8,"Above",IF(COUNTIF(AS51:AS58,"&lt;"&amp;AU58)=8,"Below","")))</f>
        <v/>
      </c>
      <c r="AZ58">
        <f>IF('Weekly data'!$C58="","",IF(Metrics!$J$12="Seasonal bookings",IF(OR(N(IFERROR(INDEX(Targets!$H$6:$H$45,MATCH('Weekly data'!$C58,Targets!$A$6:$A$45,0)),0))=0,SUM(Seasonality!$B$6:$B$18)=0),"",IFERROR(INDEX(Targets!$H$6:$H$45,MATCH('Weekly data'!$C58,Targets!$A$6:$A$45,0)),0)*$B58/SUM(Seasonality!$B$6:$B$18)),IF(Metrics!$J$12="Seasonal pipeline",IF(OR(N(IFERROR(INDEX(Targets!$H$6:$H$45,MATCH('Weekly data'!$C58,Targets!$A$6:$A$45,0)),0))=0,SUM(Seasonality!$C$6:$C$18)=0),"",IFERROR(INDEX(Targets!$H$6:$H$45,MATCH('Weekly data'!$C58,Targets!$A$6:$A$45,0)),0)*$C58/SUM(Seasonality!$C$6:$C$18)),IF(Metrics!$J$12="Quarter plan",IF(N(IFERROR(INDEX(Targets!$H$6:$H$45,MATCH('Weekly data'!$C58,Targets!$A$6:$A$45,0)),0))=0,"",IFERROR(INDEX(Targets!$H$6:$H$45,MATCH('Weekly data'!$C58,Targets!$A$6:$A$45,0)),0)),IF(AND(Metrics!$J$12="Weekly",ISNUMBER(Metrics!$K$12)),Metrics!$K$12,"")))))</f>
        <v/>
      </c>
      <c r="BA58">
        <f>IF(NOT(ISNUMBER('Weekly data'!K58)),"",IF(Metrics!$L$12="% of target",IF(ISNUMBER(AZ58),IF(AZ58=0,"",'Weekly data'!K58/AZ58),""),'Weekly data'!K58))</f>
        <v/>
      </c>
      <c r="BB58">
        <f>IF(AND(ISNUMBER(BA58),ISNUMBER(BA57)),ABS(BA58-BA57),"")</f>
        <v/>
      </c>
      <c r="BC58">
        <f>IF(COUNT(BA46:BA57)&lt;12,"",AVERAGE(BA46:BA57))</f>
        <v/>
      </c>
      <c r="BD58">
        <f>IF(COUNT(BB47:BB57)&lt;11,"",AVERAGE(BB47:BB57))</f>
        <v/>
      </c>
      <c r="BE58">
        <f>IF(OR(BC58="",BD58=""),"",BC58+2.66*BD58)</f>
        <v/>
      </c>
      <c r="BF58">
        <f>IF(OR(BC58="",BD58=""),"",BC58-2.66*BD58)</f>
        <v/>
      </c>
      <c r="BG58">
        <f>IF(OR(BC58="",COUNT(BA51:BA58)&lt;8),"",IF(COUNTIF(BA51:BA58,"&gt;"&amp;BC58)=8,"Above",IF(COUNTIF(BA51:BA58,"&lt;"&amp;BC58)=8,"Below","")))</f>
        <v/>
      </c>
      <c r="BH58">
        <f>IF('Weekly data'!$C58="","",IF(Metrics!$J$13="Seasonal bookings",IF(OR(N(IFERROR(INDEX(Targets!$I$6:$I$45,MATCH('Weekly data'!$C58,Targets!$A$6:$A$45,0)),0))=0,SUM(Seasonality!$B$6:$B$18)=0),"",IFERROR(INDEX(Targets!$I$6:$I$45,MATCH('Weekly data'!$C58,Targets!$A$6:$A$45,0)),0)*$B58/SUM(Seasonality!$B$6:$B$18)),IF(Metrics!$J$13="Seasonal pipeline",IF(OR(N(IFERROR(INDEX(Targets!$I$6:$I$45,MATCH('Weekly data'!$C58,Targets!$A$6:$A$45,0)),0))=0,SUM(Seasonality!$C$6:$C$18)=0),"",IFERROR(INDEX(Targets!$I$6:$I$45,MATCH('Weekly data'!$C58,Targets!$A$6:$A$45,0)),0)*$C58/SUM(Seasonality!$C$6:$C$18)),IF(Metrics!$J$13="Quarter plan",IF(N(IFERROR(INDEX(Targets!$I$6:$I$45,MATCH('Weekly data'!$C58,Targets!$A$6:$A$45,0)),0))=0,"",IFERROR(INDEX(Targets!$I$6:$I$45,MATCH('Weekly data'!$C58,Targets!$A$6:$A$45,0)),0)),IF(AND(Metrics!$J$13="Weekly",ISNUMBER(Metrics!$K$13)),Metrics!$K$13,"")))))</f>
        <v/>
      </c>
      <c r="BI58">
        <f>IF(NOT(ISNUMBER('Weekly data'!L58)),"",IF(Metrics!$L$13="% of target",IF(ISNUMBER(BH58),IF(BH58=0,"",'Weekly data'!L58/BH58),""),'Weekly data'!L58))</f>
        <v/>
      </c>
      <c r="BJ58">
        <f>IF(AND(ISNUMBER(BI58),ISNUMBER(BI57)),ABS(BI58-BI57),"")</f>
        <v/>
      </c>
      <c r="BK58">
        <f>IF(COUNT(BI46:BI57)&lt;12,"",AVERAGE(BI46:BI57))</f>
        <v/>
      </c>
      <c r="BL58">
        <f>IF(COUNT(BJ47:BJ57)&lt;11,"",AVERAGE(BJ47:BJ57))</f>
        <v/>
      </c>
      <c r="BM58">
        <f>IF(OR(BK58="",BL58=""),"",BK58+2.66*BL58)</f>
        <v/>
      </c>
      <c r="BN58">
        <f>IF(OR(BK58="",BL58=""),"",BK58-2.66*BL58)</f>
        <v/>
      </c>
      <c r="BO58">
        <f>IF(OR(BK58="",COUNT(BI51:BI58)&lt;8),"",IF(COUNTIF(BI51:BI58,"&gt;"&amp;BK58)=8,"Above",IF(COUNTIF(BI51:BI58,"&lt;"&amp;BK58)=8,"Below","")))</f>
        <v/>
      </c>
      <c r="BP58">
        <f>IF('Weekly data'!$C58="","",IF(Metrics!$J$14="Seasonal bookings",IF(OR(N(IFERROR(INDEX(Targets!$J$6:$J$45,MATCH('Weekly data'!$C58,Targets!$A$6:$A$45,0)),0))=0,SUM(Seasonality!$B$6:$B$18)=0),"",IFERROR(INDEX(Targets!$J$6:$J$45,MATCH('Weekly data'!$C58,Targets!$A$6:$A$45,0)),0)*$B58/SUM(Seasonality!$B$6:$B$18)),IF(Metrics!$J$14="Seasonal pipeline",IF(OR(N(IFERROR(INDEX(Targets!$J$6:$J$45,MATCH('Weekly data'!$C58,Targets!$A$6:$A$45,0)),0))=0,SUM(Seasonality!$C$6:$C$18)=0),"",IFERROR(INDEX(Targets!$J$6:$J$45,MATCH('Weekly data'!$C58,Targets!$A$6:$A$45,0)),0)*$C58/SUM(Seasonality!$C$6:$C$18)),IF(Metrics!$J$14="Quarter plan",IF(N(IFERROR(INDEX(Targets!$J$6:$J$45,MATCH('Weekly data'!$C58,Targets!$A$6:$A$45,0)),0))=0,"",IFERROR(INDEX(Targets!$J$6:$J$45,MATCH('Weekly data'!$C58,Targets!$A$6:$A$45,0)),0)),IF(AND(Metrics!$J$14="Weekly",ISNUMBER(Metrics!$K$14)),Metrics!$K$14,"")))))</f>
        <v/>
      </c>
      <c r="BQ58">
        <f>IF(NOT(ISNUMBER('Weekly data'!M58)),"",IF(Metrics!$L$14="% of target",IF(ISNUMBER(BP58),IF(BP58=0,"",'Weekly data'!M58/BP58),""),'Weekly data'!M58))</f>
        <v/>
      </c>
      <c r="BR58">
        <f>IF(AND(ISNUMBER(BQ58),ISNUMBER(BQ57)),ABS(BQ58-BQ57),"")</f>
        <v/>
      </c>
      <c r="BS58">
        <f>IF(COUNT(BQ46:BQ57)&lt;12,"",AVERAGE(BQ46:BQ57))</f>
        <v/>
      </c>
      <c r="BT58">
        <f>IF(COUNT(BR47:BR57)&lt;11,"",AVERAGE(BR47:BR57))</f>
        <v/>
      </c>
      <c r="BU58">
        <f>IF(OR(BS58="",BT58=""),"",BS58+2.66*BT58)</f>
        <v/>
      </c>
      <c r="BV58">
        <f>IF(OR(BS58="",BT58=""),"",BS58-2.66*BT58)</f>
        <v/>
      </c>
      <c r="BW58">
        <f>IF(OR(BS58="",COUNT(BQ51:BQ58)&lt;8),"",IF(COUNTIF(BQ51:BQ58,"&gt;"&amp;BS58)=8,"Above",IF(COUNTIF(BQ51:BQ58,"&lt;"&amp;BS58)=8,"Below","")))</f>
        <v/>
      </c>
      <c r="BX58">
        <f>IF('Weekly data'!$C58="","",IF(Metrics!$J$15="Seasonal bookings",IF(OR(N(IFERROR(INDEX(Targets!$K$6:$K$45,MATCH('Weekly data'!$C58,Targets!$A$6:$A$45,0)),0))=0,SUM(Seasonality!$B$6:$B$18)=0),"",IFERROR(INDEX(Targets!$K$6:$K$45,MATCH('Weekly data'!$C58,Targets!$A$6:$A$45,0)),0)*$B58/SUM(Seasonality!$B$6:$B$18)),IF(Metrics!$J$15="Seasonal pipeline",IF(OR(N(IFERROR(INDEX(Targets!$K$6:$K$45,MATCH('Weekly data'!$C58,Targets!$A$6:$A$45,0)),0))=0,SUM(Seasonality!$C$6:$C$18)=0),"",IFERROR(INDEX(Targets!$K$6:$K$45,MATCH('Weekly data'!$C58,Targets!$A$6:$A$45,0)),0)*$C58/SUM(Seasonality!$C$6:$C$18)),IF(Metrics!$J$15="Quarter plan",IF(N(IFERROR(INDEX(Targets!$K$6:$K$45,MATCH('Weekly data'!$C58,Targets!$A$6:$A$45,0)),0))=0,"",IFERROR(INDEX(Targets!$K$6:$K$45,MATCH('Weekly data'!$C58,Targets!$A$6:$A$45,0)),0)),IF(AND(Metrics!$J$15="Weekly",ISNUMBER(Metrics!$K$15)),Metrics!$K$15,"")))))</f>
        <v/>
      </c>
      <c r="BY58">
        <f>IF(NOT(ISNUMBER('Weekly data'!N58)),"",IF(Metrics!$L$15="% of target",IF(ISNUMBER(BX58),IF(BX58=0,"",'Weekly data'!N58/BX58),""),'Weekly data'!N58))</f>
        <v/>
      </c>
      <c r="BZ58">
        <f>IF(AND(ISNUMBER(BY58),ISNUMBER(BY57)),ABS(BY58-BY57),"")</f>
        <v/>
      </c>
      <c r="CA58">
        <f>IF(COUNT(BY46:BY57)&lt;12,"",AVERAGE(BY46:BY57))</f>
        <v/>
      </c>
      <c r="CB58">
        <f>IF(COUNT(BZ47:BZ57)&lt;11,"",AVERAGE(BZ47:BZ57))</f>
        <v/>
      </c>
      <c r="CC58">
        <f>IF(OR(CA58="",CB58=""),"",CA58+2.66*CB58)</f>
        <v/>
      </c>
      <c r="CD58">
        <f>IF(OR(CA58="",CB58=""),"",CA58-2.66*CB58)</f>
        <v/>
      </c>
      <c r="CE58">
        <f>IF(OR(CA58="",COUNT(BY51:BY58)&lt;8),"",IF(COUNTIF(BY51:BY58,"&gt;"&amp;CA58)=8,"Above",IF(COUNTIF(BY51:BY58,"&lt;"&amp;CA58)=8,"Below","")))</f>
        <v/>
      </c>
      <c r="CF58">
        <f>IF('Weekly data'!$C58="","",IF(Metrics!$J$16="Seasonal bookings",IF(OR(N(IFERROR(INDEX(Targets!$L$6:$L$45,MATCH('Weekly data'!$C58,Targets!$A$6:$A$45,0)),0))=0,SUM(Seasonality!$B$6:$B$18)=0),"",IFERROR(INDEX(Targets!$L$6:$L$45,MATCH('Weekly data'!$C58,Targets!$A$6:$A$45,0)),0)*$B58/SUM(Seasonality!$B$6:$B$18)),IF(Metrics!$J$16="Seasonal pipeline",IF(OR(N(IFERROR(INDEX(Targets!$L$6:$L$45,MATCH('Weekly data'!$C58,Targets!$A$6:$A$45,0)),0))=0,SUM(Seasonality!$C$6:$C$18)=0),"",IFERROR(INDEX(Targets!$L$6:$L$45,MATCH('Weekly data'!$C58,Targets!$A$6:$A$45,0)),0)*$C58/SUM(Seasonality!$C$6:$C$18)),IF(Metrics!$J$16="Quarter plan",IF(N(IFERROR(INDEX(Targets!$L$6:$L$45,MATCH('Weekly data'!$C58,Targets!$A$6:$A$45,0)),0))=0,"",IFERROR(INDEX(Targets!$L$6:$L$45,MATCH('Weekly data'!$C58,Targets!$A$6:$A$45,0)),0)),IF(AND(Metrics!$J$16="Weekly",ISNUMBER(Metrics!$K$16)),Metrics!$K$16,"")))))</f>
        <v/>
      </c>
      <c r="CG58">
        <f>IF(NOT(ISNUMBER('Weekly data'!O58)),"",IF(Metrics!$L$16="% of target",IF(ISNUMBER(CF58),IF(CF58=0,"",'Weekly data'!O58/CF58),""),'Weekly data'!O58))</f>
        <v/>
      </c>
      <c r="CH58">
        <f>IF(AND(ISNUMBER(CG58),ISNUMBER(CG57)),ABS(CG58-CG57),"")</f>
        <v/>
      </c>
      <c r="CI58">
        <f>IF(COUNT(CG46:CG57)&lt;12,"",AVERAGE(CG46:CG57))</f>
        <v/>
      </c>
      <c r="CJ58">
        <f>IF(COUNT(CH47:CH57)&lt;11,"",AVERAGE(CH47:CH57))</f>
        <v/>
      </c>
      <c r="CK58">
        <f>IF(OR(CI58="",CJ58=""),"",CI58+2.66*CJ58)</f>
        <v/>
      </c>
      <c r="CL58">
        <f>IF(OR(CI58="",CJ58=""),"",CI58-2.66*CJ58)</f>
        <v/>
      </c>
      <c r="CM58">
        <f>IF(OR(CI58="",COUNT(CG51:CG58)&lt;8),"",IF(COUNTIF(CG51:CG58,"&gt;"&amp;CI58)=8,"Above",IF(COUNTIF(CG51:CG58,"&lt;"&amp;CI58)=8,"Below","")))</f>
        <v/>
      </c>
      <c r="CN58">
        <f>IF('Weekly data'!$C58="","",IF(Metrics!$J$17="Seasonal bookings",IF(OR(N(IFERROR(INDEX(Targets!$M$6:$M$45,MATCH('Weekly data'!$C58,Targets!$A$6:$A$45,0)),0))=0,SUM(Seasonality!$B$6:$B$18)=0),"",IFERROR(INDEX(Targets!$M$6:$M$45,MATCH('Weekly data'!$C58,Targets!$A$6:$A$45,0)),0)*$B58/SUM(Seasonality!$B$6:$B$18)),IF(Metrics!$J$17="Seasonal pipeline",IF(OR(N(IFERROR(INDEX(Targets!$M$6:$M$45,MATCH('Weekly data'!$C58,Targets!$A$6:$A$45,0)),0))=0,SUM(Seasonality!$C$6:$C$18)=0),"",IFERROR(INDEX(Targets!$M$6:$M$45,MATCH('Weekly data'!$C58,Targets!$A$6:$A$45,0)),0)*$C58/SUM(Seasonality!$C$6:$C$18)),IF(Metrics!$J$17="Quarter plan",IF(N(IFERROR(INDEX(Targets!$M$6:$M$45,MATCH('Weekly data'!$C58,Targets!$A$6:$A$45,0)),0))=0,"",IFERROR(INDEX(Targets!$M$6:$M$45,MATCH('Weekly data'!$C58,Targets!$A$6:$A$45,0)),0)),IF(AND(Metrics!$J$17="Weekly",ISNUMBER(Metrics!$K$17)),Metrics!$K$17,"")))))</f>
        <v/>
      </c>
      <c r="CO58">
        <f>IF(NOT(ISNUMBER('Weekly data'!P58)),"",IF(Metrics!$L$17="% of target",IF(ISNUMBER(CN58),IF(CN58=0,"",'Weekly data'!P58/CN58),""),'Weekly data'!P58))</f>
        <v/>
      </c>
      <c r="CP58">
        <f>IF(AND(ISNUMBER(CO58),ISNUMBER(CO57)),ABS(CO58-CO57),"")</f>
        <v/>
      </c>
      <c r="CQ58">
        <f>IF(COUNT(CO46:CO57)&lt;12,"",AVERAGE(CO46:CO57))</f>
        <v/>
      </c>
      <c r="CR58">
        <f>IF(COUNT(CP47:CP57)&lt;11,"",AVERAGE(CP47:CP57))</f>
        <v/>
      </c>
      <c r="CS58">
        <f>IF(OR(CQ58="",CR58=""),"",CQ58+2.66*CR58)</f>
        <v/>
      </c>
      <c r="CT58">
        <f>IF(OR(CQ58="",CR58=""),"",CQ58-2.66*CR58)</f>
        <v/>
      </c>
      <c r="CU58">
        <f>IF(OR(CQ58="",COUNT(CO51:CO58)&lt;8),"",IF(COUNTIF(CO51:CO58,"&gt;"&amp;CQ58)=8,"Above",IF(COUNTIF(CO51:CO58,"&lt;"&amp;CQ58)=8,"Below","")))</f>
        <v/>
      </c>
    </row>
    <row r="59">
      <c r="A59" s="8">
        <f>'Weekly data'!A59</f>
        <v/>
      </c>
      <c r="B59">
        <f>IF('Weekly data'!D59="","",INDEX(Seasonality!$B$6:$B$18,'Weekly data'!D59))</f>
        <v/>
      </c>
      <c r="C59">
        <f>IF('Weekly data'!D59="","",INDEX(Seasonality!$C$6:$C$18,'Weekly data'!D59))</f>
        <v/>
      </c>
      <c r="D59">
        <f>IF('Weekly data'!$C59="","",IF(Metrics!$J$6="Seasonal bookings",IF(OR(N(IFERROR(INDEX(Targets!$B$6:$B$45,MATCH('Weekly data'!$C59,Targets!$A$6:$A$45,0)),0))=0,SUM(Seasonality!$B$6:$B$18)=0),"",IFERROR(INDEX(Targets!$B$6:$B$45,MATCH('Weekly data'!$C59,Targets!$A$6:$A$45,0)),0)*$B59/SUM(Seasonality!$B$6:$B$18)),IF(Metrics!$J$6="Seasonal pipeline",IF(OR(N(IFERROR(INDEX(Targets!$B$6:$B$45,MATCH('Weekly data'!$C59,Targets!$A$6:$A$45,0)),0))=0,SUM(Seasonality!$C$6:$C$18)=0),"",IFERROR(INDEX(Targets!$B$6:$B$45,MATCH('Weekly data'!$C59,Targets!$A$6:$A$45,0)),0)*$C59/SUM(Seasonality!$C$6:$C$18)),IF(Metrics!$J$6="Quarter plan",IF(N(IFERROR(INDEX(Targets!$B$6:$B$45,MATCH('Weekly data'!$C59,Targets!$A$6:$A$45,0)),0))=0,"",IFERROR(INDEX(Targets!$B$6:$B$45,MATCH('Weekly data'!$C59,Targets!$A$6:$A$45,0)),0)),IF(AND(Metrics!$J$6="Weekly",ISNUMBER(Metrics!$K$6)),Metrics!$K$6,"")))))</f>
        <v/>
      </c>
      <c r="E59">
        <f>IF(NOT(ISNUMBER('Weekly data'!E59)),"",IF(Metrics!$L$6="% of target",IF(ISNUMBER(D59),IF(D59=0,"",'Weekly data'!E59/D59),""),'Weekly data'!E59))</f>
        <v/>
      </c>
      <c r="F59">
        <f>IF(AND(ISNUMBER(E59),ISNUMBER(E58)),ABS(E59-E58),"")</f>
        <v/>
      </c>
      <c r="G59">
        <f>IF(COUNT(E47:E58)&lt;12,"",AVERAGE(E47:E58))</f>
        <v/>
      </c>
      <c r="H59">
        <f>IF(COUNT(F48:F58)&lt;11,"",AVERAGE(F48:F58))</f>
        <v/>
      </c>
      <c r="I59">
        <f>IF(OR(G59="",H59=""),"",G59+2.66*H59)</f>
        <v/>
      </c>
      <c r="J59">
        <f>IF(OR(G59="",H59=""),"",G59-2.66*H59)</f>
        <v/>
      </c>
      <c r="K59">
        <f>IF(OR(G59="",COUNT(E52:E59)&lt;8),"",IF(COUNTIF(E52:E59,"&gt;"&amp;G59)=8,"Above",IF(COUNTIF(E52:E59,"&lt;"&amp;G59)=8,"Below","")))</f>
        <v/>
      </c>
      <c r="L59">
        <f>IF('Weekly data'!$C59="","",IF(Metrics!$J$7="Seasonal bookings",IF(OR(N(IFERROR(INDEX(Targets!$C$6:$C$45,MATCH('Weekly data'!$C59,Targets!$A$6:$A$45,0)),0))=0,SUM(Seasonality!$B$6:$B$18)=0),"",IFERROR(INDEX(Targets!$C$6:$C$45,MATCH('Weekly data'!$C59,Targets!$A$6:$A$45,0)),0)*$B59/SUM(Seasonality!$B$6:$B$18)),IF(Metrics!$J$7="Seasonal pipeline",IF(OR(N(IFERROR(INDEX(Targets!$C$6:$C$45,MATCH('Weekly data'!$C59,Targets!$A$6:$A$45,0)),0))=0,SUM(Seasonality!$C$6:$C$18)=0),"",IFERROR(INDEX(Targets!$C$6:$C$45,MATCH('Weekly data'!$C59,Targets!$A$6:$A$45,0)),0)*$C59/SUM(Seasonality!$C$6:$C$18)),IF(Metrics!$J$7="Quarter plan",IF(N(IFERROR(INDEX(Targets!$C$6:$C$45,MATCH('Weekly data'!$C59,Targets!$A$6:$A$45,0)),0))=0,"",IFERROR(INDEX(Targets!$C$6:$C$45,MATCH('Weekly data'!$C59,Targets!$A$6:$A$45,0)),0)),IF(AND(Metrics!$J$7="Weekly",ISNUMBER(Metrics!$K$7)),Metrics!$K$7,"")))))</f>
        <v/>
      </c>
      <c r="M59">
        <f>IF(NOT(ISNUMBER('Weekly data'!F59)),"",IF(Metrics!$L$7="% of target",IF(ISNUMBER(L59),IF(L59=0,"",'Weekly data'!F59/L59),""),'Weekly data'!F59))</f>
        <v/>
      </c>
      <c r="N59">
        <f>IF(AND(ISNUMBER(M59),ISNUMBER(M58)),ABS(M59-M58),"")</f>
        <v/>
      </c>
      <c r="O59">
        <f>IF(COUNT(M47:M58)&lt;12,"",AVERAGE(M47:M58))</f>
        <v/>
      </c>
      <c r="P59">
        <f>IF(COUNT(N48:N58)&lt;11,"",AVERAGE(N48:N58))</f>
        <v/>
      </c>
      <c r="Q59">
        <f>IF(OR(O59="",P59=""),"",O59+2.66*P59)</f>
        <v/>
      </c>
      <c r="R59">
        <f>IF(OR(O59="",P59=""),"",O59-2.66*P59)</f>
        <v/>
      </c>
      <c r="S59">
        <f>IF(OR(O59="",COUNT(M52:M59)&lt;8),"",IF(COUNTIF(M52:M59,"&gt;"&amp;O59)=8,"Above",IF(COUNTIF(M52:M59,"&lt;"&amp;O59)=8,"Below","")))</f>
        <v/>
      </c>
      <c r="T59">
        <f>IF('Weekly data'!$C59="","",IF(Metrics!$J$8="Seasonal bookings",IF(OR(N(IFERROR(INDEX(Targets!$D$6:$D$45,MATCH('Weekly data'!$C59,Targets!$A$6:$A$45,0)),0))=0,SUM(Seasonality!$B$6:$B$18)=0),"",IFERROR(INDEX(Targets!$D$6:$D$45,MATCH('Weekly data'!$C59,Targets!$A$6:$A$45,0)),0)*$B59/SUM(Seasonality!$B$6:$B$18)),IF(Metrics!$J$8="Seasonal pipeline",IF(OR(N(IFERROR(INDEX(Targets!$D$6:$D$45,MATCH('Weekly data'!$C59,Targets!$A$6:$A$45,0)),0))=0,SUM(Seasonality!$C$6:$C$18)=0),"",IFERROR(INDEX(Targets!$D$6:$D$45,MATCH('Weekly data'!$C59,Targets!$A$6:$A$45,0)),0)*$C59/SUM(Seasonality!$C$6:$C$18)),IF(Metrics!$J$8="Quarter plan",IF(N(IFERROR(INDEX(Targets!$D$6:$D$45,MATCH('Weekly data'!$C59,Targets!$A$6:$A$45,0)),0))=0,"",IFERROR(INDEX(Targets!$D$6:$D$45,MATCH('Weekly data'!$C59,Targets!$A$6:$A$45,0)),0)),IF(AND(Metrics!$J$8="Weekly",ISNUMBER(Metrics!$K$8)),Metrics!$K$8,"")))))</f>
        <v/>
      </c>
      <c r="U59">
        <f>IF(NOT(ISNUMBER('Weekly data'!G59)),"",IF(Metrics!$L$8="% of target",IF(ISNUMBER(T59),IF(T59=0,"",'Weekly data'!G59/T59),""),'Weekly data'!G59))</f>
        <v/>
      </c>
      <c r="V59">
        <f>IF(AND(ISNUMBER(U59),ISNUMBER(U58)),ABS(U59-U58),"")</f>
        <v/>
      </c>
      <c r="W59">
        <f>IF(COUNT(U47:U58)&lt;12,"",AVERAGE(U47:U58))</f>
        <v/>
      </c>
      <c r="X59">
        <f>IF(COUNT(V48:V58)&lt;11,"",AVERAGE(V48:V58))</f>
        <v/>
      </c>
      <c r="Y59">
        <f>IF(OR(W59="",X59=""),"",W59+2.66*X59)</f>
        <v/>
      </c>
      <c r="Z59">
        <f>IF(OR(W59="",X59=""),"",W59-2.66*X59)</f>
        <v/>
      </c>
      <c r="AA59">
        <f>IF(OR(W59="",COUNT(U52:U59)&lt;8),"",IF(COUNTIF(U52:U59,"&gt;"&amp;W59)=8,"Above",IF(COUNTIF(U52:U59,"&lt;"&amp;W59)=8,"Below","")))</f>
        <v/>
      </c>
      <c r="AB59">
        <f>IF('Weekly data'!$C59="","",IF(Metrics!$J$9="Seasonal bookings",IF(OR(N(IFERROR(INDEX(Targets!$E$6:$E$45,MATCH('Weekly data'!$C59,Targets!$A$6:$A$45,0)),0))=0,SUM(Seasonality!$B$6:$B$18)=0),"",IFERROR(INDEX(Targets!$E$6:$E$45,MATCH('Weekly data'!$C59,Targets!$A$6:$A$45,0)),0)*$B59/SUM(Seasonality!$B$6:$B$18)),IF(Metrics!$J$9="Seasonal pipeline",IF(OR(N(IFERROR(INDEX(Targets!$E$6:$E$45,MATCH('Weekly data'!$C59,Targets!$A$6:$A$45,0)),0))=0,SUM(Seasonality!$C$6:$C$18)=0),"",IFERROR(INDEX(Targets!$E$6:$E$45,MATCH('Weekly data'!$C59,Targets!$A$6:$A$45,0)),0)*$C59/SUM(Seasonality!$C$6:$C$18)),IF(Metrics!$J$9="Quarter plan",IF(N(IFERROR(INDEX(Targets!$E$6:$E$45,MATCH('Weekly data'!$C59,Targets!$A$6:$A$45,0)),0))=0,"",IFERROR(INDEX(Targets!$E$6:$E$45,MATCH('Weekly data'!$C59,Targets!$A$6:$A$45,0)),0)),IF(AND(Metrics!$J$9="Weekly",ISNUMBER(Metrics!$K$9)),Metrics!$K$9,"")))))</f>
        <v/>
      </c>
      <c r="AC59">
        <f>IF(NOT(ISNUMBER('Weekly data'!H59)),"",IF(Metrics!$L$9="% of target",IF(ISNUMBER(AB59),IF(AB59=0,"",'Weekly data'!H59/AB59),""),'Weekly data'!H59))</f>
        <v/>
      </c>
      <c r="AD59">
        <f>IF(AND(ISNUMBER(AC59),ISNUMBER(AC58)),ABS(AC59-AC58),"")</f>
        <v/>
      </c>
      <c r="AE59">
        <f>IF(COUNT(AC47:AC58)&lt;12,"",AVERAGE(AC47:AC58))</f>
        <v/>
      </c>
      <c r="AF59">
        <f>IF(COUNT(AD48:AD58)&lt;11,"",AVERAGE(AD48:AD58))</f>
        <v/>
      </c>
      <c r="AG59">
        <f>IF(OR(AE59="",AF59=""),"",AE59+2.66*AF59)</f>
        <v/>
      </c>
      <c r="AH59">
        <f>IF(OR(AE59="",AF59=""),"",AE59-2.66*AF59)</f>
        <v/>
      </c>
      <c r="AI59">
        <f>IF(OR(AE59="",COUNT(AC52:AC59)&lt;8),"",IF(COUNTIF(AC52:AC59,"&gt;"&amp;AE59)=8,"Above",IF(COUNTIF(AC52:AC59,"&lt;"&amp;AE59)=8,"Below","")))</f>
        <v/>
      </c>
      <c r="AJ59">
        <f>IF('Weekly data'!$C59="","",IF(Metrics!$J$10="Seasonal bookings",IF(OR(N(IFERROR(INDEX(Targets!$F$6:$F$45,MATCH('Weekly data'!$C59,Targets!$A$6:$A$45,0)),0))=0,SUM(Seasonality!$B$6:$B$18)=0),"",IFERROR(INDEX(Targets!$F$6:$F$45,MATCH('Weekly data'!$C59,Targets!$A$6:$A$45,0)),0)*$B59/SUM(Seasonality!$B$6:$B$18)),IF(Metrics!$J$10="Seasonal pipeline",IF(OR(N(IFERROR(INDEX(Targets!$F$6:$F$45,MATCH('Weekly data'!$C59,Targets!$A$6:$A$45,0)),0))=0,SUM(Seasonality!$C$6:$C$18)=0),"",IFERROR(INDEX(Targets!$F$6:$F$45,MATCH('Weekly data'!$C59,Targets!$A$6:$A$45,0)),0)*$C59/SUM(Seasonality!$C$6:$C$18)),IF(Metrics!$J$10="Quarter plan",IF(N(IFERROR(INDEX(Targets!$F$6:$F$45,MATCH('Weekly data'!$C59,Targets!$A$6:$A$45,0)),0))=0,"",IFERROR(INDEX(Targets!$F$6:$F$45,MATCH('Weekly data'!$C59,Targets!$A$6:$A$45,0)),0)),IF(AND(Metrics!$J$10="Weekly",ISNUMBER(Metrics!$K$10)),Metrics!$K$10,"")))))</f>
        <v/>
      </c>
      <c r="AK59">
        <f>IF(NOT(ISNUMBER('Weekly data'!I59)),"",IF(Metrics!$L$10="% of target",IF(ISNUMBER(AJ59),IF(AJ59=0,"",'Weekly data'!I59/AJ59),""),'Weekly data'!I59))</f>
        <v/>
      </c>
      <c r="AL59">
        <f>IF(AND(ISNUMBER(AK59),ISNUMBER(AK58)),ABS(AK59-AK58),"")</f>
        <v/>
      </c>
      <c r="AM59">
        <f>IF(COUNT(AK47:AK58)&lt;12,"",AVERAGE(AK47:AK58))</f>
        <v/>
      </c>
      <c r="AN59">
        <f>IF(COUNT(AL48:AL58)&lt;11,"",AVERAGE(AL48:AL58))</f>
        <v/>
      </c>
      <c r="AO59">
        <f>IF(OR(AM59="",AN59=""),"",AM59+2.66*AN59)</f>
        <v/>
      </c>
      <c r="AP59">
        <f>IF(OR(AM59="",AN59=""),"",AM59-2.66*AN59)</f>
        <v/>
      </c>
      <c r="AQ59">
        <f>IF(OR(AM59="",COUNT(AK52:AK59)&lt;8),"",IF(COUNTIF(AK52:AK59,"&gt;"&amp;AM59)=8,"Above",IF(COUNTIF(AK52:AK59,"&lt;"&amp;AM59)=8,"Below","")))</f>
        <v/>
      </c>
      <c r="AR59">
        <f>IF('Weekly data'!$C59="","",IF(Metrics!$J$11="Seasonal bookings",IF(OR(N(IFERROR(INDEX(Targets!$G$6:$G$45,MATCH('Weekly data'!$C59,Targets!$A$6:$A$45,0)),0))=0,SUM(Seasonality!$B$6:$B$18)=0),"",IFERROR(INDEX(Targets!$G$6:$G$45,MATCH('Weekly data'!$C59,Targets!$A$6:$A$45,0)),0)*$B59/SUM(Seasonality!$B$6:$B$18)),IF(Metrics!$J$11="Seasonal pipeline",IF(OR(N(IFERROR(INDEX(Targets!$G$6:$G$45,MATCH('Weekly data'!$C59,Targets!$A$6:$A$45,0)),0))=0,SUM(Seasonality!$C$6:$C$18)=0),"",IFERROR(INDEX(Targets!$G$6:$G$45,MATCH('Weekly data'!$C59,Targets!$A$6:$A$45,0)),0)*$C59/SUM(Seasonality!$C$6:$C$18)),IF(Metrics!$J$11="Quarter plan",IF(N(IFERROR(INDEX(Targets!$G$6:$G$45,MATCH('Weekly data'!$C59,Targets!$A$6:$A$45,0)),0))=0,"",IFERROR(INDEX(Targets!$G$6:$G$45,MATCH('Weekly data'!$C59,Targets!$A$6:$A$45,0)),0)),IF(AND(Metrics!$J$11="Weekly",ISNUMBER(Metrics!$K$11)),Metrics!$K$11,"")))))</f>
        <v/>
      </c>
      <c r="AS59">
        <f>IF(NOT(ISNUMBER('Weekly data'!J59)),"",IF(Metrics!$L$11="% of target",IF(ISNUMBER(AR59),IF(AR59=0,"",'Weekly data'!J59/AR59),""),'Weekly data'!J59))</f>
        <v/>
      </c>
      <c r="AT59">
        <f>IF(AND(ISNUMBER(AS59),ISNUMBER(AS58)),ABS(AS59-AS58),"")</f>
        <v/>
      </c>
      <c r="AU59">
        <f>IF(COUNT(AS47:AS58)&lt;12,"",AVERAGE(AS47:AS58))</f>
        <v/>
      </c>
      <c r="AV59">
        <f>IF(COUNT(AT48:AT58)&lt;11,"",AVERAGE(AT48:AT58))</f>
        <v/>
      </c>
      <c r="AW59">
        <f>IF(OR(AU59="",AV59=""),"",AU59+2.66*AV59)</f>
        <v/>
      </c>
      <c r="AX59">
        <f>IF(OR(AU59="",AV59=""),"",AU59-2.66*AV59)</f>
        <v/>
      </c>
      <c r="AY59">
        <f>IF(OR(AU59="",COUNT(AS52:AS59)&lt;8),"",IF(COUNTIF(AS52:AS59,"&gt;"&amp;AU59)=8,"Above",IF(COUNTIF(AS52:AS59,"&lt;"&amp;AU59)=8,"Below","")))</f>
        <v/>
      </c>
      <c r="AZ59">
        <f>IF('Weekly data'!$C59="","",IF(Metrics!$J$12="Seasonal bookings",IF(OR(N(IFERROR(INDEX(Targets!$H$6:$H$45,MATCH('Weekly data'!$C59,Targets!$A$6:$A$45,0)),0))=0,SUM(Seasonality!$B$6:$B$18)=0),"",IFERROR(INDEX(Targets!$H$6:$H$45,MATCH('Weekly data'!$C59,Targets!$A$6:$A$45,0)),0)*$B59/SUM(Seasonality!$B$6:$B$18)),IF(Metrics!$J$12="Seasonal pipeline",IF(OR(N(IFERROR(INDEX(Targets!$H$6:$H$45,MATCH('Weekly data'!$C59,Targets!$A$6:$A$45,0)),0))=0,SUM(Seasonality!$C$6:$C$18)=0),"",IFERROR(INDEX(Targets!$H$6:$H$45,MATCH('Weekly data'!$C59,Targets!$A$6:$A$45,0)),0)*$C59/SUM(Seasonality!$C$6:$C$18)),IF(Metrics!$J$12="Quarter plan",IF(N(IFERROR(INDEX(Targets!$H$6:$H$45,MATCH('Weekly data'!$C59,Targets!$A$6:$A$45,0)),0))=0,"",IFERROR(INDEX(Targets!$H$6:$H$45,MATCH('Weekly data'!$C59,Targets!$A$6:$A$45,0)),0)),IF(AND(Metrics!$J$12="Weekly",ISNUMBER(Metrics!$K$12)),Metrics!$K$12,"")))))</f>
        <v/>
      </c>
      <c r="BA59">
        <f>IF(NOT(ISNUMBER('Weekly data'!K59)),"",IF(Metrics!$L$12="% of target",IF(ISNUMBER(AZ59),IF(AZ59=0,"",'Weekly data'!K59/AZ59),""),'Weekly data'!K59))</f>
        <v/>
      </c>
      <c r="BB59">
        <f>IF(AND(ISNUMBER(BA59),ISNUMBER(BA58)),ABS(BA59-BA58),"")</f>
        <v/>
      </c>
      <c r="BC59">
        <f>IF(COUNT(BA47:BA58)&lt;12,"",AVERAGE(BA47:BA58))</f>
        <v/>
      </c>
      <c r="BD59">
        <f>IF(COUNT(BB48:BB58)&lt;11,"",AVERAGE(BB48:BB58))</f>
        <v/>
      </c>
      <c r="BE59">
        <f>IF(OR(BC59="",BD59=""),"",BC59+2.66*BD59)</f>
        <v/>
      </c>
      <c r="BF59">
        <f>IF(OR(BC59="",BD59=""),"",BC59-2.66*BD59)</f>
        <v/>
      </c>
      <c r="BG59">
        <f>IF(OR(BC59="",COUNT(BA52:BA59)&lt;8),"",IF(COUNTIF(BA52:BA59,"&gt;"&amp;BC59)=8,"Above",IF(COUNTIF(BA52:BA59,"&lt;"&amp;BC59)=8,"Below","")))</f>
        <v/>
      </c>
      <c r="BH59">
        <f>IF('Weekly data'!$C59="","",IF(Metrics!$J$13="Seasonal bookings",IF(OR(N(IFERROR(INDEX(Targets!$I$6:$I$45,MATCH('Weekly data'!$C59,Targets!$A$6:$A$45,0)),0))=0,SUM(Seasonality!$B$6:$B$18)=0),"",IFERROR(INDEX(Targets!$I$6:$I$45,MATCH('Weekly data'!$C59,Targets!$A$6:$A$45,0)),0)*$B59/SUM(Seasonality!$B$6:$B$18)),IF(Metrics!$J$13="Seasonal pipeline",IF(OR(N(IFERROR(INDEX(Targets!$I$6:$I$45,MATCH('Weekly data'!$C59,Targets!$A$6:$A$45,0)),0))=0,SUM(Seasonality!$C$6:$C$18)=0),"",IFERROR(INDEX(Targets!$I$6:$I$45,MATCH('Weekly data'!$C59,Targets!$A$6:$A$45,0)),0)*$C59/SUM(Seasonality!$C$6:$C$18)),IF(Metrics!$J$13="Quarter plan",IF(N(IFERROR(INDEX(Targets!$I$6:$I$45,MATCH('Weekly data'!$C59,Targets!$A$6:$A$45,0)),0))=0,"",IFERROR(INDEX(Targets!$I$6:$I$45,MATCH('Weekly data'!$C59,Targets!$A$6:$A$45,0)),0)),IF(AND(Metrics!$J$13="Weekly",ISNUMBER(Metrics!$K$13)),Metrics!$K$13,"")))))</f>
        <v/>
      </c>
      <c r="BI59">
        <f>IF(NOT(ISNUMBER('Weekly data'!L59)),"",IF(Metrics!$L$13="% of target",IF(ISNUMBER(BH59),IF(BH59=0,"",'Weekly data'!L59/BH59),""),'Weekly data'!L59))</f>
        <v/>
      </c>
      <c r="BJ59">
        <f>IF(AND(ISNUMBER(BI59),ISNUMBER(BI58)),ABS(BI59-BI58),"")</f>
        <v/>
      </c>
      <c r="BK59">
        <f>IF(COUNT(BI47:BI58)&lt;12,"",AVERAGE(BI47:BI58))</f>
        <v/>
      </c>
      <c r="BL59">
        <f>IF(COUNT(BJ48:BJ58)&lt;11,"",AVERAGE(BJ48:BJ58))</f>
        <v/>
      </c>
      <c r="BM59">
        <f>IF(OR(BK59="",BL59=""),"",BK59+2.66*BL59)</f>
        <v/>
      </c>
      <c r="BN59">
        <f>IF(OR(BK59="",BL59=""),"",BK59-2.66*BL59)</f>
        <v/>
      </c>
      <c r="BO59">
        <f>IF(OR(BK59="",COUNT(BI52:BI59)&lt;8),"",IF(COUNTIF(BI52:BI59,"&gt;"&amp;BK59)=8,"Above",IF(COUNTIF(BI52:BI59,"&lt;"&amp;BK59)=8,"Below","")))</f>
        <v/>
      </c>
      <c r="BP59">
        <f>IF('Weekly data'!$C59="","",IF(Metrics!$J$14="Seasonal bookings",IF(OR(N(IFERROR(INDEX(Targets!$J$6:$J$45,MATCH('Weekly data'!$C59,Targets!$A$6:$A$45,0)),0))=0,SUM(Seasonality!$B$6:$B$18)=0),"",IFERROR(INDEX(Targets!$J$6:$J$45,MATCH('Weekly data'!$C59,Targets!$A$6:$A$45,0)),0)*$B59/SUM(Seasonality!$B$6:$B$18)),IF(Metrics!$J$14="Seasonal pipeline",IF(OR(N(IFERROR(INDEX(Targets!$J$6:$J$45,MATCH('Weekly data'!$C59,Targets!$A$6:$A$45,0)),0))=0,SUM(Seasonality!$C$6:$C$18)=0),"",IFERROR(INDEX(Targets!$J$6:$J$45,MATCH('Weekly data'!$C59,Targets!$A$6:$A$45,0)),0)*$C59/SUM(Seasonality!$C$6:$C$18)),IF(Metrics!$J$14="Quarter plan",IF(N(IFERROR(INDEX(Targets!$J$6:$J$45,MATCH('Weekly data'!$C59,Targets!$A$6:$A$45,0)),0))=0,"",IFERROR(INDEX(Targets!$J$6:$J$45,MATCH('Weekly data'!$C59,Targets!$A$6:$A$45,0)),0)),IF(AND(Metrics!$J$14="Weekly",ISNUMBER(Metrics!$K$14)),Metrics!$K$14,"")))))</f>
        <v/>
      </c>
      <c r="BQ59">
        <f>IF(NOT(ISNUMBER('Weekly data'!M59)),"",IF(Metrics!$L$14="% of target",IF(ISNUMBER(BP59),IF(BP59=0,"",'Weekly data'!M59/BP59),""),'Weekly data'!M59))</f>
        <v/>
      </c>
      <c r="BR59">
        <f>IF(AND(ISNUMBER(BQ59),ISNUMBER(BQ58)),ABS(BQ59-BQ58),"")</f>
        <v/>
      </c>
      <c r="BS59">
        <f>IF(COUNT(BQ47:BQ58)&lt;12,"",AVERAGE(BQ47:BQ58))</f>
        <v/>
      </c>
      <c r="BT59">
        <f>IF(COUNT(BR48:BR58)&lt;11,"",AVERAGE(BR48:BR58))</f>
        <v/>
      </c>
      <c r="BU59">
        <f>IF(OR(BS59="",BT59=""),"",BS59+2.66*BT59)</f>
        <v/>
      </c>
      <c r="BV59">
        <f>IF(OR(BS59="",BT59=""),"",BS59-2.66*BT59)</f>
        <v/>
      </c>
      <c r="BW59">
        <f>IF(OR(BS59="",COUNT(BQ52:BQ59)&lt;8),"",IF(COUNTIF(BQ52:BQ59,"&gt;"&amp;BS59)=8,"Above",IF(COUNTIF(BQ52:BQ59,"&lt;"&amp;BS59)=8,"Below","")))</f>
        <v/>
      </c>
      <c r="BX59">
        <f>IF('Weekly data'!$C59="","",IF(Metrics!$J$15="Seasonal bookings",IF(OR(N(IFERROR(INDEX(Targets!$K$6:$K$45,MATCH('Weekly data'!$C59,Targets!$A$6:$A$45,0)),0))=0,SUM(Seasonality!$B$6:$B$18)=0),"",IFERROR(INDEX(Targets!$K$6:$K$45,MATCH('Weekly data'!$C59,Targets!$A$6:$A$45,0)),0)*$B59/SUM(Seasonality!$B$6:$B$18)),IF(Metrics!$J$15="Seasonal pipeline",IF(OR(N(IFERROR(INDEX(Targets!$K$6:$K$45,MATCH('Weekly data'!$C59,Targets!$A$6:$A$45,0)),0))=0,SUM(Seasonality!$C$6:$C$18)=0),"",IFERROR(INDEX(Targets!$K$6:$K$45,MATCH('Weekly data'!$C59,Targets!$A$6:$A$45,0)),0)*$C59/SUM(Seasonality!$C$6:$C$18)),IF(Metrics!$J$15="Quarter plan",IF(N(IFERROR(INDEX(Targets!$K$6:$K$45,MATCH('Weekly data'!$C59,Targets!$A$6:$A$45,0)),0))=0,"",IFERROR(INDEX(Targets!$K$6:$K$45,MATCH('Weekly data'!$C59,Targets!$A$6:$A$45,0)),0)),IF(AND(Metrics!$J$15="Weekly",ISNUMBER(Metrics!$K$15)),Metrics!$K$15,"")))))</f>
        <v/>
      </c>
      <c r="BY59">
        <f>IF(NOT(ISNUMBER('Weekly data'!N59)),"",IF(Metrics!$L$15="% of target",IF(ISNUMBER(BX59),IF(BX59=0,"",'Weekly data'!N59/BX59),""),'Weekly data'!N59))</f>
        <v/>
      </c>
      <c r="BZ59">
        <f>IF(AND(ISNUMBER(BY59),ISNUMBER(BY58)),ABS(BY59-BY58),"")</f>
        <v/>
      </c>
      <c r="CA59">
        <f>IF(COUNT(BY47:BY58)&lt;12,"",AVERAGE(BY47:BY58))</f>
        <v/>
      </c>
      <c r="CB59">
        <f>IF(COUNT(BZ48:BZ58)&lt;11,"",AVERAGE(BZ48:BZ58))</f>
        <v/>
      </c>
      <c r="CC59">
        <f>IF(OR(CA59="",CB59=""),"",CA59+2.66*CB59)</f>
        <v/>
      </c>
      <c r="CD59">
        <f>IF(OR(CA59="",CB59=""),"",CA59-2.66*CB59)</f>
        <v/>
      </c>
      <c r="CE59">
        <f>IF(OR(CA59="",COUNT(BY52:BY59)&lt;8),"",IF(COUNTIF(BY52:BY59,"&gt;"&amp;CA59)=8,"Above",IF(COUNTIF(BY52:BY59,"&lt;"&amp;CA59)=8,"Below","")))</f>
        <v/>
      </c>
      <c r="CF59">
        <f>IF('Weekly data'!$C59="","",IF(Metrics!$J$16="Seasonal bookings",IF(OR(N(IFERROR(INDEX(Targets!$L$6:$L$45,MATCH('Weekly data'!$C59,Targets!$A$6:$A$45,0)),0))=0,SUM(Seasonality!$B$6:$B$18)=0),"",IFERROR(INDEX(Targets!$L$6:$L$45,MATCH('Weekly data'!$C59,Targets!$A$6:$A$45,0)),0)*$B59/SUM(Seasonality!$B$6:$B$18)),IF(Metrics!$J$16="Seasonal pipeline",IF(OR(N(IFERROR(INDEX(Targets!$L$6:$L$45,MATCH('Weekly data'!$C59,Targets!$A$6:$A$45,0)),0))=0,SUM(Seasonality!$C$6:$C$18)=0),"",IFERROR(INDEX(Targets!$L$6:$L$45,MATCH('Weekly data'!$C59,Targets!$A$6:$A$45,0)),0)*$C59/SUM(Seasonality!$C$6:$C$18)),IF(Metrics!$J$16="Quarter plan",IF(N(IFERROR(INDEX(Targets!$L$6:$L$45,MATCH('Weekly data'!$C59,Targets!$A$6:$A$45,0)),0))=0,"",IFERROR(INDEX(Targets!$L$6:$L$45,MATCH('Weekly data'!$C59,Targets!$A$6:$A$45,0)),0)),IF(AND(Metrics!$J$16="Weekly",ISNUMBER(Metrics!$K$16)),Metrics!$K$16,"")))))</f>
        <v/>
      </c>
      <c r="CG59">
        <f>IF(NOT(ISNUMBER('Weekly data'!O59)),"",IF(Metrics!$L$16="% of target",IF(ISNUMBER(CF59),IF(CF59=0,"",'Weekly data'!O59/CF59),""),'Weekly data'!O59))</f>
        <v/>
      </c>
      <c r="CH59">
        <f>IF(AND(ISNUMBER(CG59),ISNUMBER(CG58)),ABS(CG59-CG58),"")</f>
        <v/>
      </c>
      <c r="CI59">
        <f>IF(COUNT(CG47:CG58)&lt;12,"",AVERAGE(CG47:CG58))</f>
        <v/>
      </c>
      <c r="CJ59">
        <f>IF(COUNT(CH48:CH58)&lt;11,"",AVERAGE(CH48:CH58))</f>
        <v/>
      </c>
      <c r="CK59">
        <f>IF(OR(CI59="",CJ59=""),"",CI59+2.66*CJ59)</f>
        <v/>
      </c>
      <c r="CL59">
        <f>IF(OR(CI59="",CJ59=""),"",CI59-2.66*CJ59)</f>
        <v/>
      </c>
      <c r="CM59">
        <f>IF(OR(CI59="",COUNT(CG52:CG59)&lt;8),"",IF(COUNTIF(CG52:CG59,"&gt;"&amp;CI59)=8,"Above",IF(COUNTIF(CG52:CG59,"&lt;"&amp;CI59)=8,"Below","")))</f>
        <v/>
      </c>
      <c r="CN59">
        <f>IF('Weekly data'!$C59="","",IF(Metrics!$J$17="Seasonal bookings",IF(OR(N(IFERROR(INDEX(Targets!$M$6:$M$45,MATCH('Weekly data'!$C59,Targets!$A$6:$A$45,0)),0))=0,SUM(Seasonality!$B$6:$B$18)=0),"",IFERROR(INDEX(Targets!$M$6:$M$45,MATCH('Weekly data'!$C59,Targets!$A$6:$A$45,0)),0)*$B59/SUM(Seasonality!$B$6:$B$18)),IF(Metrics!$J$17="Seasonal pipeline",IF(OR(N(IFERROR(INDEX(Targets!$M$6:$M$45,MATCH('Weekly data'!$C59,Targets!$A$6:$A$45,0)),0))=0,SUM(Seasonality!$C$6:$C$18)=0),"",IFERROR(INDEX(Targets!$M$6:$M$45,MATCH('Weekly data'!$C59,Targets!$A$6:$A$45,0)),0)*$C59/SUM(Seasonality!$C$6:$C$18)),IF(Metrics!$J$17="Quarter plan",IF(N(IFERROR(INDEX(Targets!$M$6:$M$45,MATCH('Weekly data'!$C59,Targets!$A$6:$A$45,0)),0))=0,"",IFERROR(INDEX(Targets!$M$6:$M$45,MATCH('Weekly data'!$C59,Targets!$A$6:$A$45,0)),0)),IF(AND(Metrics!$J$17="Weekly",ISNUMBER(Metrics!$K$17)),Metrics!$K$17,"")))))</f>
        <v/>
      </c>
      <c r="CO59">
        <f>IF(NOT(ISNUMBER('Weekly data'!P59)),"",IF(Metrics!$L$17="% of target",IF(ISNUMBER(CN59),IF(CN59=0,"",'Weekly data'!P59/CN59),""),'Weekly data'!P59))</f>
        <v/>
      </c>
      <c r="CP59">
        <f>IF(AND(ISNUMBER(CO59),ISNUMBER(CO58)),ABS(CO59-CO58),"")</f>
        <v/>
      </c>
      <c r="CQ59">
        <f>IF(COUNT(CO47:CO58)&lt;12,"",AVERAGE(CO47:CO58))</f>
        <v/>
      </c>
      <c r="CR59">
        <f>IF(COUNT(CP48:CP58)&lt;11,"",AVERAGE(CP48:CP58))</f>
        <v/>
      </c>
      <c r="CS59">
        <f>IF(OR(CQ59="",CR59=""),"",CQ59+2.66*CR59)</f>
        <v/>
      </c>
      <c r="CT59">
        <f>IF(OR(CQ59="",CR59=""),"",CQ59-2.66*CR59)</f>
        <v/>
      </c>
      <c r="CU59">
        <f>IF(OR(CQ59="",COUNT(CO52:CO59)&lt;8),"",IF(COUNTIF(CO52:CO59,"&gt;"&amp;CQ59)=8,"Above",IF(COUNTIF(CO52:CO59,"&lt;"&amp;CQ59)=8,"Below","")))</f>
        <v/>
      </c>
    </row>
    <row r="60">
      <c r="A60" s="8">
        <f>'Weekly data'!A60</f>
        <v/>
      </c>
      <c r="B60">
        <f>IF('Weekly data'!D60="","",INDEX(Seasonality!$B$6:$B$18,'Weekly data'!D60))</f>
        <v/>
      </c>
      <c r="C60">
        <f>IF('Weekly data'!D60="","",INDEX(Seasonality!$C$6:$C$18,'Weekly data'!D60))</f>
        <v/>
      </c>
      <c r="D60">
        <f>IF('Weekly data'!$C60="","",IF(Metrics!$J$6="Seasonal bookings",IF(OR(N(IFERROR(INDEX(Targets!$B$6:$B$45,MATCH('Weekly data'!$C60,Targets!$A$6:$A$45,0)),0))=0,SUM(Seasonality!$B$6:$B$18)=0),"",IFERROR(INDEX(Targets!$B$6:$B$45,MATCH('Weekly data'!$C60,Targets!$A$6:$A$45,0)),0)*$B60/SUM(Seasonality!$B$6:$B$18)),IF(Metrics!$J$6="Seasonal pipeline",IF(OR(N(IFERROR(INDEX(Targets!$B$6:$B$45,MATCH('Weekly data'!$C60,Targets!$A$6:$A$45,0)),0))=0,SUM(Seasonality!$C$6:$C$18)=0),"",IFERROR(INDEX(Targets!$B$6:$B$45,MATCH('Weekly data'!$C60,Targets!$A$6:$A$45,0)),0)*$C60/SUM(Seasonality!$C$6:$C$18)),IF(Metrics!$J$6="Quarter plan",IF(N(IFERROR(INDEX(Targets!$B$6:$B$45,MATCH('Weekly data'!$C60,Targets!$A$6:$A$45,0)),0))=0,"",IFERROR(INDEX(Targets!$B$6:$B$45,MATCH('Weekly data'!$C60,Targets!$A$6:$A$45,0)),0)),IF(AND(Metrics!$J$6="Weekly",ISNUMBER(Metrics!$K$6)),Metrics!$K$6,"")))))</f>
        <v/>
      </c>
      <c r="E60">
        <f>IF(NOT(ISNUMBER('Weekly data'!E60)),"",IF(Metrics!$L$6="% of target",IF(ISNUMBER(D60),IF(D60=0,"",'Weekly data'!E60/D60),""),'Weekly data'!E60))</f>
        <v/>
      </c>
      <c r="F60">
        <f>IF(AND(ISNUMBER(E60),ISNUMBER(E59)),ABS(E60-E59),"")</f>
        <v/>
      </c>
      <c r="G60">
        <f>IF(COUNT(E48:E59)&lt;12,"",AVERAGE(E48:E59))</f>
        <v/>
      </c>
      <c r="H60">
        <f>IF(COUNT(F49:F59)&lt;11,"",AVERAGE(F49:F59))</f>
        <v/>
      </c>
      <c r="I60">
        <f>IF(OR(G60="",H60=""),"",G60+2.66*H60)</f>
        <v/>
      </c>
      <c r="J60">
        <f>IF(OR(G60="",H60=""),"",G60-2.66*H60)</f>
        <v/>
      </c>
      <c r="K60">
        <f>IF(OR(G60="",COUNT(E53:E60)&lt;8),"",IF(COUNTIF(E53:E60,"&gt;"&amp;G60)=8,"Above",IF(COUNTIF(E53:E60,"&lt;"&amp;G60)=8,"Below","")))</f>
        <v/>
      </c>
      <c r="L60">
        <f>IF('Weekly data'!$C60="","",IF(Metrics!$J$7="Seasonal bookings",IF(OR(N(IFERROR(INDEX(Targets!$C$6:$C$45,MATCH('Weekly data'!$C60,Targets!$A$6:$A$45,0)),0))=0,SUM(Seasonality!$B$6:$B$18)=0),"",IFERROR(INDEX(Targets!$C$6:$C$45,MATCH('Weekly data'!$C60,Targets!$A$6:$A$45,0)),0)*$B60/SUM(Seasonality!$B$6:$B$18)),IF(Metrics!$J$7="Seasonal pipeline",IF(OR(N(IFERROR(INDEX(Targets!$C$6:$C$45,MATCH('Weekly data'!$C60,Targets!$A$6:$A$45,0)),0))=0,SUM(Seasonality!$C$6:$C$18)=0),"",IFERROR(INDEX(Targets!$C$6:$C$45,MATCH('Weekly data'!$C60,Targets!$A$6:$A$45,0)),0)*$C60/SUM(Seasonality!$C$6:$C$18)),IF(Metrics!$J$7="Quarter plan",IF(N(IFERROR(INDEX(Targets!$C$6:$C$45,MATCH('Weekly data'!$C60,Targets!$A$6:$A$45,0)),0))=0,"",IFERROR(INDEX(Targets!$C$6:$C$45,MATCH('Weekly data'!$C60,Targets!$A$6:$A$45,0)),0)),IF(AND(Metrics!$J$7="Weekly",ISNUMBER(Metrics!$K$7)),Metrics!$K$7,"")))))</f>
        <v/>
      </c>
      <c r="M60">
        <f>IF(NOT(ISNUMBER('Weekly data'!F60)),"",IF(Metrics!$L$7="% of target",IF(ISNUMBER(L60),IF(L60=0,"",'Weekly data'!F60/L60),""),'Weekly data'!F60))</f>
        <v/>
      </c>
      <c r="N60">
        <f>IF(AND(ISNUMBER(M60),ISNUMBER(M59)),ABS(M60-M59),"")</f>
        <v/>
      </c>
      <c r="O60">
        <f>IF(COUNT(M48:M59)&lt;12,"",AVERAGE(M48:M59))</f>
        <v/>
      </c>
      <c r="P60">
        <f>IF(COUNT(N49:N59)&lt;11,"",AVERAGE(N49:N59))</f>
        <v/>
      </c>
      <c r="Q60">
        <f>IF(OR(O60="",P60=""),"",O60+2.66*P60)</f>
        <v/>
      </c>
      <c r="R60">
        <f>IF(OR(O60="",P60=""),"",O60-2.66*P60)</f>
        <v/>
      </c>
      <c r="S60">
        <f>IF(OR(O60="",COUNT(M53:M60)&lt;8),"",IF(COUNTIF(M53:M60,"&gt;"&amp;O60)=8,"Above",IF(COUNTIF(M53:M60,"&lt;"&amp;O60)=8,"Below","")))</f>
        <v/>
      </c>
      <c r="T60">
        <f>IF('Weekly data'!$C60="","",IF(Metrics!$J$8="Seasonal bookings",IF(OR(N(IFERROR(INDEX(Targets!$D$6:$D$45,MATCH('Weekly data'!$C60,Targets!$A$6:$A$45,0)),0))=0,SUM(Seasonality!$B$6:$B$18)=0),"",IFERROR(INDEX(Targets!$D$6:$D$45,MATCH('Weekly data'!$C60,Targets!$A$6:$A$45,0)),0)*$B60/SUM(Seasonality!$B$6:$B$18)),IF(Metrics!$J$8="Seasonal pipeline",IF(OR(N(IFERROR(INDEX(Targets!$D$6:$D$45,MATCH('Weekly data'!$C60,Targets!$A$6:$A$45,0)),0))=0,SUM(Seasonality!$C$6:$C$18)=0),"",IFERROR(INDEX(Targets!$D$6:$D$45,MATCH('Weekly data'!$C60,Targets!$A$6:$A$45,0)),0)*$C60/SUM(Seasonality!$C$6:$C$18)),IF(Metrics!$J$8="Quarter plan",IF(N(IFERROR(INDEX(Targets!$D$6:$D$45,MATCH('Weekly data'!$C60,Targets!$A$6:$A$45,0)),0))=0,"",IFERROR(INDEX(Targets!$D$6:$D$45,MATCH('Weekly data'!$C60,Targets!$A$6:$A$45,0)),0)),IF(AND(Metrics!$J$8="Weekly",ISNUMBER(Metrics!$K$8)),Metrics!$K$8,"")))))</f>
        <v/>
      </c>
      <c r="U60">
        <f>IF(NOT(ISNUMBER('Weekly data'!G60)),"",IF(Metrics!$L$8="% of target",IF(ISNUMBER(T60),IF(T60=0,"",'Weekly data'!G60/T60),""),'Weekly data'!G60))</f>
        <v/>
      </c>
      <c r="V60">
        <f>IF(AND(ISNUMBER(U60),ISNUMBER(U59)),ABS(U60-U59),"")</f>
        <v/>
      </c>
      <c r="W60">
        <f>IF(COUNT(U48:U59)&lt;12,"",AVERAGE(U48:U59))</f>
        <v/>
      </c>
      <c r="X60">
        <f>IF(COUNT(V49:V59)&lt;11,"",AVERAGE(V49:V59))</f>
        <v/>
      </c>
      <c r="Y60">
        <f>IF(OR(W60="",X60=""),"",W60+2.66*X60)</f>
        <v/>
      </c>
      <c r="Z60">
        <f>IF(OR(W60="",X60=""),"",W60-2.66*X60)</f>
        <v/>
      </c>
      <c r="AA60">
        <f>IF(OR(W60="",COUNT(U53:U60)&lt;8),"",IF(COUNTIF(U53:U60,"&gt;"&amp;W60)=8,"Above",IF(COUNTIF(U53:U60,"&lt;"&amp;W60)=8,"Below","")))</f>
        <v/>
      </c>
      <c r="AB60">
        <f>IF('Weekly data'!$C60="","",IF(Metrics!$J$9="Seasonal bookings",IF(OR(N(IFERROR(INDEX(Targets!$E$6:$E$45,MATCH('Weekly data'!$C60,Targets!$A$6:$A$45,0)),0))=0,SUM(Seasonality!$B$6:$B$18)=0),"",IFERROR(INDEX(Targets!$E$6:$E$45,MATCH('Weekly data'!$C60,Targets!$A$6:$A$45,0)),0)*$B60/SUM(Seasonality!$B$6:$B$18)),IF(Metrics!$J$9="Seasonal pipeline",IF(OR(N(IFERROR(INDEX(Targets!$E$6:$E$45,MATCH('Weekly data'!$C60,Targets!$A$6:$A$45,0)),0))=0,SUM(Seasonality!$C$6:$C$18)=0),"",IFERROR(INDEX(Targets!$E$6:$E$45,MATCH('Weekly data'!$C60,Targets!$A$6:$A$45,0)),0)*$C60/SUM(Seasonality!$C$6:$C$18)),IF(Metrics!$J$9="Quarter plan",IF(N(IFERROR(INDEX(Targets!$E$6:$E$45,MATCH('Weekly data'!$C60,Targets!$A$6:$A$45,0)),0))=0,"",IFERROR(INDEX(Targets!$E$6:$E$45,MATCH('Weekly data'!$C60,Targets!$A$6:$A$45,0)),0)),IF(AND(Metrics!$J$9="Weekly",ISNUMBER(Metrics!$K$9)),Metrics!$K$9,"")))))</f>
        <v/>
      </c>
      <c r="AC60">
        <f>IF(NOT(ISNUMBER('Weekly data'!H60)),"",IF(Metrics!$L$9="% of target",IF(ISNUMBER(AB60),IF(AB60=0,"",'Weekly data'!H60/AB60),""),'Weekly data'!H60))</f>
        <v/>
      </c>
      <c r="AD60">
        <f>IF(AND(ISNUMBER(AC60),ISNUMBER(AC59)),ABS(AC60-AC59),"")</f>
        <v/>
      </c>
      <c r="AE60">
        <f>IF(COUNT(AC48:AC59)&lt;12,"",AVERAGE(AC48:AC59))</f>
        <v/>
      </c>
      <c r="AF60">
        <f>IF(COUNT(AD49:AD59)&lt;11,"",AVERAGE(AD49:AD59))</f>
        <v/>
      </c>
      <c r="AG60">
        <f>IF(OR(AE60="",AF60=""),"",AE60+2.66*AF60)</f>
        <v/>
      </c>
      <c r="AH60">
        <f>IF(OR(AE60="",AF60=""),"",AE60-2.66*AF60)</f>
        <v/>
      </c>
      <c r="AI60">
        <f>IF(OR(AE60="",COUNT(AC53:AC60)&lt;8),"",IF(COUNTIF(AC53:AC60,"&gt;"&amp;AE60)=8,"Above",IF(COUNTIF(AC53:AC60,"&lt;"&amp;AE60)=8,"Below","")))</f>
        <v/>
      </c>
      <c r="AJ60">
        <f>IF('Weekly data'!$C60="","",IF(Metrics!$J$10="Seasonal bookings",IF(OR(N(IFERROR(INDEX(Targets!$F$6:$F$45,MATCH('Weekly data'!$C60,Targets!$A$6:$A$45,0)),0))=0,SUM(Seasonality!$B$6:$B$18)=0),"",IFERROR(INDEX(Targets!$F$6:$F$45,MATCH('Weekly data'!$C60,Targets!$A$6:$A$45,0)),0)*$B60/SUM(Seasonality!$B$6:$B$18)),IF(Metrics!$J$10="Seasonal pipeline",IF(OR(N(IFERROR(INDEX(Targets!$F$6:$F$45,MATCH('Weekly data'!$C60,Targets!$A$6:$A$45,0)),0))=0,SUM(Seasonality!$C$6:$C$18)=0),"",IFERROR(INDEX(Targets!$F$6:$F$45,MATCH('Weekly data'!$C60,Targets!$A$6:$A$45,0)),0)*$C60/SUM(Seasonality!$C$6:$C$18)),IF(Metrics!$J$10="Quarter plan",IF(N(IFERROR(INDEX(Targets!$F$6:$F$45,MATCH('Weekly data'!$C60,Targets!$A$6:$A$45,0)),0))=0,"",IFERROR(INDEX(Targets!$F$6:$F$45,MATCH('Weekly data'!$C60,Targets!$A$6:$A$45,0)),0)),IF(AND(Metrics!$J$10="Weekly",ISNUMBER(Metrics!$K$10)),Metrics!$K$10,"")))))</f>
        <v/>
      </c>
      <c r="AK60">
        <f>IF(NOT(ISNUMBER('Weekly data'!I60)),"",IF(Metrics!$L$10="% of target",IF(ISNUMBER(AJ60),IF(AJ60=0,"",'Weekly data'!I60/AJ60),""),'Weekly data'!I60))</f>
        <v/>
      </c>
      <c r="AL60">
        <f>IF(AND(ISNUMBER(AK60),ISNUMBER(AK59)),ABS(AK60-AK59),"")</f>
        <v/>
      </c>
      <c r="AM60">
        <f>IF(COUNT(AK48:AK59)&lt;12,"",AVERAGE(AK48:AK59))</f>
        <v/>
      </c>
      <c r="AN60">
        <f>IF(COUNT(AL49:AL59)&lt;11,"",AVERAGE(AL49:AL59))</f>
        <v/>
      </c>
      <c r="AO60">
        <f>IF(OR(AM60="",AN60=""),"",AM60+2.66*AN60)</f>
        <v/>
      </c>
      <c r="AP60">
        <f>IF(OR(AM60="",AN60=""),"",AM60-2.66*AN60)</f>
        <v/>
      </c>
      <c r="AQ60">
        <f>IF(OR(AM60="",COUNT(AK53:AK60)&lt;8),"",IF(COUNTIF(AK53:AK60,"&gt;"&amp;AM60)=8,"Above",IF(COUNTIF(AK53:AK60,"&lt;"&amp;AM60)=8,"Below","")))</f>
        <v/>
      </c>
      <c r="AR60">
        <f>IF('Weekly data'!$C60="","",IF(Metrics!$J$11="Seasonal bookings",IF(OR(N(IFERROR(INDEX(Targets!$G$6:$G$45,MATCH('Weekly data'!$C60,Targets!$A$6:$A$45,0)),0))=0,SUM(Seasonality!$B$6:$B$18)=0),"",IFERROR(INDEX(Targets!$G$6:$G$45,MATCH('Weekly data'!$C60,Targets!$A$6:$A$45,0)),0)*$B60/SUM(Seasonality!$B$6:$B$18)),IF(Metrics!$J$11="Seasonal pipeline",IF(OR(N(IFERROR(INDEX(Targets!$G$6:$G$45,MATCH('Weekly data'!$C60,Targets!$A$6:$A$45,0)),0))=0,SUM(Seasonality!$C$6:$C$18)=0),"",IFERROR(INDEX(Targets!$G$6:$G$45,MATCH('Weekly data'!$C60,Targets!$A$6:$A$45,0)),0)*$C60/SUM(Seasonality!$C$6:$C$18)),IF(Metrics!$J$11="Quarter plan",IF(N(IFERROR(INDEX(Targets!$G$6:$G$45,MATCH('Weekly data'!$C60,Targets!$A$6:$A$45,0)),0))=0,"",IFERROR(INDEX(Targets!$G$6:$G$45,MATCH('Weekly data'!$C60,Targets!$A$6:$A$45,0)),0)),IF(AND(Metrics!$J$11="Weekly",ISNUMBER(Metrics!$K$11)),Metrics!$K$11,"")))))</f>
        <v/>
      </c>
      <c r="AS60">
        <f>IF(NOT(ISNUMBER('Weekly data'!J60)),"",IF(Metrics!$L$11="% of target",IF(ISNUMBER(AR60),IF(AR60=0,"",'Weekly data'!J60/AR60),""),'Weekly data'!J60))</f>
        <v/>
      </c>
      <c r="AT60">
        <f>IF(AND(ISNUMBER(AS60),ISNUMBER(AS59)),ABS(AS60-AS59),"")</f>
        <v/>
      </c>
      <c r="AU60">
        <f>IF(COUNT(AS48:AS59)&lt;12,"",AVERAGE(AS48:AS59))</f>
        <v/>
      </c>
      <c r="AV60">
        <f>IF(COUNT(AT49:AT59)&lt;11,"",AVERAGE(AT49:AT59))</f>
        <v/>
      </c>
      <c r="AW60">
        <f>IF(OR(AU60="",AV60=""),"",AU60+2.66*AV60)</f>
        <v/>
      </c>
      <c r="AX60">
        <f>IF(OR(AU60="",AV60=""),"",AU60-2.66*AV60)</f>
        <v/>
      </c>
      <c r="AY60">
        <f>IF(OR(AU60="",COUNT(AS53:AS60)&lt;8),"",IF(COUNTIF(AS53:AS60,"&gt;"&amp;AU60)=8,"Above",IF(COUNTIF(AS53:AS60,"&lt;"&amp;AU60)=8,"Below","")))</f>
        <v/>
      </c>
      <c r="AZ60">
        <f>IF('Weekly data'!$C60="","",IF(Metrics!$J$12="Seasonal bookings",IF(OR(N(IFERROR(INDEX(Targets!$H$6:$H$45,MATCH('Weekly data'!$C60,Targets!$A$6:$A$45,0)),0))=0,SUM(Seasonality!$B$6:$B$18)=0),"",IFERROR(INDEX(Targets!$H$6:$H$45,MATCH('Weekly data'!$C60,Targets!$A$6:$A$45,0)),0)*$B60/SUM(Seasonality!$B$6:$B$18)),IF(Metrics!$J$12="Seasonal pipeline",IF(OR(N(IFERROR(INDEX(Targets!$H$6:$H$45,MATCH('Weekly data'!$C60,Targets!$A$6:$A$45,0)),0))=0,SUM(Seasonality!$C$6:$C$18)=0),"",IFERROR(INDEX(Targets!$H$6:$H$45,MATCH('Weekly data'!$C60,Targets!$A$6:$A$45,0)),0)*$C60/SUM(Seasonality!$C$6:$C$18)),IF(Metrics!$J$12="Quarter plan",IF(N(IFERROR(INDEX(Targets!$H$6:$H$45,MATCH('Weekly data'!$C60,Targets!$A$6:$A$45,0)),0))=0,"",IFERROR(INDEX(Targets!$H$6:$H$45,MATCH('Weekly data'!$C60,Targets!$A$6:$A$45,0)),0)),IF(AND(Metrics!$J$12="Weekly",ISNUMBER(Metrics!$K$12)),Metrics!$K$12,"")))))</f>
        <v/>
      </c>
      <c r="BA60">
        <f>IF(NOT(ISNUMBER('Weekly data'!K60)),"",IF(Metrics!$L$12="% of target",IF(ISNUMBER(AZ60),IF(AZ60=0,"",'Weekly data'!K60/AZ60),""),'Weekly data'!K60))</f>
        <v/>
      </c>
      <c r="BB60">
        <f>IF(AND(ISNUMBER(BA60),ISNUMBER(BA59)),ABS(BA60-BA59),"")</f>
        <v/>
      </c>
      <c r="BC60">
        <f>IF(COUNT(BA48:BA59)&lt;12,"",AVERAGE(BA48:BA59))</f>
        <v/>
      </c>
      <c r="BD60">
        <f>IF(COUNT(BB49:BB59)&lt;11,"",AVERAGE(BB49:BB59))</f>
        <v/>
      </c>
      <c r="BE60">
        <f>IF(OR(BC60="",BD60=""),"",BC60+2.66*BD60)</f>
        <v/>
      </c>
      <c r="BF60">
        <f>IF(OR(BC60="",BD60=""),"",BC60-2.66*BD60)</f>
        <v/>
      </c>
      <c r="BG60">
        <f>IF(OR(BC60="",COUNT(BA53:BA60)&lt;8),"",IF(COUNTIF(BA53:BA60,"&gt;"&amp;BC60)=8,"Above",IF(COUNTIF(BA53:BA60,"&lt;"&amp;BC60)=8,"Below","")))</f>
        <v/>
      </c>
      <c r="BH60">
        <f>IF('Weekly data'!$C60="","",IF(Metrics!$J$13="Seasonal bookings",IF(OR(N(IFERROR(INDEX(Targets!$I$6:$I$45,MATCH('Weekly data'!$C60,Targets!$A$6:$A$45,0)),0))=0,SUM(Seasonality!$B$6:$B$18)=0),"",IFERROR(INDEX(Targets!$I$6:$I$45,MATCH('Weekly data'!$C60,Targets!$A$6:$A$45,0)),0)*$B60/SUM(Seasonality!$B$6:$B$18)),IF(Metrics!$J$13="Seasonal pipeline",IF(OR(N(IFERROR(INDEX(Targets!$I$6:$I$45,MATCH('Weekly data'!$C60,Targets!$A$6:$A$45,0)),0))=0,SUM(Seasonality!$C$6:$C$18)=0),"",IFERROR(INDEX(Targets!$I$6:$I$45,MATCH('Weekly data'!$C60,Targets!$A$6:$A$45,0)),0)*$C60/SUM(Seasonality!$C$6:$C$18)),IF(Metrics!$J$13="Quarter plan",IF(N(IFERROR(INDEX(Targets!$I$6:$I$45,MATCH('Weekly data'!$C60,Targets!$A$6:$A$45,0)),0))=0,"",IFERROR(INDEX(Targets!$I$6:$I$45,MATCH('Weekly data'!$C60,Targets!$A$6:$A$45,0)),0)),IF(AND(Metrics!$J$13="Weekly",ISNUMBER(Metrics!$K$13)),Metrics!$K$13,"")))))</f>
        <v/>
      </c>
      <c r="BI60">
        <f>IF(NOT(ISNUMBER('Weekly data'!L60)),"",IF(Metrics!$L$13="% of target",IF(ISNUMBER(BH60),IF(BH60=0,"",'Weekly data'!L60/BH60),""),'Weekly data'!L60))</f>
        <v/>
      </c>
      <c r="BJ60">
        <f>IF(AND(ISNUMBER(BI60),ISNUMBER(BI59)),ABS(BI60-BI59),"")</f>
        <v/>
      </c>
      <c r="BK60">
        <f>IF(COUNT(BI48:BI59)&lt;12,"",AVERAGE(BI48:BI59))</f>
        <v/>
      </c>
      <c r="BL60">
        <f>IF(COUNT(BJ49:BJ59)&lt;11,"",AVERAGE(BJ49:BJ59))</f>
        <v/>
      </c>
      <c r="BM60">
        <f>IF(OR(BK60="",BL60=""),"",BK60+2.66*BL60)</f>
        <v/>
      </c>
      <c r="BN60">
        <f>IF(OR(BK60="",BL60=""),"",BK60-2.66*BL60)</f>
        <v/>
      </c>
      <c r="BO60">
        <f>IF(OR(BK60="",COUNT(BI53:BI60)&lt;8),"",IF(COUNTIF(BI53:BI60,"&gt;"&amp;BK60)=8,"Above",IF(COUNTIF(BI53:BI60,"&lt;"&amp;BK60)=8,"Below","")))</f>
        <v/>
      </c>
      <c r="BP60">
        <f>IF('Weekly data'!$C60="","",IF(Metrics!$J$14="Seasonal bookings",IF(OR(N(IFERROR(INDEX(Targets!$J$6:$J$45,MATCH('Weekly data'!$C60,Targets!$A$6:$A$45,0)),0))=0,SUM(Seasonality!$B$6:$B$18)=0),"",IFERROR(INDEX(Targets!$J$6:$J$45,MATCH('Weekly data'!$C60,Targets!$A$6:$A$45,0)),0)*$B60/SUM(Seasonality!$B$6:$B$18)),IF(Metrics!$J$14="Seasonal pipeline",IF(OR(N(IFERROR(INDEX(Targets!$J$6:$J$45,MATCH('Weekly data'!$C60,Targets!$A$6:$A$45,0)),0))=0,SUM(Seasonality!$C$6:$C$18)=0),"",IFERROR(INDEX(Targets!$J$6:$J$45,MATCH('Weekly data'!$C60,Targets!$A$6:$A$45,0)),0)*$C60/SUM(Seasonality!$C$6:$C$18)),IF(Metrics!$J$14="Quarter plan",IF(N(IFERROR(INDEX(Targets!$J$6:$J$45,MATCH('Weekly data'!$C60,Targets!$A$6:$A$45,0)),0))=0,"",IFERROR(INDEX(Targets!$J$6:$J$45,MATCH('Weekly data'!$C60,Targets!$A$6:$A$45,0)),0)),IF(AND(Metrics!$J$14="Weekly",ISNUMBER(Metrics!$K$14)),Metrics!$K$14,"")))))</f>
        <v/>
      </c>
      <c r="BQ60">
        <f>IF(NOT(ISNUMBER('Weekly data'!M60)),"",IF(Metrics!$L$14="% of target",IF(ISNUMBER(BP60),IF(BP60=0,"",'Weekly data'!M60/BP60),""),'Weekly data'!M60))</f>
        <v/>
      </c>
      <c r="BR60">
        <f>IF(AND(ISNUMBER(BQ60),ISNUMBER(BQ59)),ABS(BQ60-BQ59),"")</f>
        <v/>
      </c>
      <c r="BS60">
        <f>IF(COUNT(BQ48:BQ59)&lt;12,"",AVERAGE(BQ48:BQ59))</f>
        <v/>
      </c>
      <c r="BT60">
        <f>IF(COUNT(BR49:BR59)&lt;11,"",AVERAGE(BR49:BR59))</f>
        <v/>
      </c>
      <c r="BU60">
        <f>IF(OR(BS60="",BT60=""),"",BS60+2.66*BT60)</f>
        <v/>
      </c>
      <c r="BV60">
        <f>IF(OR(BS60="",BT60=""),"",BS60-2.66*BT60)</f>
        <v/>
      </c>
      <c r="BW60">
        <f>IF(OR(BS60="",COUNT(BQ53:BQ60)&lt;8),"",IF(COUNTIF(BQ53:BQ60,"&gt;"&amp;BS60)=8,"Above",IF(COUNTIF(BQ53:BQ60,"&lt;"&amp;BS60)=8,"Below","")))</f>
        <v/>
      </c>
      <c r="BX60">
        <f>IF('Weekly data'!$C60="","",IF(Metrics!$J$15="Seasonal bookings",IF(OR(N(IFERROR(INDEX(Targets!$K$6:$K$45,MATCH('Weekly data'!$C60,Targets!$A$6:$A$45,0)),0))=0,SUM(Seasonality!$B$6:$B$18)=0),"",IFERROR(INDEX(Targets!$K$6:$K$45,MATCH('Weekly data'!$C60,Targets!$A$6:$A$45,0)),0)*$B60/SUM(Seasonality!$B$6:$B$18)),IF(Metrics!$J$15="Seasonal pipeline",IF(OR(N(IFERROR(INDEX(Targets!$K$6:$K$45,MATCH('Weekly data'!$C60,Targets!$A$6:$A$45,0)),0))=0,SUM(Seasonality!$C$6:$C$18)=0),"",IFERROR(INDEX(Targets!$K$6:$K$45,MATCH('Weekly data'!$C60,Targets!$A$6:$A$45,0)),0)*$C60/SUM(Seasonality!$C$6:$C$18)),IF(Metrics!$J$15="Quarter plan",IF(N(IFERROR(INDEX(Targets!$K$6:$K$45,MATCH('Weekly data'!$C60,Targets!$A$6:$A$45,0)),0))=0,"",IFERROR(INDEX(Targets!$K$6:$K$45,MATCH('Weekly data'!$C60,Targets!$A$6:$A$45,0)),0)),IF(AND(Metrics!$J$15="Weekly",ISNUMBER(Metrics!$K$15)),Metrics!$K$15,"")))))</f>
        <v/>
      </c>
      <c r="BY60">
        <f>IF(NOT(ISNUMBER('Weekly data'!N60)),"",IF(Metrics!$L$15="% of target",IF(ISNUMBER(BX60),IF(BX60=0,"",'Weekly data'!N60/BX60),""),'Weekly data'!N60))</f>
        <v/>
      </c>
      <c r="BZ60">
        <f>IF(AND(ISNUMBER(BY60),ISNUMBER(BY59)),ABS(BY60-BY59),"")</f>
        <v/>
      </c>
      <c r="CA60">
        <f>IF(COUNT(BY48:BY59)&lt;12,"",AVERAGE(BY48:BY59))</f>
        <v/>
      </c>
      <c r="CB60">
        <f>IF(COUNT(BZ49:BZ59)&lt;11,"",AVERAGE(BZ49:BZ59))</f>
        <v/>
      </c>
      <c r="CC60">
        <f>IF(OR(CA60="",CB60=""),"",CA60+2.66*CB60)</f>
        <v/>
      </c>
      <c r="CD60">
        <f>IF(OR(CA60="",CB60=""),"",CA60-2.66*CB60)</f>
        <v/>
      </c>
      <c r="CE60">
        <f>IF(OR(CA60="",COUNT(BY53:BY60)&lt;8),"",IF(COUNTIF(BY53:BY60,"&gt;"&amp;CA60)=8,"Above",IF(COUNTIF(BY53:BY60,"&lt;"&amp;CA60)=8,"Below","")))</f>
        <v/>
      </c>
      <c r="CF60">
        <f>IF('Weekly data'!$C60="","",IF(Metrics!$J$16="Seasonal bookings",IF(OR(N(IFERROR(INDEX(Targets!$L$6:$L$45,MATCH('Weekly data'!$C60,Targets!$A$6:$A$45,0)),0))=0,SUM(Seasonality!$B$6:$B$18)=0),"",IFERROR(INDEX(Targets!$L$6:$L$45,MATCH('Weekly data'!$C60,Targets!$A$6:$A$45,0)),0)*$B60/SUM(Seasonality!$B$6:$B$18)),IF(Metrics!$J$16="Seasonal pipeline",IF(OR(N(IFERROR(INDEX(Targets!$L$6:$L$45,MATCH('Weekly data'!$C60,Targets!$A$6:$A$45,0)),0))=0,SUM(Seasonality!$C$6:$C$18)=0),"",IFERROR(INDEX(Targets!$L$6:$L$45,MATCH('Weekly data'!$C60,Targets!$A$6:$A$45,0)),0)*$C60/SUM(Seasonality!$C$6:$C$18)),IF(Metrics!$J$16="Quarter plan",IF(N(IFERROR(INDEX(Targets!$L$6:$L$45,MATCH('Weekly data'!$C60,Targets!$A$6:$A$45,0)),0))=0,"",IFERROR(INDEX(Targets!$L$6:$L$45,MATCH('Weekly data'!$C60,Targets!$A$6:$A$45,0)),0)),IF(AND(Metrics!$J$16="Weekly",ISNUMBER(Metrics!$K$16)),Metrics!$K$16,"")))))</f>
        <v/>
      </c>
      <c r="CG60">
        <f>IF(NOT(ISNUMBER('Weekly data'!O60)),"",IF(Metrics!$L$16="% of target",IF(ISNUMBER(CF60),IF(CF60=0,"",'Weekly data'!O60/CF60),""),'Weekly data'!O60))</f>
        <v/>
      </c>
      <c r="CH60">
        <f>IF(AND(ISNUMBER(CG60),ISNUMBER(CG59)),ABS(CG60-CG59),"")</f>
        <v/>
      </c>
      <c r="CI60">
        <f>IF(COUNT(CG48:CG59)&lt;12,"",AVERAGE(CG48:CG59))</f>
        <v/>
      </c>
      <c r="CJ60">
        <f>IF(COUNT(CH49:CH59)&lt;11,"",AVERAGE(CH49:CH59))</f>
        <v/>
      </c>
      <c r="CK60">
        <f>IF(OR(CI60="",CJ60=""),"",CI60+2.66*CJ60)</f>
        <v/>
      </c>
      <c r="CL60">
        <f>IF(OR(CI60="",CJ60=""),"",CI60-2.66*CJ60)</f>
        <v/>
      </c>
      <c r="CM60">
        <f>IF(OR(CI60="",COUNT(CG53:CG60)&lt;8),"",IF(COUNTIF(CG53:CG60,"&gt;"&amp;CI60)=8,"Above",IF(COUNTIF(CG53:CG60,"&lt;"&amp;CI60)=8,"Below","")))</f>
        <v/>
      </c>
      <c r="CN60">
        <f>IF('Weekly data'!$C60="","",IF(Metrics!$J$17="Seasonal bookings",IF(OR(N(IFERROR(INDEX(Targets!$M$6:$M$45,MATCH('Weekly data'!$C60,Targets!$A$6:$A$45,0)),0))=0,SUM(Seasonality!$B$6:$B$18)=0),"",IFERROR(INDEX(Targets!$M$6:$M$45,MATCH('Weekly data'!$C60,Targets!$A$6:$A$45,0)),0)*$B60/SUM(Seasonality!$B$6:$B$18)),IF(Metrics!$J$17="Seasonal pipeline",IF(OR(N(IFERROR(INDEX(Targets!$M$6:$M$45,MATCH('Weekly data'!$C60,Targets!$A$6:$A$45,0)),0))=0,SUM(Seasonality!$C$6:$C$18)=0),"",IFERROR(INDEX(Targets!$M$6:$M$45,MATCH('Weekly data'!$C60,Targets!$A$6:$A$45,0)),0)*$C60/SUM(Seasonality!$C$6:$C$18)),IF(Metrics!$J$17="Quarter plan",IF(N(IFERROR(INDEX(Targets!$M$6:$M$45,MATCH('Weekly data'!$C60,Targets!$A$6:$A$45,0)),0))=0,"",IFERROR(INDEX(Targets!$M$6:$M$45,MATCH('Weekly data'!$C60,Targets!$A$6:$A$45,0)),0)),IF(AND(Metrics!$J$17="Weekly",ISNUMBER(Metrics!$K$17)),Metrics!$K$17,"")))))</f>
        <v/>
      </c>
      <c r="CO60">
        <f>IF(NOT(ISNUMBER('Weekly data'!P60)),"",IF(Metrics!$L$17="% of target",IF(ISNUMBER(CN60),IF(CN60=0,"",'Weekly data'!P60/CN60),""),'Weekly data'!P60))</f>
        <v/>
      </c>
      <c r="CP60">
        <f>IF(AND(ISNUMBER(CO60),ISNUMBER(CO59)),ABS(CO60-CO59),"")</f>
        <v/>
      </c>
      <c r="CQ60">
        <f>IF(COUNT(CO48:CO59)&lt;12,"",AVERAGE(CO48:CO59))</f>
        <v/>
      </c>
      <c r="CR60">
        <f>IF(COUNT(CP49:CP59)&lt;11,"",AVERAGE(CP49:CP59))</f>
        <v/>
      </c>
      <c r="CS60">
        <f>IF(OR(CQ60="",CR60=""),"",CQ60+2.66*CR60)</f>
        <v/>
      </c>
      <c r="CT60">
        <f>IF(OR(CQ60="",CR60=""),"",CQ60-2.66*CR60)</f>
        <v/>
      </c>
      <c r="CU60">
        <f>IF(OR(CQ60="",COUNT(CO53:CO60)&lt;8),"",IF(COUNTIF(CO53:CO60,"&gt;"&amp;CQ60)=8,"Above",IF(COUNTIF(CO53:CO60,"&lt;"&amp;CQ60)=8,"Below","")))</f>
        <v/>
      </c>
    </row>
    <row r="61">
      <c r="A61" s="8">
        <f>'Weekly data'!A61</f>
        <v/>
      </c>
      <c r="B61">
        <f>IF('Weekly data'!D61="","",INDEX(Seasonality!$B$6:$B$18,'Weekly data'!D61))</f>
        <v/>
      </c>
      <c r="C61">
        <f>IF('Weekly data'!D61="","",INDEX(Seasonality!$C$6:$C$18,'Weekly data'!D61))</f>
        <v/>
      </c>
      <c r="D61">
        <f>IF('Weekly data'!$C61="","",IF(Metrics!$J$6="Seasonal bookings",IF(OR(N(IFERROR(INDEX(Targets!$B$6:$B$45,MATCH('Weekly data'!$C61,Targets!$A$6:$A$45,0)),0))=0,SUM(Seasonality!$B$6:$B$18)=0),"",IFERROR(INDEX(Targets!$B$6:$B$45,MATCH('Weekly data'!$C61,Targets!$A$6:$A$45,0)),0)*$B61/SUM(Seasonality!$B$6:$B$18)),IF(Metrics!$J$6="Seasonal pipeline",IF(OR(N(IFERROR(INDEX(Targets!$B$6:$B$45,MATCH('Weekly data'!$C61,Targets!$A$6:$A$45,0)),0))=0,SUM(Seasonality!$C$6:$C$18)=0),"",IFERROR(INDEX(Targets!$B$6:$B$45,MATCH('Weekly data'!$C61,Targets!$A$6:$A$45,0)),0)*$C61/SUM(Seasonality!$C$6:$C$18)),IF(Metrics!$J$6="Quarter plan",IF(N(IFERROR(INDEX(Targets!$B$6:$B$45,MATCH('Weekly data'!$C61,Targets!$A$6:$A$45,0)),0))=0,"",IFERROR(INDEX(Targets!$B$6:$B$45,MATCH('Weekly data'!$C61,Targets!$A$6:$A$45,0)),0)),IF(AND(Metrics!$J$6="Weekly",ISNUMBER(Metrics!$K$6)),Metrics!$K$6,"")))))</f>
        <v/>
      </c>
      <c r="E61">
        <f>IF(NOT(ISNUMBER('Weekly data'!E61)),"",IF(Metrics!$L$6="% of target",IF(ISNUMBER(D61),IF(D61=0,"",'Weekly data'!E61/D61),""),'Weekly data'!E61))</f>
        <v/>
      </c>
      <c r="F61">
        <f>IF(AND(ISNUMBER(E61),ISNUMBER(E60)),ABS(E61-E60),"")</f>
        <v/>
      </c>
      <c r="G61">
        <f>IF(COUNT(E49:E60)&lt;12,"",AVERAGE(E49:E60))</f>
        <v/>
      </c>
      <c r="H61">
        <f>IF(COUNT(F50:F60)&lt;11,"",AVERAGE(F50:F60))</f>
        <v/>
      </c>
      <c r="I61">
        <f>IF(OR(G61="",H61=""),"",G61+2.66*H61)</f>
        <v/>
      </c>
      <c r="J61">
        <f>IF(OR(G61="",H61=""),"",G61-2.66*H61)</f>
        <v/>
      </c>
      <c r="K61">
        <f>IF(OR(G61="",COUNT(E54:E61)&lt;8),"",IF(COUNTIF(E54:E61,"&gt;"&amp;G61)=8,"Above",IF(COUNTIF(E54:E61,"&lt;"&amp;G61)=8,"Below","")))</f>
        <v/>
      </c>
      <c r="L61">
        <f>IF('Weekly data'!$C61="","",IF(Metrics!$J$7="Seasonal bookings",IF(OR(N(IFERROR(INDEX(Targets!$C$6:$C$45,MATCH('Weekly data'!$C61,Targets!$A$6:$A$45,0)),0))=0,SUM(Seasonality!$B$6:$B$18)=0),"",IFERROR(INDEX(Targets!$C$6:$C$45,MATCH('Weekly data'!$C61,Targets!$A$6:$A$45,0)),0)*$B61/SUM(Seasonality!$B$6:$B$18)),IF(Metrics!$J$7="Seasonal pipeline",IF(OR(N(IFERROR(INDEX(Targets!$C$6:$C$45,MATCH('Weekly data'!$C61,Targets!$A$6:$A$45,0)),0))=0,SUM(Seasonality!$C$6:$C$18)=0),"",IFERROR(INDEX(Targets!$C$6:$C$45,MATCH('Weekly data'!$C61,Targets!$A$6:$A$45,0)),0)*$C61/SUM(Seasonality!$C$6:$C$18)),IF(Metrics!$J$7="Quarter plan",IF(N(IFERROR(INDEX(Targets!$C$6:$C$45,MATCH('Weekly data'!$C61,Targets!$A$6:$A$45,0)),0))=0,"",IFERROR(INDEX(Targets!$C$6:$C$45,MATCH('Weekly data'!$C61,Targets!$A$6:$A$45,0)),0)),IF(AND(Metrics!$J$7="Weekly",ISNUMBER(Metrics!$K$7)),Metrics!$K$7,"")))))</f>
        <v/>
      </c>
      <c r="M61">
        <f>IF(NOT(ISNUMBER('Weekly data'!F61)),"",IF(Metrics!$L$7="% of target",IF(ISNUMBER(L61),IF(L61=0,"",'Weekly data'!F61/L61),""),'Weekly data'!F61))</f>
        <v/>
      </c>
      <c r="N61">
        <f>IF(AND(ISNUMBER(M61),ISNUMBER(M60)),ABS(M61-M60),"")</f>
        <v/>
      </c>
      <c r="O61">
        <f>IF(COUNT(M49:M60)&lt;12,"",AVERAGE(M49:M60))</f>
        <v/>
      </c>
      <c r="P61">
        <f>IF(COUNT(N50:N60)&lt;11,"",AVERAGE(N50:N60))</f>
        <v/>
      </c>
      <c r="Q61">
        <f>IF(OR(O61="",P61=""),"",O61+2.66*P61)</f>
        <v/>
      </c>
      <c r="R61">
        <f>IF(OR(O61="",P61=""),"",O61-2.66*P61)</f>
        <v/>
      </c>
      <c r="S61">
        <f>IF(OR(O61="",COUNT(M54:M61)&lt;8),"",IF(COUNTIF(M54:M61,"&gt;"&amp;O61)=8,"Above",IF(COUNTIF(M54:M61,"&lt;"&amp;O61)=8,"Below","")))</f>
        <v/>
      </c>
      <c r="T61">
        <f>IF('Weekly data'!$C61="","",IF(Metrics!$J$8="Seasonal bookings",IF(OR(N(IFERROR(INDEX(Targets!$D$6:$D$45,MATCH('Weekly data'!$C61,Targets!$A$6:$A$45,0)),0))=0,SUM(Seasonality!$B$6:$B$18)=0),"",IFERROR(INDEX(Targets!$D$6:$D$45,MATCH('Weekly data'!$C61,Targets!$A$6:$A$45,0)),0)*$B61/SUM(Seasonality!$B$6:$B$18)),IF(Metrics!$J$8="Seasonal pipeline",IF(OR(N(IFERROR(INDEX(Targets!$D$6:$D$45,MATCH('Weekly data'!$C61,Targets!$A$6:$A$45,0)),0))=0,SUM(Seasonality!$C$6:$C$18)=0),"",IFERROR(INDEX(Targets!$D$6:$D$45,MATCH('Weekly data'!$C61,Targets!$A$6:$A$45,0)),0)*$C61/SUM(Seasonality!$C$6:$C$18)),IF(Metrics!$J$8="Quarter plan",IF(N(IFERROR(INDEX(Targets!$D$6:$D$45,MATCH('Weekly data'!$C61,Targets!$A$6:$A$45,0)),0))=0,"",IFERROR(INDEX(Targets!$D$6:$D$45,MATCH('Weekly data'!$C61,Targets!$A$6:$A$45,0)),0)),IF(AND(Metrics!$J$8="Weekly",ISNUMBER(Metrics!$K$8)),Metrics!$K$8,"")))))</f>
        <v/>
      </c>
      <c r="U61">
        <f>IF(NOT(ISNUMBER('Weekly data'!G61)),"",IF(Metrics!$L$8="% of target",IF(ISNUMBER(T61),IF(T61=0,"",'Weekly data'!G61/T61),""),'Weekly data'!G61))</f>
        <v/>
      </c>
      <c r="V61">
        <f>IF(AND(ISNUMBER(U61),ISNUMBER(U60)),ABS(U61-U60),"")</f>
        <v/>
      </c>
      <c r="W61">
        <f>IF(COUNT(U49:U60)&lt;12,"",AVERAGE(U49:U60))</f>
        <v/>
      </c>
      <c r="X61">
        <f>IF(COUNT(V50:V60)&lt;11,"",AVERAGE(V50:V60))</f>
        <v/>
      </c>
      <c r="Y61">
        <f>IF(OR(W61="",X61=""),"",W61+2.66*X61)</f>
        <v/>
      </c>
      <c r="Z61">
        <f>IF(OR(W61="",X61=""),"",W61-2.66*X61)</f>
        <v/>
      </c>
      <c r="AA61">
        <f>IF(OR(W61="",COUNT(U54:U61)&lt;8),"",IF(COUNTIF(U54:U61,"&gt;"&amp;W61)=8,"Above",IF(COUNTIF(U54:U61,"&lt;"&amp;W61)=8,"Below","")))</f>
        <v/>
      </c>
      <c r="AB61">
        <f>IF('Weekly data'!$C61="","",IF(Metrics!$J$9="Seasonal bookings",IF(OR(N(IFERROR(INDEX(Targets!$E$6:$E$45,MATCH('Weekly data'!$C61,Targets!$A$6:$A$45,0)),0))=0,SUM(Seasonality!$B$6:$B$18)=0),"",IFERROR(INDEX(Targets!$E$6:$E$45,MATCH('Weekly data'!$C61,Targets!$A$6:$A$45,0)),0)*$B61/SUM(Seasonality!$B$6:$B$18)),IF(Metrics!$J$9="Seasonal pipeline",IF(OR(N(IFERROR(INDEX(Targets!$E$6:$E$45,MATCH('Weekly data'!$C61,Targets!$A$6:$A$45,0)),0))=0,SUM(Seasonality!$C$6:$C$18)=0),"",IFERROR(INDEX(Targets!$E$6:$E$45,MATCH('Weekly data'!$C61,Targets!$A$6:$A$45,0)),0)*$C61/SUM(Seasonality!$C$6:$C$18)),IF(Metrics!$J$9="Quarter plan",IF(N(IFERROR(INDEX(Targets!$E$6:$E$45,MATCH('Weekly data'!$C61,Targets!$A$6:$A$45,0)),0))=0,"",IFERROR(INDEX(Targets!$E$6:$E$45,MATCH('Weekly data'!$C61,Targets!$A$6:$A$45,0)),0)),IF(AND(Metrics!$J$9="Weekly",ISNUMBER(Metrics!$K$9)),Metrics!$K$9,"")))))</f>
        <v/>
      </c>
      <c r="AC61">
        <f>IF(NOT(ISNUMBER('Weekly data'!H61)),"",IF(Metrics!$L$9="% of target",IF(ISNUMBER(AB61),IF(AB61=0,"",'Weekly data'!H61/AB61),""),'Weekly data'!H61))</f>
        <v/>
      </c>
      <c r="AD61">
        <f>IF(AND(ISNUMBER(AC61),ISNUMBER(AC60)),ABS(AC61-AC60),"")</f>
        <v/>
      </c>
      <c r="AE61">
        <f>IF(COUNT(AC49:AC60)&lt;12,"",AVERAGE(AC49:AC60))</f>
        <v/>
      </c>
      <c r="AF61">
        <f>IF(COUNT(AD50:AD60)&lt;11,"",AVERAGE(AD50:AD60))</f>
        <v/>
      </c>
      <c r="AG61">
        <f>IF(OR(AE61="",AF61=""),"",AE61+2.66*AF61)</f>
        <v/>
      </c>
      <c r="AH61">
        <f>IF(OR(AE61="",AF61=""),"",AE61-2.66*AF61)</f>
        <v/>
      </c>
      <c r="AI61">
        <f>IF(OR(AE61="",COUNT(AC54:AC61)&lt;8),"",IF(COUNTIF(AC54:AC61,"&gt;"&amp;AE61)=8,"Above",IF(COUNTIF(AC54:AC61,"&lt;"&amp;AE61)=8,"Below","")))</f>
        <v/>
      </c>
      <c r="AJ61">
        <f>IF('Weekly data'!$C61="","",IF(Metrics!$J$10="Seasonal bookings",IF(OR(N(IFERROR(INDEX(Targets!$F$6:$F$45,MATCH('Weekly data'!$C61,Targets!$A$6:$A$45,0)),0))=0,SUM(Seasonality!$B$6:$B$18)=0),"",IFERROR(INDEX(Targets!$F$6:$F$45,MATCH('Weekly data'!$C61,Targets!$A$6:$A$45,0)),0)*$B61/SUM(Seasonality!$B$6:$B$18)),IF(Metrics!$J$10="Seasonal pipeline",IF(OR(N(IFERROR(INDEX(Targets!$F$6:$F$45,MATCH('Weekly data'!$C61,Targets!$A$6:$A$45,0)),0))=0,SUM(Seasonality!$C$6:$C$18)=0),"",IFERROR(INDEX(Targets!$F$6:$F$45,MATCH('Weekly data'!$C61,Targets!$A$6:$A$45,0)),0)*$C61/SUM(Seasonality!$C$6:$C$18)),IF(Metrics!$J$10="Quarter plan",IF(N(IFERROR(INDEX(Targets!$F$6:$F$45,MATCH('Weekly data'!$C61,Targets!$A$6:$A$45,0)),0))=0,"",IFERROR(INDEX(Targets!$F$6:$F$45,MATCH('Weekly data'!$C61,Targets!$A$6:$A$45,0)),0)),IF(AND(Metrics!$J$10="Weekly",ISNUMBER(Metrics!$K$10)),Metrics!$K$10,"")))))</f>
        <v/>
      </c>
      <c r="AK61">
        <f>IF(NOT(ISNUMBER('Weekly data'!I61)),"",IF(Metrics!$L$10="% of target",IF(ISNUMBER(AJ61),IF(AJ61=0,"",'Weekly data'!I61/AJ61),""),'Weekly data'!I61))</f>
        <v/>
      </c>
      <c r="AL61">
        <f>IF(AND(ISNUMBER(AK61),ISNUMBER(AK60)),ABS(AK61-AK60),"")</f>
        <v/>
      </c>
      <c r="AM61">
        <f>IF(COUNT(AK49:AK60)&lt;12,"",AVERAGE(AK49:AK60))</f>
        <v/>
      </c>
      <c r="AN61">
        <f>IF(COUNT(AL50:AL60)&lt;11,"",AVERAGE(AL50:AL60))</f>
        <v/>
      </c>
      <c r="AO61">
        <f>IF(OR(AM61="",AN61=""),"",AM61+2.66*AN61)</f>
        <v/>
      </c>
      <c r="AP61">
        <f>IF(OR(AM61="",AN61=""),"",AM61-2.66*AN61)</f>
        <v/>
      </c>
      <c r="AQ61">
        <f>IF(OR(AM61="",COUNT(AK54:AK61)&lt;8),"",IF(COUNTIF(AK54:AK61,"&gt;"&amp;AM61)=8,"Above",IF(COUNTIF(AK54:AK61,"&lt;"&amp;AM61)=8,"Below","")))</f>
        <v/>
      </c>
      <c r="AR61">
        <f>IF('Weekly data'!$C61="","",IF(Metrics!$J$11="Seasonal bookings",IF(OR(N(IFERROR(INDEX(Targets!$G$6:$G$45,MATCH('Weekly data'!$C61,Targets!$A$6:$A$45,0)),0))=0,SUM(Seasonality!$B$6:$B$18)=0),"",IFERROR(INDEX(Targets!$G$6:$G$45,MATCH('Weekly data'!$C61,Targets!$A$6:$A$45,0)),0)*$B61/SUM(Seasonality!$B$6:$B$18)),IF(Metrics!$J$11="Seasonal pipeline",IF(OR(N(IFERROR(INDEX(Targets!$G$6:$G$45,MATCH('Weekly data'!$C61,Targets!$A$6:$A$45,0)),0))=0,SUM(Seasonality!$C$6:$C$18)=0),"",IFERROR(INDEX(Targets!$G$6:$G$45,MATCH('Weekly data'!$C61,Targets!$A$6:$A$45,0)),0)*$C61/SUM(Seasonality!$C$6:$C$18)),IF(Metrics!$J$11="Quarter plan",IF(N(IFERROR(INDEX(Targets!$G$6:$G$45,MATCH('Weekly data'!$C61,Targets!$A$6:$A$45,0)),0))=0,"",IFERROR(INDEX(Targets!$G$6:$G$45,MATCH('Weekly data'!$C61,Targets!$A$6:$A$45,0)),0)),IF(AND(Metrics!$J$11="Weekly",ISNUMBER(Metrics!$K$11)),Metrics!$K$11,"")))))</f>
        <v/>
      </c>
      <c r="AS61">
        <f>IF(NOT(ISNUMBER('Weekly data'!J61)),"",IF(Metrics!$L$11="% of target",IF(ISNUMBER(AR61),IF(AR61=0,"",'Weekly data'!J61/AR61),""),'Weekly data'!J61))</f>
        <v/>
      </c>
      <c r="AT61">
        <f>IF(AND(ISNUMBER(AS61),ISNUMBER(AS60)),ABS(AS61-AS60),"")</f>
        <v/>
      </c>
      <c r="AU61">
        <f>IF(COUNT(AS49:AS60)&lt;12,"",AVERAGE(AS49:AS60))</f>
        <v/>
      </c>
      <c r="AV61">
        <f>IF(COUNT(AT50:AT60)&lt;11,"",AVERAGE(AT50:AT60))</f>
        <v/>
      </c>
      <c r="AW61">
        <f>IF(OR(AU61="",AV61=""),"",AU61+2.66*AV61)</f>
        <v/>
      </c>
      <c r="AX61">
        <f>IF(OR(AU61="",AV61=""),"",AU61-2.66*AV61)</f>
        <v/>
      </c>
      <c r="AY61">
        <f>IF(OR(AU61="",COUNT(AS54:AS61)&lt;8),"",IF(COUNTIF(AS54:AS61,"&gt;"&amp;AU61)=8,"Above",IF(COUNTIF(AS54:AS61,"&lt;"&amp;AU61)=8,"Below","")))</f>
        <v/>
      </c>
      <c r="AZ61">
        <f>IF('Weekly data'!$C61="","",IF(Metrics!$J$12="Seasonal bookings",IF(OR(N(IFERROR(INDEX(Targets!$H$6:$H$45,MATCH('Weekly data'!$C61,Targets!$A$6:$A$45,0)),0))=0,SUM(Seasonality!$B$6:$B$18)=0),"",IFERROR(INDEX(Targets!$H$6:$H$45,MATCH('Weekly data'!$C61,Targets!$A$6:$A$45,0)),0)*$B61/SUM(Seasonality!$B$6:$B$18)),IF(Metrics!$J$12="Seasonal pipeline",IF(OR(N(IFERROR(INDEX(Targets!$H$6:$H$45,MATCH('Weekly data'!$C61,Targets!$A$6:$A$45,0)),0))=0,SUM(Seasonality!$C$6:$C$18)=0),"",IFERROR(INDEX(Targets!$H$6:$H$45,MATCH('Weekly data'!$C61,Targets!$A$6:$A$45,0)),0)*$C61/SUM(Seasonality!$C$6:$C$18)),IF(Metrics!$J$12="Quarter plan",IF(N(IFERROR(INDEX(Targets!$H$6:$H$45,MATCH('Weekly data'!$C61,Targets!$A$6:$A$45,0)),0))=0,"",IFERROR(INDEX(Targets!$H$6:$H$45,MATCH('Weekly data'!$C61,Targets!$A$6:$A$45,0)),0)),IF(AND(Metrics!$J$12="Weekly",ISNUMBER(Metrics!$K$12)),Metrics!$K$12,"")))))</f>
        <v/>
      </c>
      <c r="BA61">
        <f>IF(NOT(ISNUMBER('Weekly data'!K61)),"",IF(Metrics!$L$12="% of target",IF(ISNUMBER(AZ61),IF(AZ61=0,"",'Weekly data'!K61/AZ61),""),'Weekly data'!K61))</f>
        <v/>
      </c>
      <c r="BB61">
        <f>IF(AND(ISNUMBER(BA61),ISNUMBER(BA60)),ABS(BA61-BA60),"")</f>
        <v/>
      </c>
      <c r="BC61">
        <f>IF(COUNT(BA49:BA60)&lt;12,"",AVERAGE(BA49:BA60))</f>
        <v/>
      </c>
      <c r="BD61">
        <f>IF(COUNT(BB50:BB60)&lt;11,"",AVERAGE(BB50:BB60))</f>
        <v/>
      </c>
      <c r="BE61">
        <f>IF(OR(BC61="",BD61=""),"",BC61+2.66*BD61)</f>
        <v/>
      </c>
      <c r="BF61">
        <f>IF(OR(BC61="",BD61=""),"",BC61-2.66*BD61)</f>
        <v/>
      </c>
      <c r="BG61">
        <f>IF(OR(BC61="",COUNT(BA54:BA61)&lt;8),"",IF(COUNTIF(BA54:BA61,"&gt;"&amp;BC61)=8,"Above",IF(COUNTIF(BA54:BA61,"&lt;"&amp;BC61)=8,"Below","")))</f>
        <v/>
      </c>
      <c r="BH61">
        <f>IF('Weekly data'!$C61="","",IF(Metrics!$J$13="Seasonal bookings",IF(OR(N(IFERROR(INDEX(Targets!$I$6:$I$45,MATCH('Weekly data'!$C61,Targets!$A$6:$A$45,0)),0))=0,SUM(Seasonality!$B$6:$B$18)=0),"",IFERROR(INDEX(Targets!$I$6:$I$45,MATCH('Weekly data'!$C61,Targets!$A$6:$A$45,0)),0)*$B61/SUM(Seasonality!$B$6:$B$18)),IF(Metrics!$J$13="Seasonal pipeline",IF(OR(N(IFERROR(INDEX(Targets!$I$6:$I$45,MATCH('Weekly data'!$C61,Targets!$A$6:$A$45,0)),0))=0,SUM(Seasonality!$C$6:$C$18)=0),"",IFERROR(INDEX(Targets!$I$6:$I$45,MATCH('Weekly data'!$C61,Targets!$A$6:$A$45,0)),0)*$C61/SUM(Seasonality!$C$6:$C$18)),IF(Metrics!$J$13="Quarter plan",IF(N(IFERROR(INDEX(Targets!$I$6:$I$45,MATCH('Weekly data'!$C61,Targets!$A$6:$A$45,0)),0))=0,"",IFERROR(INDEX(Targets!$I$6:$I$45,MATCH('Weekly data'!$C61,Targets!$A$6:$A$45,0)),0)),IF(AND(Metrics!$J$13="Weekly",ISNUMBER(Metrics!$K$13)),Metrics!$K$13,"")))))</f>
        <v/>
      </c>
      <c r="BI61">
        <f>IF(NOT(ISNUMBER('Weekly data'!L61)),"",IF(Metrics!$L$13="% of target",IF(ISNUMBER(BH61),IF(BH61=0,"",'Weekly data'!L61/BH61),""),'Weekly data'!L61))</f>
        <v/>
      </c>
      <c r="BJ61">
        <f>IF(AND(ISNUMBER(BI61),ISNUMBER(BI60)),ABS(BI61-BI60),"")</f>
        <v/>
      </c>
      <c r="BK61">
        <f>IF(COUNT(BI49:BI60)&lt;12,"",AVERAGE(BI49:BI60))</f>
        <v/>
      </c>
      <c r="BL61">
        <f>IF(COUNT(BJ50:BJ60)&lt;11,"",AVERAGE(BJ50:BJ60))</f>
        <v/>
      </c>
      <c r="BM61">
        <f>IF(OR(BK61="",BL61=""),"",BK61+2.66*BL61)</f>
        <v/>
      </c>
      <c r="BN61">
        <f>IF(OR(BK61="",BL61=""),"",BK61-2.66*BL61)</f>
        <v/>
      </c>
      <c r="BO61">
        <f>IF(OR(BK61="",COUNT(BI54:BI61)&lt;8),"",IF(COUNTIF(BI54:BI61,"&gt;"&amp;BK61)=8,"Above",IF(COUNTIF(BI54:BI61,"&lt;"&amp;BK61)=8,"Below","")))</f>
        <v/>
      </c>
      <c r="BP61">
        <f>IF('Weekly data'!$C61="","",IF(Metrics!$J$14="Seasonal bookings",IF(OR(N(IFERROR(INDEX(Targets!$J$6:$J$45,MATCH('Weekly data'!$C61,Targets!$A$6:$A$45,0)),0))=0,SUM(Seasonality!$B$6:$B$18)=0),"",IFERROR(INDEX(Targets!$J$6:$J$45,MATCH('Weekly data'!$C61,Targets!$A$6:$A$45,0)),0)*$B61/SUM(Seasonality!$B$6:$B$18)),IF(Metrics!$J$14="Seasonal pipeline",IF(OR(N(IFERROR(INDEX(Targets!$J$6:$J$45,MATCH('Weekly data'!$C61,Targets!$A$6:$A$45,0)),0))=0,SUM(Seasonality!$C$6:$C$18)=0),"",IFERROR(INDEX(Targets!$J$6:$J$45,MATCH('Weekly data'!$C61,Targets!$A$6:$A$45,0)),0)*$C61/SUM(Seasonality!$C$6:$C$18)),IF(Metrics!$J$14="Quarter plan",IF(N(IFERROR(INDEX(Targets!$J$6:$J$45,MATCH('Weekly data'!$C61,Targets!$A$6:$A$45,0)),0))=0,"",IFERROR(INDEX(Targets!$J$6:$J$45,MATCH('Weekly data'!$C61,Targets!$A$6:$A$45,0)),0)),IF(AND(Metrics!$J$14="Weekly",ISNUMBER(Metrics!$K$14)),Metrics!$K$14,"")))))</f>
        <v/>
      </c>
      <c r="BQ61">
        <f>IF(NOT(ISNUMBER('Weekly data'!M61)),"",IF(Metrics!$L$14="% of target",IF(ISNUMBER(BP61),IF(BP61=0,"",'Weekly data'!M61/BP61),""),'Weekly data'!M61))</f>
        <v/>
      </c>
      <c r="BR61">
        <f>IF(AND(ISNUMBER(BQ61),ISNUMBER(BQ60)),ABS(BQ61-BQ60),"")</f>
        <v/>
      </c>
      <c r="BS61">
        <f>IF(COUNT(BQ49:BQ60)&lt;12,"",AVERAGE(BQ49:BQ60))</f>
        <v/>
      </c>
      <c r="BT61">
        <f>IF(COUNT(BR50:BR60)&lt;11,"",AVERAGE(BR50:BR60))</f>
        <v/>
      </c>
      <c r="BU61">
        <f>IF(OR(BS61="",BT61=""),"",BS61+2.66*BT61)</f>
        <v/>
      </c>
      <c r="BV61">
        <f>IF(OR(BS61="",BT61=""),"",BS61-2.66*BT61)</f>
        <v/>
      </c>
      <c r="BW61">
        <f>IF(OR(BS61="",COUNT(BQ54:BQ61)&lt;8),"",IF(COUNTIF(BQ54:BQ61,"&gt;"&amp;BS61)=8,"Above",IF(COUNTIF(BQ54:BQ61,"&lt;"&amp;BS61)=8,"Below","")))</f>
        <v/>
      </c>
      <c r="BX61">
        <f>IF('Weekly data'!$C61="","",IF(Metrics!$J$15="Seasonal bookings",IF(OR(N(IFERROR(INDEX(Targets!$K$6:$K$45,MATCH('Weekly data'!$C61,Targets!$A$6:$A$45,0)),0))=0,SUM(Seasonality!$B$6:$B$18)=0),"",IFERROR(INDEX(Targets!$K$6:$K$45,MATCH('Weekly data'!$C61,Targets!$A$6:$A$45,0)),0)*$B61/SUM(Seasonality!$B$6:$B$18)),IF(Metrics!$J$15="Seasonal pipeline",IF(OR(N(IFERROR(INDEX(Targets!$K$6:$K$45,MATCH('Weekly data'!$C61,Targets!$A$6:$A$45,0)),0))=0,SUM(Seasonality!$C$6:$C$18)=0),"",IFERROR(INDEX(Targets!$K$6:$K$45,MATCH('Weekly data'!$C61,Targets!$A$6:$A$45,0)),0)*$C61/SUM(Seasonality!$C$6:$C$18)),IF(Metrics!$J$15="Quarter plan",IF(N(IFERROR(INDEX(Targets!$K$6:$K$45,MATCH('Weekly data'!$C61,Targets!$A$6:$A$45,0)),0))=0,"",IFERROR(INDEX(Targets!$K$6:$K$45,MATCH('Weekly data'!$C61,Targets!$A$6:$A$45,0)),0)),IF(AND(Metrics!$J$15="Weekly",ISNUMBER(Metrics!$K$15)),Metrics!$K$15,"")))))</f>
        <v/>
      </c>
      <c r="BY61">
        <f>IF(NOT(ISNUMBER('Weekly data'!N61)),"",IF(Metrics!$L$15="% of target",IF(ISNUMBER(BX61),IF(BX61=0,"",'Weekly data'!N61/BX61),""),'Weekly data'!N61))</f>
        <v/>
      </c>
      <c r="BZ61">
        <f>IF(AND(ISNUMBER(BY61),ISNUMBER(BY60)),ABS(BY61-BY60),"")</f>
        <v/>
      </c>
      <c r="CA61">
        <f>IF(COUNT(BY49:BY60)&lt;12,"",AVERAGE(BY49:BY60))</f>
        <v/>
      </c>
      <c r="CB61">
        <f>IF(COUNT(BZ50:BZ60)&lt;11,"",AVERAGE(BZ50:BZ60))</f>
        <v/>
      </c>
      <c r="CC61">
        <f>IF(OR(CA61="",CB61=""),"",CA61+2.66*CB61)</f>
        <v/>
      </c>
      <c r="CD61">
        <f>IF(OR(CA61="",CB61=""),"",CA61-2.66*CB61)</f>
        <v/>
      </c>
      <c r="CE61">
        <f>IF(OR(CA61="",COUNT(BY54:BY61)&lt;8),"",IF(COUNTIF(BY54:BY61,"&gt;"&amp;CA61)=8,"Above",IF(COUNTIF(BY54:BY61,"&lt;"&amp;CA61)=8,"Below","")))</f>
        <v/>
      </c>
      <c r="CF61">
        <f>IF('Weekly data'!$C61="","",IF(Metrics!$J$16="Seasonal bookings",IF(OR(N(IFERROR(INDEX(Targets!$L$6:$L$45,MATCH('Weekly data'!$C61,Targets!$A$6:$A$45,0)),0))=0,SUM(Seasonality!$B$6:$B$18)=0),"",IFERROR(INDEX(Targets!$L$6:$L$45,MATCH('Weekly data'!$C61,Targets!$A$6:$A$45,0)),0)*$B61/SUM(Seasonality!$B$6:$B$18)),IF(Metrics!$J$16="Seasonal pipeline",IF(OR(N(IFERROR(INDEX(Targets!$L$6:$L$45,MATCH('Weekly data'!$C61,Targets!$A$6:$A$45,0)),0))=0,SUM(Seasonality!$C$6:$C$18)=0),"",IFERROR(INDEX(Targets!$L$6:$L$45,MATCH('Weekly data'!$C61,Targets!$A$6:$A$45,0)),0)*$C61/SUM(Seasonality!$C$6:$C$18)),IF(Metrics!$J$16="Quarter plan",IF(N(IFERROR(INDEX(Targets!$L$6:$L$45,MATCH('Weekly data'!$C61,Targets!$A$6:$A$45,0)),0))=0,"",IFERROR(INDEX(Targets!$L$6:$L$45,MATCH('Weekly data'!$C61,Targets!$A$6:$A$45,0)),0)),IF(AND(Metrics!$J$16="Weekly",ISNUMBER(Metrics!$K$16)),Metrics!$K$16,"")))))</f>
        <v/>
      </c>
      <c r="CG61">
        <f>IF(NOT(ISNUMBER('Weekly data'!O61)),"",IF(Metrics!$L$16="% of target",IF(ISNUMBER(CF61),IF(CF61=0,"",'Weekly data'!O61/CF61),""),'Weekly data'!O61))</f>
        <v/>
      </c>
      <c r="CH61">
        <f>IF(AND(ISNUMBER(CG61),ISNUMBER(CG60)),ABS(CG61-CG60),"")</f>
        <v/>
      </c>
      <c r="CI61">
        <f>IF(COUNT(CG49:CG60)&lt;12,"",AVERAGE(CG49:CG60))</f>
        <v/>
      </c>
      <c r="CJ61">
        <f>IF(COUNT(CH50:CH60)&lt;11,"",AVERAGE(CH50:CH60))</f>
        <v/>
      </c>
      <c r="CK61">
        <f>IF(OR(CI61="",CJ61=""),"",CI61+2.66*CJ61)</f>
        <v/>
      </c>
      <c r="CL61">
        <f>IF(OR(CI61="",CJ61=""),"",CI61-2.66*CJ61)</f>
        <v/>
      </c>
      <c r="CM61">
        <f>IF(OR(CI61="",COUNT(CG54:CG61)&lt;8),"",IF(COUNTIF(CG54:CG61,"&gt;"&amp;CI61)=8,"Above",IF(COUNTIF(CG54:CG61,"&lt;"&amp;CI61)=8,"Below","")))</f>
        <v/>
      </c>
      <c r="CN61">
        <f>IF('Weekly data'!$C61="","",IF(Metrics!$J$17="Seasonal bookings",IF(OR(N(IFERROR(INDEX(Targets!$M$6:$M$45,MATCH('Weekly data'!$C61,Targets!$A$6:$A$45,0)),0))=0,SUM(Seasonality!$B$6:$B$18)=0),"",IFERROR(INDEX(Targets!$M$6:$M$45,MATCH('Weekly data'!$C61,Targets!$A$6:$A$45,0)),0)*$B61/SUM(Seasonality!$B$6:$B$18)),IF(Metrics!$J$17="Seasonal pipeline",IF(OR(N(IFERROR(INDEX(Targets!$M$6:$M$45,MATCH('Weekly data'!$C61,Targets!$A$6:$A$45,0)),0))=0,SUM(Seasonality!$C$6:$C$18)=0),"",IFERROR(INDEX(Targets!$M$6:$M$45,MATCH('Weekly data'!$C61,Targets!$A$6:$A$45,0)),0)*$C61/SUM(Seasonality!$C$6:$C$18)),IF(Metrics!$J$17="Quarter plan",IF(N(IFERROR(INDEX(Targets!$M$6:$M$45,MATCH('Weekly data'!$C61,Targets!$A$6:$A$45,0)),0))=0,"",IFERROR(INDEX(Targets!$M$6:$M$45,MATCH('Weekly data'!$C61,Targets!$A$6:$A$45,0)),0)),IF(AND(Metrics!$J$17="Weekly",ISNUMBER(Metrics!$K$17)),Metrics!$K$17,"")))))</f>
        <v/>
      </c>
      <c r="CO61">
        <f>IF(NOT(ISNUMBER('Weekly data'!P61)),"",IF(Metrics!$L$17="% of target",IF(ISNUMBER(CN61),IF(CN61=0,"",'Weekly data'!P61/CN61),""),'Weekly data'!P61))</f>
        <v/>
      </c>
      <c r="CP61">
        <f>IF(AND(ISNUMBER(CO61),ISNUMBER(CO60)),ABS(CO61-CO60),"")</f>
        <v/>
      </c>
      <c r="CQ61">
        <f>IF(COUNT(CO49:CO60)&lt;12,"",AVERAGE(CO49:CO60))</f>
        <v/>
      </c>
      <c r="CR61">
        <f>IF(COUNT(CP50:CP60)&lt;11,"",AVERAGE(CP50:CP60))</f>
        <v/>
      </c>
      <c r="CS61">
        <f>IF(OR(CQ61="",CR61=""),"",CQ61+2.66*CR61)</f>
        <v/>
      </c>
      <c r="CT61">
        <f>IF(OR(CQ61="",CR61=""),"",CQ61-2.66*CR61)</f>
        <v/>
      </c>
      <c r="CU61">
        <f>IF(OR(CQ61="",COUNT(CO54:CO61)&lt;8),"",IF(COUNTIF(CO54:CO61,"&gt;"&amp;CQ61)=8,"Above",IF(COUNTIF(CO54:CO61,"&lt;"&amp;CQ61)=8,"Below","")))</f>
        <v/>
      </c>
    </row>
    <row r="62">
      <c r="A62" s="8">
        <f>'Weekly data'!A62</f>
        <v/>
      </c>
      <c r="B62">
        <f>IF('Weekly data'!D62="","",INDEX(Seasonality!$B$6:$B$18,'Weekly data'!D62))</f>
        <v/>
      </c>
      <c r="C62">
        <f>IF('Weekly data'!D62="","",INDEX(Seasonality!$C$6:$C$18,'Weekly data'!D62))</f>
        <v/>
      </c>
      <c r="D62">
        <f>IF('Weekly data'!$C62="","",IF(Metrics!$J$6="Seasonal bookings",IF(OR(N(IFERROR(INDEX(Targets!$B$6:$B$45,MATCH('Weekly data'!$C62,Targets!$A$6:$A$45,0)),0))=0,SUM(Seasonality!$B$6:$B$18)=0),"",IFERROR(INDEX(Targets!$B$6:$B$45,MATCH('Weekly data'!$C62,Targets!$A$6:$A$45,0)),0)*$B62/SUM(Seasonality!$B$6:$B$18)),IF(Metrics!$J$6="Seasonal pipeline",IF(OR(N(IFERROR(INDEX(Targets!$B$6:$B$45,MATCH('Weekly data'!$C62,Targets!$A$6:$A$45,0)),0))=0,SUM(Seasonality!$C$6:$C$18)=0),"",IFERROR(INDEX(Targets!$B$6:$B$45,MATCH('Weekly data'!$C62,Targets!$A$6:$A$45,0)),0)*$C62/SUM(Seasonality!$C$6:$C$18)),IF(Metrics!$J$6="Quarter plan",IF(N(IFERROR(INDEX(Targets!$B$6:$B$45,MATCH('Weekly data'!$C62,Targets!$A$6:$A$45,0)),0))=0,"",IFERROR(INDEX(Targets!$B$6:$B$45,MATCH('Weekly data'!$C62,Targets!$A$6:$A$45,0)),0)),IF(AND(Metrics!$J$6="Weekly",ISNUMBER(Metrics!$K$6)),Metrics!$K$6,"")))))</f>
        <v/>
      </c>
      <c r="E62">
        <f>IF(NOT(ISNUMBER('Weekly data'!E62)),"",IF(Metrics!$L$6="% of target",IF(ISNUMBER(D62),IF(D62=0,"",'Weekly data'!E62/D62),""),'Weekly data'!E62))</f>
        <v/>
      </c>
      <c r="F62">
        <f>IF(AND(ISNUMBER(E62),ISNUMBER(E61)),ABS(E62-E61),"")</f>
        <v/>
      </c>
      <c r="G62">
        <f>IF(COUNT(E50:E61)&lt;12,"",AVERAGE(E50:E61))</f>
        <v/>
      </c>
      <c r="H62">
        <f>IF(COUNT(F51:F61)&lt;11,"",AVERAGE(F51:F61))</f>
        <v/>
      </c>
      <c r="I62">
        <f>IF(OR(G62="",H62=""),"",G62+2.66*H62)</f>
        <v/>
      </c>
      <c r="J62">
        <f>IF(OR(G62="",H62=""),"",G62-2.66*H62)</f>
        <v/>
      </c>
      <c r="K62">
        <f>IF(OR(G62="",COUNT(E55:E62)&lt;8),"",IF(COUNTIF(E55:E62,"&gt;"&amp;G62)=8,"Above",IF(COUNTIF(E55:E62,"&lt;"&amp;G62)=8,"Below","")))</f>
        <v/>
      </c>
      <c r="L62">
        <f>IF('Weekly data'!$C62="","",IF(Metrics!$J$7="Seasonal bookings",IF(OR(N(IFERROR(INDEX(Targets!$C$6:$C$45,MATCH('Weekly data'!$C62,Targets!$A$6:$A$45,0)),0))=0,SUM(Seasonality!$B$6:$B$18)=0),"",IFERROR(INDEX(Targets!$C$6:$C$45,MATCH('Weekly data'!$C62,Targets!$A$6:$A$45,0)),0)*$B62/SUM(Seasonality!$B$6:$B$18)),IF(Metrics!$J$7="Seasonal pipeline",IF(OR(N(IFERROR(INDEX(Targets!$C$6:$C$45,MATCH('Weekly data'!$C62,Targets!$A$6:$A$45,0)),0))=0,SUM(Seasonality!$C$6:$C$18)=0),"",IFERROR(INDEX(Targets!$C$6:$C$45,MATCH('Weekly data'!$C62,Targets!$A$6:$A$45,0)),0)*$C62/SUM(Seasonality!$C$6:$C$18)),IF(Metrics!$J$7="Quarter plan",IF(N(IFERROR(INDEX(Targets!$C$6:$C$45,MATCH('Weekly data'!$C62,Targets!$A$6:$A$45,0)),0))=0,"",IFERROR(INDEX(Targets!$C$6:$C$45,MATCH('Weekly data'!$C62,Targets!$A$6:$A$45,0)),0)),IF(AND(Metrics!$J$7="Weekly",ISNUMBER(Metrics!$K$7)),Metrics!$K$7,"")))))</f>
        <v/>
      </c>
      <c r="M62">
        <f>IF(NOT(ISNUMBER('Weekly data'!F62)),"",IF(Metrics!$L$7="% of target",IF(ISNUMBER(L62),IF(L62=0,"",'Weekly data'!F62/L62),""),'Weekly data'!F62))</f>
        <v/>
      </c>
      <c r="N62">
        <f>IF(AND(ISNUMBER(M62),ISNUMBER(M61)),ABS(M62-M61),"")</f>
        <v/>
      </c>
      <c r="O62">
        <f>IF(COUNT(M50:M61)&lt;12,"",AVERAGE(M50:M61))</f>
        <v/>
      </c>
      <c r="P62">
        <f>IF(COUNT(N51:N61)&lt;11,"",AVERAGE(N51:N61))</f>
        <v/>
      </c>
      <c r="Q62">
        <f>IF(OR(O62="",P62=""),"",O62+2.66*P62)</f>
        <v/>
      </c>
      <c r="R62">
        <f>IF(OR(O62="",P62=""),"",O62-2.66*P62)</f>
        <v/>
      </c>
      <c r="S62">
        <f>IF(OR(O62="",COUNT(M55:M62)&lt;8),"",IF(COUNTIF(M55:M62,"&gt;"&amp;O62)=8,"Above",IF(COUNTIF(M55:M62,"&lt;"&amp;O62)=8,"Below","")))</f>
        <v/>
      </c>
      <c r="T62">
        <f>IF('Weekly data'!$C62="","",IF(Metrics!$J$8="Seasonal bookings",IF(OR(N(IFERROR(INDEX(Targets!$D$6:$D$45,MATCH('Weekly data'!$C62,Targets!$A$6:$A$45,0)),0))=0,SUM(Seasonality!$B$6:$B$18)=0),"",IFERROR(INDEX(Targets!$D$6:$D$45,MATCH('Weekly data'!$C62,Targets!$A$6:$A$45,0)),0)*$B62/SUM(Seasonality!$B$6:$B$18)),IF(Metrics!$J$8="Seasonal pipeline",IF(OR(N(IFERROR(INDEX(Targets!$D$6:$D$45,MATCH('Weekly data'!$C62,Targets!$A$6:$A$45,0)),0))=0,SUM(Seasonality!$C$6:$C$18)=0),"",IFERROR(INDEX(Targets!$D$6:$D$45,MATCH('Weekly data'!$C62,Targets!$A$6:$A$45,0)),0)*$C62/SUM(Seasonality!$C$6:$C$18)),IF(Metrics!$J$8="Quarter plan",IF(N(IFERROR(INDEX(Targets!$D$6:$D$45,MATCH('Weekly data'!$C62,Targets!$A$6:$A$45,0)),0))=0,"",IFERROR(INDEX(Targets!$D$6:$D$45,MATCH('Weekly data'!$C62,Targets!$A$6:$A$45,0)),0)),IF(AND(Metrics!$J$8="Weekly",ISNUMBER(Metrics!$K$8)),Metrics!$K$8,"")))))</f>
        <v/>
      </c>
      <c r="U62">
        <f>IF(NOT(ISNUMBER('Weekly data'!G62)),"",IF(Metrics!$L$8="% of target",IF(ISNUMBER(T62),IF(T62=0,"",'Weekly data'!G62/T62),""),'Weekly data'!G62))</f>
        <v/>
      </c>
      <c r="V62">
        <f>IF(AND(ISNUMBER(U62),ISNUMBER(U61)),ABS(U62-U61),"")</f>
        <v/>
      </c>
      <c r="W62">
        <f>IF(COUNT(U50:U61)&lt;12,"",AVERAGE(U50:U61))</f>
        <v/>
      </c>
      <c r="X62">
        <f>IF(COUNT(V51:V61)&lt;11,"",AVERAGE(V51:V61))</f>
        <v/>
      </c>
      <c r="Y62">
        <f>IF(OR(W62="",X62=""),"",W62+2.66*X62)</f>
        <v/>
      </c>
      <c r="Z62">
        <f>IF(OR(W62="",X62=""),"",W62-2.66*X62)</f>
        <v/>
      </c>
      <c r="AA62">
        <f>IF(OR(W62="",COUNT(U55:U62)&lt;8),"",IF(COUNTIF(U55:U62,"&gt;"&amp;W62)=8,"Above",IF(COUNTIF(U55:U62,"&lt;"&amp;W62)=8,"Below","")))</f>
        <v/>
      </c>
      <c r="AB62">
        <f>IF('Weekly data'!$C62="","",IF(Metrics!$J$9="Seasonal bookings",IF(OR(N(IFERROR(INDEX(Targets!$E$6:$E$45,MATCH('Weekly data'!$C62,Targets!$A$6:$A$45,0)),0))=0,SUM(Seasonality!$B$6:$B$18)=0),"",IFERROR(INDEX(Targets!$E$6:$E$45,MATCH('Weekly data'!$C62,Targets!$A$6:$A$45,0)),0)*$B62/SUM(Seasonality!$B$6:$B$18)),IF(Metrics!$J$9="Seasonal pipeline",IF(OR(N(IFERROR(INDEX(Targets!$E$6:$E$45,MATCH('Weekly data'!$C62,Targets!$A$6:$A$45,0)),0))=0,SUM(Seasonality!$C$6:$C$18)=0),"",IFERROR(INDEX(Targets!$E$6:$E$45,MATCH('Weekly data'!$C62,Targets!$A$6:$A$45,0)),0)*$C62/SUM(Seasonality!$C$6:$C$18)),IF(Metrics!$J$9="Quarter plan",IF(N(IFERROR(INDEX(Targets!$E$6:$E$45,MATCH('Weekly data'!$C62,Targets!$A$6:$A$45,0)),0))=0,"",IFERROR(INDEX(Targets!$E$6:$E$45,MATCH('Weekly data'!$C62,Targets!$A$6:$A$45,0)),0)),IF(AND(Metrics!$J$9="Weekly",ISNUMBER(Metrics!$K$9)),Metrics!$K$9,"")))))</f>
        <v/>
      </c>
      <c r="AC62">
        <f>IF(NOT(ISNUMBER('Weekly data'!H62)),"",IF(Metrics!$L$9="% of target",IF(ISNUMBER(AB62),IF(AB62=0,"",'Weekly data'!H62/AB62),""),'Weekly data'!H62))</f>
        <v/>
      </c>
      <c r="AD62">
        <f>IF(AND(ISNUMBER(AC62),ISNUMBER(AC61)),ABS(AC62-AC61),"")</f>
        <v/>
      </c>
      <c r="AE62">
        <f>IF(COUNT(AC50:AC61)&lt;12,"",AVERAGE(AC50:AC61))</f>
        <v/>
      </c>
      <c r="AF62">
        <f>IF(COUNT(AD51:AD61)&lt;11,"",AVERAGE(AD51:AD61))</f>
        <v/>
      </c>
      <c r="AG62">
        <f>IF(OR(AE62="",AF62=""),"",AE62+2.66*AF62)</f>
        <v/>
      </c>
      <c r="AH62">
        <f>IF(OR(AE62="",AF62=""),"",AE62-2.66*AF62)</f>
        <v/>
      </c>
      <c r="AI62">
        <f>IF(OR(AE62="",COUNT(AC55:AC62)&lt;8),"",IF(COUNTIF(AC55:AC62,"&gt;"&amp;AE62)=8,"Above",IF(COUNTIF(AC55:AC62,"&lt;"&amp;AE62)=8,"Below","")))</f>
        <v/>
      </c>
      <c r="AJ62">
        <f>IF('Weekly data'!$C62="","",IF(Metrics!$J$10="Seasonal bookings",IF(OR(N(IFERROR(INDEX(Targets!$F$6:$F$45,MATCH('Weekly data'!$C62,Targets!$A$6:$A$45,0)),0))=0,SUM(Seasonality!$B$6:$B$18)=0),"",IFERROR(INDEX(Targets!$F$6:$F$45,MATCH('Weekly data'!$C62,Targets!$A$6:$A$45,0)),0)*$B62/SUM(Seasonality!$B$6:$B$18)),IF(Metrics!$J$10="Seasonal pipeline",IF(OR(N(IFERROR(INDEX(Targets!$F$6:$F$45,MATCH('Weekly data'!$C62,Targets!$A$6:$A$45,0)),0))=0,SUM(Seasonality!$C$6:$C$18)=0),"",IFERROR(INDEX(Targets!$F$6:$F$45,MATCH('Weekly data'!$C62,Targets!$A$6:$A$45,0)),0)*$C62/SUM(Seasonality!$C$6:$C$18)),IF(Metrics!$J$10="Quarter plan",IF(N(IFERROR(INDEX(Targets!$F$6:$F$45,MATCH('Weekly data'!$C62,Targets!$A$6:$A$45,0)),0))=0,"",IFERROR(INDEX(Targets!$F$6:$F$45,MATCH('Weekly data'!$C62,Targets!$A$6:$A$45,0)),0)),IF(AND(Metrics!$J$10="Weekly",ISNUMBER(Metrics!$K$10)),Metrics!$K$10,"")))))</f>
        <v/>
      </c>
      <c r="AK62">
        <f>IF(NOT(ISNUMBER('Weekly data'!I62)),"",IF(Metrics!$L$10="% of target",IF(ISNUMBER(AJ62),IF(AJ62=0,"",'Weekly data'!I62/AJ62),""),'Weekly data'!I62))</f>
        <v/>
      </c>
      <c r="AL62">
        <f>IF(AND(ISNUMBER(AK62),ISNUMBER(AK61)),ABS(AK62-AK61),"")</f>
        <v/>
      </c>
      <c r="AM62">
        <f>IF(COUNT(AK50:AK61)&lt;12,"",AVERAGE(AK50:AK61))</f>
        <v/>
      </c>
      <c r="AN62">
        <f>IF(COUNT(AL51:AL61)&lt;11,"",AVERAGE(AL51:AL61))</f>
        <v/>
      </c>
      <c r="AO62">
        <f>IF(OR(AM62="",AN62=""),"",AM62+2.66*AN62)</f>
        <v/>
      </c>
      <c r="AP62">
        <f>IF(OR(AM62="",AN62=""),"",AM62-2.66*AN62)</f>
        <v/>
      </c>
      <c r="AQ62">
        <f>IF(OR(AM62="",COUNT(AK55:AK62)&lt;8),"",IF(COUNTIF(AK55:AK62,"&gt;"&amp;AM62)=8,"Above",IF(COUNTIF(AK55:AK62,"&lt;"&amp;AM62)=8,"Below","")))</f>
        <v/>
      </c>
      <c r="AR62">
        <f>IF('Weekly data'!$C62="","",IF(Metrics!$J$11="Seasonal bookings",IF(OR(N(IFERROR(INDEX(Targets!$G$6:$G$45,MATCH('Weekly data'!$C62,Targets!$A$6:$A$45,0)),0))=0,SUM(Seasonality!$B$6:$B$18)=0),"",IFERROR(INDEX(Targets!$G$6:$G$45,MATCH('Weekly data'!$C62,Targets!$A$6:$A$45,0)),0)*$B62/SUM(Seasonality!$B$6:$B$18)),IF(Metrics!$J$11="Seasonal pipeline",IF(OR(N(IFERROR(INDEX(Targets!$G$6:$G$45,MATCH('Weekly data'!$C62,Targets!$A$6:$A$45,0)),0))=0,SUM(Seasonality!$C$6:$C$18)=0),"",IFERROR(INDEX(Targets!$G$6:$G$45,MATCH('Weekly data'!$C62,Targets!$A$6:$A$45,0)),0)*$C62/SUM(Seasonality!$C$6:$C$18)),IF(Metrics!$J$11="Quarter plan",IF(N(IFERROR(INDEX(Targets!$G$6:$G$45,MATCH('Weekly data'!$C62,Targets!$A$6:$A$45,0)),0))=0,"",IFERROR(INDEX(Targets!$G$6:$G$45,MATCH('Weekly data'!$C62,Targets!$A$6:$A$45,0)),0)),IF(AND(Metrics!$J$11="Weekly",ISNUMBER(Metrics!$K$11)),Metrics!$K$11,"")))))</f>
        <v/>
      </c>
      <c r="AS62">
        <f>IF(NOT(ISNUMBER('Weekly data'!J62)),"",IF(Metrics!$L$11="% of target",IF(ISNUMBER(AR62),IF(AR62=0,"",'Weekly data'!J62/AR62),""),'Weekly data'!J62))</f>
        <v/>
      </c>
      <c r="AT62">
        <f>IF(AND(ISNUMBER(AS62),ISNUMBER(AS61)),ABS(AS62-AS61),"")</f>
        <v/>
      </c>
      <c r="AU62">
        <f>IF(COUNT(AS50:AS61)&lt;12,"",AVERAGE(AS50:AS61))</f>
        <v/>
      </c>
      <c r="AV62">
        <f>IF(COUNT(AT51:AT61)&lt;11,"",AVERAGE(AT51:AT61))</f>
        <v/>
      </c>
      <c r="AW62">
        <f>IF(OR(AU62="",AV62=""),"",AU62+2.66*AV62)</f>
        <v/>
      </c>
      <c r="AX62">
        <f>IF(OR(AU62="",AV62=""),"",AU62-2.66*AV62)</f>
        <v/>
      </c>
      <c r="AY62">
        <f>IF(OR(AU62="",COUNT(AS55:AS62)&lt;8),"",IF(COUNTIF(AS55:AS62,"&gt;"&amp;AU62)=8,"Above",IF(COUNTIF(AS55:AS62,"&lt;"&amp;AU62)=8,"Below","")))</f>
        <v/>
      </c>
      <c r="AZ62">
        <f>IF('Weekly data'!$C62="","",IF(Metrics!$J$12="Seasonal bookings",IF(OR(N(IFERROR(INDEX(Targets!$H$6:$H$45,MATCH('Weekly data'!$C62,Targets!$A$6:$A$45,0)),0))=0,SUM(Seasonality!$B$6:$B$18)=0),"",IFERROR(INDEX(Targets!$H$6:$H$45,MATCH('Weekly data'!$C62,Targets!$A$6:$A$45,0)),0)*$B62/SUM(Seasonality!$B$6:$B$18)),IF(Metrics!$J$12="Seasonal pipeline",IF(OR(N(IFERROR(INDEX(Targets!$H$6:$H$45,MATCH('Weekly data'!$C62,Targets!$A$6:$A$45,0)),0))=0,SUM(Seasonality!$C$6:$C$18)=0),"",IFERROR(INDEX(Targets!$H$6:$H$45,MATCH('Weekly data'!$C62,Targets!$A$6:$A$45,0)),0)*$C62/SUM(Seasonality!$C$6:$C$18)),IF(Metrics!$J$12="Quarter plan",IF(N(IFERROR(INDEX(Targets!$H$6:$H$45,MATCH('Weekly data'!$C62,Targets!$A$6:$A$45,0)),0))=0,"",IFERROR(INDEX(Targets!$H$6:$H$45,MATCH('Weekly data'!$C62,Targets!$A$6:$A$45,0)),0)),IF(AND(Metrics!$J$12="Weekly",ISNUMBER(Metrics!$K$12)),Metrics!$K$12,"")))))</f>
        <v/>
      </c>
      <c r="BA62">
        <f>IF(NOT(ISNUMBER('Weekly data'!K62)),"",IF(Metrics!$L$12="% of target",IF(ISNUMBER(AZ62),IF(AZ62=0,"",'Weekly data'!K62/AZ62),""),'Weekly data'!K62))</f>
        <v/>
      </c>
      <c r="BB62">
        <f>IF(AND(ISNUMBER(BA62),ISNUMBER(BA61)),ABS(BA62-BA61),"")</f>
        <v/>
      </c>
      <c r="BC62">
        <f>IF(COUNT(BA50:BA61)&lt;12,"",AVERAGE(BA50:BA61))</f>
        <v/>
      </c>
      <c r="BD62">
        <f>IF(COUNT(BB51:BB61)&lt;11,"",AVERAGE(BB51:BB61))</f>
        <v/>
      </c>
      <c r="BE62">
        <f>IF(OR(BC62="",BD62=""),"",BC62+2.66*BD62)</f>
        <v/>
      </c>
      <c r="BF62">
        <f>IF(OR(BC62="",BD62=""),"",BC62-2.66*BD62)</f>
        <v/>
      </c>
      <c r="BG62">
        <f>IF(OR(BC62="",COUNT(BA55:BA62)&lt;8),"",IF(COUNTIF(BA55:BA62,"&gt;"&amp;BC62)=8,"Above",IF(COUNTIF(BA55:BA62,"&lt;"&amp;BC62)=8,"Below","")))</f>
        <v/>
      </c>
      <c r="BH62">
        <f>IF('Weekly data'!$C62="","",IF(Metrics!$J$13="Seasonal bookings",IF(OR(N(IFERROR(INDEX(Targets!$I$6:$I$45,MATCH('Weekly data'!$C62,Targets!$A$6:$A$45,0)),0))=0,SUM(Seasonality!$B$6:$B$18)=0),"",IFERROR(INDEX(Targets!$I$6:$I$45,MATCH('Weekly data'!$C62,Targets!$A$6:$A$45,0)),0)*$B62/SUM(Seasonality!$B$6:$B$18)),IF(Metrics!$J$13="Seasonal pipeline",IF(OR(N(IFERROR(INDEX(Targets!$I$6:$I$45,MATCH('Weekly data'!$C62,Targets!$A$6:$A$45,0)),0))=0,SUM(Seasonality!$C$6:$C$18)=0),"",IFERROR(INDEX(Targets!$I$6:$I$45,MATCH('Weekly data'!$C62,Targets!$A$6:$A$45,0)),0)*$C62/SUM(Seasonality!$C$6:$C$18)),IF(Metrics!$J$13="Quarter plan",IF(N(IFERROR(INDEX(Targets!$I$6:$I$45,MATCH('Weekly data'!$C62,Targets!$A$6:$A$45,0)),0))=0,"",IFERROR(INDEX(Targets!$I$6:$I$45,MATCH('Weekly data'!$C62,Targets!$A$6:$A$45,0)),0)),IF(AND(Metrics!$J$13="Weekly",ISNUMBER(Metrics!$K$13)),Metrics!$K$13,"")))))</f>
        <v/>
      </c>
      <c r="BI62">
        <f>IF(NOT(ISNUMBER('Weekly data'!L62)),"",IF(Metrics!$L$13="% of target",IF(ISNUMBER(BH62),IF(BH62=0,"",'Weekly data'!L62/BH62),""),'Weekly data'!L62))</f>
        <v/>
      </c>
      <c r="BJ62">
        <f>IF(AND(ISNUMBER(BI62),ISNUMBER(BI61)),ABS(BI62-BI61),"")</f>
        <v/>
      </c>
      <c r="BK62">
        <f>IF(COUNT(BI50:BI61)&lt;12,"",AVERAGE(BI50:BI61))</f>
        <v/>
      </c>
      <c r="BL62">
        <f>IF(COUNT(BJ51:BJ61)&lt;11,"",AVERAGE(BJ51:BJ61))</f>
        <v/>
      </c>
      <c r="BM62">
        <f>IF(OR(BK62="",BL62=""),"",BK62+2.66*BL62)</f>
        <v/>
      </c>
      <c r="BN62">
        <f>IF(OR(BK62="",BL62=""),"",BK62-2.66*BL62)</f>
        <v/>
      </c>
      <c r="BO62">
        <f>IF(OR(BK62="",COUNT(BI55:BI62)&lt;8),"",IF(COUNTIF(BI55:BI62,"&gt;"&amp;BK62)=8,"Above",IF(COUNTIF(BI55:BI62,"&lt;"&amp;BK62)=8,"Below","")))</f>
        <v/>
      </c>
      <c r="BP62">
        <f>IF('Weekly data'!$C62="","",IF(Metrics!$J$14="Seasonal bookings",IF(OR(N(IFERROR(INDEX(Targets!$J$6:$J$45,MATCH('Weekly data'!$C62,Targets!$A$6:$A$45,0)),0))=0,SUM(Seasonality!$B$6:$B$18)=0),"",IFERROR(INDEX(Targets!$J$6:$J$45,MATCH('Weekly data'!$C62,Targets!$A$6:$A$45,0)),0)*$B62/SUM(Seasonality!$B$6:$B$18)),IF(Metrics!$J$14="Seasonal pipeline",IF(OR(N(IFERROR(INDEX(Targets!$J$6:$J$45,MATCH('Weekly data'!$C62,Targets!$A$6:$A$45,0)),0))=0,SUM(Seasonality!$C$6:$C$18)=0),"",IFERROR(INDEX(Targets!$J$6:$J$45,MATCH('Weekly data'!$C62,Targets!$A$6:$A$45,0)),0)*$C62/SUM(Seasonality!$C$6:$C$18)),IF(Metrics!$J$14="Quarter plan",IF(N(IFERROR(INDEX(Targets!$J$6:$J$45,MATCH('Weekly data'!$C62,Targets!$A$6:$A$45,0)),0))=0,"",IFERROR(INDEX(Targets!$J$6:$J$45,MATCH('Weekly data'!$C62,Targets!$A$6:$A$45,0)),0)),IF(AND(Metrics!$J$14="Weekly",ISNUMBER(Metrics!$K$14)),Metrics!$K$14,"")))))</f>
        <v/>
      </c>
      <c r="BQ62">
        <f>IF(NOT(ISNUMBER('Weekly data'!M62)),"",IF(Metrics!$L$14="% of target",IF(ISNUMBER(BP62),IF(BP62=0,"",'Weekly data'!M62/BP62),""),'Weekly data'!M62))</f>
        <v/>
      </c>
      <c r="BR62">
        <f>IF(AND(ISNUMBER(BQ62),ISNUMBER(BQ61)),ABS(BQ62-BQ61),"")</f>
        <v/>
      </c>
      <c r="BS62">
        <f>IF(COUNT(BQ50:BQ61)&lt;12,"",AVERAGE(BQ50:BQ61))</f>
        <v/>
      </c>
      <c r="BT62">
        <f>IF(COUNT(BR51:BR61)&lt;11,"",AVERAGE(BR51:BR61))</f>
        <v/>
      </c>
      <c r="BU62">
        <f>IF(OR(BS62="",BT62=""),"",BS62+2.66*BT62)</f>
        <v/>
      </c>
      <c r="BV62">
        <f>IF(OR(BS62="",BT62=""),"",BS62-2.66*BT62)</f>
        <v/>
      </c>
      <c r="BW62">
        <f>IF(OR(BS62="",COUNT(BQ55:BQ62)&lt;8),"",IF(COUNTIF(BQ55:BQ62,"&gt;"&amp;BS62)=8,"Above",IF(COUNTIF(BQ55:BQ62,"&lt;"&amp;BS62)=8,"Below","")))</f>
        <v/>
      </c>
      <c r="BX62">
        <f>IF('Weekly data'!$C62="","",IF(Metrics!$J$15="Seasonal bookings",IF(OR(N(IFERROR(INDEX(Targets!$K$6:$K$45,MATCH('Weekly data'!$C62,Targets!$A$6:$A$45,0)),0))=0,SUM(Seasonality!$B$6:$B$18)=0),"",IFERROR(INDEX(Targets!$K$6:$K$45,MATCH('Weekly data'!$C62,Targets!$A$6:$A$45,0)),0)*$B62/SUM(Seasonality!$B$6:$B$18)),IF(Metrics!$J$15="Seasonal pipeline",IF(OR(N(IFERROR(INDEX(Targets!$K$6:$K$45,MATCH('Weekly data'!$C62,Targets!$A$6:$A$45,0)),0))=0,SUM(Seasonality!$C$6:$C$18)=0),"",IFERROR(INDEX(Targets!$K$6:$K$45,MATCH('Weekly data'!$C62,Targets!$A$6:$A$45,0)),0)*$C62/SUM(Seasonality!$C$6:$C$18)),IF(Metrics!$J$15="Quarter plan",IF(N(IFERROR(INDEX(Targets!$K$6:$K$45,MATCH('Weekly data'!$C62,Targets!$A$6:$A$45,0)),0))=0,"",IFERROR(INDEX(Targets!$K$6:$K$45,MATCH('Weekly data'!$C62,Targets!$A$6:$A$45,0)),0)),IF(AND(Metrics!$J$15="Weekly",ISNUMBER(Metrics!$K$15)),Metrics!$K$15,"")))))</f>
        <v/>
      </c>
      <c r="BY62">
        <f>IF(NOT(ISNUMBER('Weekly data'!N62)),"",IF(Metrics!$L$15="% of target",IF(ISNUMBER(BX62),IF(BX62=0,"",'Weekly data'!N62/BX62),""),'Weekly data'!N62))</f>
        <v/>
      </c>
      <c r="BZ62">
        <f>IF(AND(ISNUMBER(BY62),ISNUMBER(BY61)),ABS(BY62-BY61),"")</f>
        <v/>
      </c>
      <c r="CA62">
        <f>IF(COUNT(BY50:BY61)&lt;12,"",AVERAGE(BY50:BY61))</f>
        <v/>
      </c>
      <c r="CB62">
        <f>IF(COUNT(BZ51:BZ61)&lt;11,"",AVERAGE(BZ51:BZ61))</f>
        <v/>
      </c>
      <c r="CC62">
        <f>IF(OR(CA62="",CB62=""),"",CA62+2.66*CB62)</f>
        <v/>
      </c>
      <c r="CD62">
        <f>IF(OR(CA62="",CB62=""),"",CA62-2.66*CB62)</f>
        <v/>
      </c>
      <c r="CE62">
        <f>IF(OR(CA62="",COUNT(BY55:BY62)&lt;8),"",IF(COUNTIF(BY55:BY62,"&gt;"&amp;CA62)=8,"Above",IF(COUNTIF(BY55:BY62,"&lt;"&amp;CA62)=8,"Below","")))</f>
        <v/>
      </c>
      <c r="CF62">
        <f>IF('Weekly data'!$C62="","",IF(Metrics!$J$16="Seasonal bookings",IF(OR(N(IFERROR(INDEX(Targets!$L$6:$L$45,MATCH('Weekly data'!$C62,Targets!$A$6:$A$45,0)),0))=0,SUM(Seasonality!$B$6:$B$18)=0),"",IFERROR(INDEX(Targets!$L$6:$L$45,MATCH('Weekly data'!$C62,Targets!$A$6:$A$45,0)),0)*$B62/SUM(Seasonality!$B$6:$B$18)),IF(Metrics!$J$16="Seasonal pipeline",IF(OR(N(IFERROR(INDEX(Targets!$L$6:$L$45,MATCH('Weekly data'!$C62,Targets!$A$6:$A$45,0)),0))=0,SUM(Seasonality!$C$6:$C$18)=0),"",IFERROR(INDEX(Targets!$L$6:$L$45,MATCH('Weekly data'!$C62,Targets!$A$6:$A$45,0)),0)*$C62/SUM(Seasonality!$C$6:$C$18)),IF(Metrics!$J$16="Quarter plan",IF(N(IFERROR(INDEX(Targets!$L$6:$L$45,MATCH('Weekly data'!$C62,Targets!$A$6:$A$45,0)),0))=0,"",IFERROR(INDEX(Targets!$L$6:$L$45,MATCH('Weekly data'!$C62,Targets!$A$6:$A$45,0)),0)),IF(AND(Metrics!$J$16="Weekly",ISNUMBER(Metrics!$K$16)),Metrics!$K$16,"")))))</f>
        <v/>
      </c>
      <c r="CG62">
        <f>IF(NOT(ISNUMBER('Weekly data'!O62)),"",IF(Metrics!$L$16="% of target",IF(ISNUMBER(CF62),IF(CF62=0,"",'Weekly data'!O62/CF62),""),'Weekly data'!O62))</f>
        <v/>
      </c>
      <c r="CH62">
        <f>IF(AND(ISNUMBER(CG62),ISNUMBER(CG61)),ABS(CG62-CG61),"")</f>
        <v/>
      </c>
      <c r="CI62">
        <f>IF(COUNT(CG50:CG61)&lt;12,"",AVERAGE(CG50:CG61))</f>
        <v/>
      </c>
      <c r="CJ62">
        <f>IF(COUNT(CH51:CH61)&lt;11,"",AVERAGE(CH51:CH61))</f>
        <v/>
      </c>
      <c r="CK62">
        <f>IF(OR(CI62="",CJ62=""),"",CI62+2.66*CJ62)</f>
        <v/>
      </c>
      <c r="CL62">
        <f>IF(OR(CI62="",CJ62=""),"",CI62-2.66*CJ62)</f>
        <v/>
      </c>
      <c r="CM62">
        <f>IF(OR(CI62="",COUNT(CG55:CG62)&lt;8),"",IF(COUNTIF(CG55:CG62,"&gt;"&amp;CI62)=8,"Above",IF(COUNTIF(CG55:CG62,"&lt;"&amp;CI62)=8,"Below","")))</f>
        <v/>
      </c>
      <c r="CN62">
        <f>IF('Weekly data'!$C62="","",IF(Metrics!$J$17="Seasonal bookings",IF(OR(N(IFERROR(INDEX(Targets!$M$6:$M$45,MATCH('Weekly data'!$C62,Targets!$A$6:$A$45,0)),0))=0,SUM(Seasonality!$B$6:$B$18)=0),"",IFERROR(INDEX(Targets!$M$6:$M$45,MATCH('Weekly data'!$C62,Targets!$A$6:$A$45,0)),0)*$B62/SUM(Seasonality!$B$6:$B$18)),IF(Metrics!$J$17="Seasonal pipeline",IF(OR(N(IFERROR(INDEX(Targets!$M$6:$M$45,MATCH('Weekly data'!$C62,Targets!$A$6:$A$45,0)),0))=0,SUM(Seasonality!$C$6:$C$18)=0),"",IFERROR(INDEX(Targets!$M$6:$M$45,MATCH('Weekly data'!$C62,Targets!$A$6:$A$45,0)),0)*$C62/SUM(Seasonality!$C$6:$C$18)),IF(Metrics!$J$17="Quarter plan",IF(N(IFERROR(INDEX(Targets!$M$6:$M$45,MATCH('Weekly data'!$C62,Targets!$A$6:$A$45,0)),0))=0,"",IFERROR(INDEX(Targets!$M$6:$M$45,MATCH('Weekly data'!$C62,Targets!$A$6:$A$45,0)),0)),IF(AND(Metrics!$J$17="Weekly",ISNUMBER(Metrics!$K$17)),Metrics!$K$17,"")))))</f>
        <v/>
      </c>
      <c r="CO62">
        <f>IF(NOT(ISNUMBER('Weekly data'!P62)),"",IF(Metrics!$L$17="% of target",IF(ISNUMBER(CN62),IF(CN62=0,"",'Weekly data'!P62/CN62),""),'Weekly data'!P62))</f>
        <v/>
      </c>
      <c r="CP62">
        <f>IF(AND(ISNUMBER(CO62),ISNUMBER(CO61)),ABS(CO62-CO61),"")</f>
        <v/>
      </c>
      <c r="CQ62">
        <f>IF(COUNT(CO50:CO61)&lt;12,"",AVERAGE(CO50:CO61))</f>
        <v/>
      </c>
      <c r="CR62">
        <f>IF(COUNT(CP51:CP61)&lt;11,"",AVERAGE(CP51:CP61))</f>
        <v/>
      </c>
      <c r="CS62">
        <f>IF(OR(CQ62="",CR62=""),"",CQ62+2.66*CR62)</f>
        <v/>
      </c>
      <c r="CT62">
        <f>IF(OR(CQ62="",CR62=""),"",CQ62-2.66*CR62)</f>
        <v/>
      </c>
      <c r="CU62">
        <f>IF(OR(CQ62="",COUNT(CO55:CO62)&lt;8),"",IF(COUNTIF(CO55:CO62,"&gt;"&amp;CQ62)=8,"Above",IF(COUNTIF(CO55:CO62,"&lt;"&amp;CQ62)=8,"Below","")))</f>
        <v/>
      </c>
    </row>
    <row r="63">
      <c r="A63" s="8">
        <f>'Weekly data'!A63</f>
        <v/>
      </c>
      <c r="B63">
        <f>IF('Weekly data'!D63="","",INDEX(Seasonality!$B$6:$B$18,'Weekly data'!D63))</f>
        <v/>
      </c>
      <c r="C63">
        <f>IF('Weekly data'!D63="","",INDEX(Seasonality!$C$6:$C$18,'Weekly data'!D63))</f>
        <v/>
      </c>
      <c r="D63">
        <f>IF('Weekly data'!$C63="","",IF(Metrics!$J$6="Seasonal bookings",IF(OR(N(IFERROR(INDEX(Targets!$B$6:$B$45,MATCH('Weekly data'!$C63,Targets!$A$6:$A$45,0)),0))=0,SUM(Seasonality!$B$6:$B$18)=0),"",IFERROR(INDEX(Targets!$B$6:$B$45,MATCH('Weekly data'!$C63,Targets!$A$6:$A$45,0)),0)*$B63/SUM(Seasonality!$B$6:$B$18)),IF(Metrics!$J$6="Seasonal pipeline",IF(OR(N(IFERROR(INDEX(Targets!$B$6:$B$45,MATCH('Weekly data'!$C63,Targets!$A$6:$A$45,0)),0))=0,SUM(Seasonality!$C$6:$C$18)=0),"",IFERROR(INDEX(Targets!$B$6:$B$45,MATCH('Weekly data'!$C63,Targets!$A$6:$A$45,0)),0)*$C63/SUM(Seasonality!$C$6:$C$18)),IF(Metrics!$J$6="Quarter plan",IF(N(IFERROR(INDEX(Targets!$B$6:$B$45,MATCH('Weekly data'!$C63,Targets!$A$6:$A$45,0)),0))=0,"",IFERROR(INDEX(Targets!$B$6:$B$45,MATCH('Weekly data'!$C63,Targets!$A$6:$A$45,0)),0)),IF(AND(Metrics!$J$6="Weekly",ISNUMBER(Metrics!$K$6)),Metrics!$K$6,"")))))</f>
        <v/>
      </c>
      <c r="E63">
        <f>IF(NOT(ISNUMBER('Weekly data'!E63)),"",IF(Metrics!$L$6="% of target",IF(ISNUMBER(D63),IF(D63=0,"",'Weekly data'!E63/D63),""),'Weekly data'!E63))</f>
        <v/>
      </c>
      <c r="F63">
        <f>IF(AND(ISNUMBER(E63),ISNUMBER(E62)),ABS(E63-E62),"")</f>
        <v/>
      </c>
      <c r="G63">
        <f>IF(COUNT(E51:E62)&lt;12,"",AVERAGE(E51:E62))</f>
        <v/>
      </c>
      <c r="H63">
        <f>IF(COUNT(F52:F62)&lt;11,"",AVERAGE(F52:F62))</f>
        <v/>
      </c>
      <c r="I63">
        <f>IF(OR(G63="",H63=""),"",G63+2.66*H63)</f>
        <v/>
      </c>
      <c r="J63">
        <f>IF(OR(G63="",H63=""),"",G63-2.66*H63)</f>
        <v/>
      </c>
      <c r="K63">
        <f>IF(OR(G63="",COUNT(E56:E63)&lt;8),"",IF(COUNTIF(E56:E63,"&gt;"&amp;G63)=8,"Above",IF(COUNTIF(E56:E63,"&lt;"&amp;G63)=8,"Below","")))</f>
        <v/>
      </c>
      <c r="L63">
        <f>IF('Weekly data'!$C63="","",IF(Metrics!$J$7="Seasonal bookings",IF(OR(N(IFERROR(INDEX(Targets!$C$6:$C$45,MATCH('Weekly data'!$C63,Targets!$A$6:$A$45,0)),0))=0,SUM(Seasonality!$B$6:$B$18)=0),"",IFERROR(INDEX(Targets!$C$6:$C$45,MATCH('Weekly data'!$C63,Targets!$A$6:$A$45,0)),0)*$B63/SUM(Seasonality!$B$6:$B$18)),IF(Metrics!$J$7="Seasonal pipeline",IF(OR(N(IFERROR(INDEX(Targets!$C$6:$C$45,MATCH('Weekly data'!$C63,Targets!$A$6:$A$45,0)),0))=0,SUM(Seasonality!$C$6:$C$18)=0),"",IFERROR(INDEX(Targets!$C$6:$C$45,MATCH('Weekly data'!$C63,Targets!$A$6:$A$45,0)),0)*$C63/SUM(Seasonality!$C$6:$C$18)),IF(Metrics!$J$7="Quarter plan",IF(N(IFERROR(INDEX(Targets!$C$6:$C$45,MATCH('Weekly data'!$C63,Targets!$A$6:$A$45,0)),0))=0,"",IFERROR(INDEX(Targets!$C$6:$C$45,MATCH('Weekly data'!$C63,Targets!$A$6:$A$45,0)),0)),IF(AND(Metrics!$J$7="Weekly",ISNUMBER(Metrics!$K$7)),Metrics!$K$7,"")))))</f>
        <v/>
      </c>
      <c r="M63">
        <f>IF(NOT(ISNUMBER('Weekly data'!F63)),"",IF(Metrics!$L$7="% of target",IF(ISNUMBER(L63),IF(L63=0,"",'Weekly data'!F63/L63),""),'Weekly data'!F63))</f>
        <v/>
      </c>
      <c r="N63">
        <f>IF(AND(ISNUMBER(M63),ISNUMBER(M62)),ABS(M63-M62),"")</f>
        <v/>
      </c>
      <c r="O63">
        <f>IF(COUNT(M51:M62)&lt;12,"",AVERAGE(M51:M62))</f>
        <v/>
      </c>
      <c r="P63">
        <f>IF(COUNT(N52:N62)&lt;11,"",AVERAGE(N52:N62))</f>
        <v/>
      </c>
      <c r="Q63">
        <f>IF(OR(O63="",P63=""),"",O63+2.66*P63)</f>
        <v/>
      </c>
      <c r="R63">
        <f>IF(OR(O63="",P63=""),"",O63-2.66*P63)</f>
        <v/>
      </c>
      <c r="S63">
        <f>IF(OR(O63="",COUNT(M56:M63)&lt;8),"",IF(COUNTIF(M56:M63,"&gt;"&amp;O63)=8,"Above",IF(COUNTIF(M56:M63,"&lt;"&amp;O63)=8,"Below","")))</f>
        <v/>
      </c>
      <c r="T63">
        <f>IF('Weekly data'!$C63="","",IF(Metrics!$J$8="Seasonal bookings",IF(OR(N(IFERROR(INDEX(Targets!$D$6:$D$45,MATCH('Weekly data'!$C63,Targets!$A$6:$A$45,0)),0))=0,SUM(Seasonality!$B$6:$B$18)=0),"",IFERROR(INDEX(Targets!$D$6:$D$45,MATCH('Weekly data'!$C63,Targets!$A$6:$A$45,0)),0)*$B63/SUM(Seasonality!$B$6:$B$18)),IF(Metrics!$J$8="Seasonal pipeline",IF(OR(N(IFERROR(INDEX(Targets!$D$6:$D$45,MATCH('Weekly data'!$C63,Targets!$A$6:$A$45,0)),0))=0,SUM(Seasonality!$C$6:$C$18)=0),"",IFERROR(INDEX(Targets!$D$6:$D$45,MATCH('Weekly data'!$C63,Targets!$A$6:$A$45,0)),0)*$C63/SUM(Seasonality!$C$6:$C$18)),IF(Metrics!$J$8="Quarter plan",IF(N(IFERROR(INDEX(Targets!$D$6:$D$45,MATCH('Weekly data'!$C63,Targets!$A$6:$A$45,0)),0))=0,"",IFERROR(INDEX(Targets!$D$6:$D$45,MATCH('Weekly data'!$C63,Targets!$A$6:$A$45,0)),0)),IF(AND(Metrics!$J$8="Weekly",ISNUMBER(Metrics!$K$8)),Metrics!$K$8,"")))))</f>
        <v/>
      </c>
      <c r="U63">
        <f>IF(NOT(ISNUMBER('Weekly data'!G63)),"",IF(Metrics!$L$8="% of target",IF(ISNUMBER(T63),IF(T63=0,"",'Weekly data'!G63/T63),""),'Weekly data'!G63))</f>
        <v/>
      </c>
      <c r="V63">
        <f>IF(AND(ISNUMBER(U63),ISNUMBER(U62)),ABS(U63-U62),"")</f>
        <v/>
      </c>
      <c r="W63">
        <f>IF(COUNT(U51:U62)&lt;12,"",AVERAGE(U51:U62))</f>
        <v/>
      </c>
      <c r="X63">
        <f>IF(COUNT(V52:V62)&lt;11,"",AVERAGE(V52:V62))</f>
        <v/>
      </c>
      <c r="Y63">
        <f>IF(OR(W63="",X63=""),"",W63+2.66*X63)</f>
        <v/>
      </c>
      <c r="Z63">
        <f>IF(OR(W63="",X63=""),"",W63-2.66*X63)</f>
        <v/>
      </c>
      <c r="AA63">
        <f>IF(OR(W63="",COUNT(U56:U63)&lt;8),"",IF(COUNTIF(U56:U63,"&gt;"&amp;W63)=8,"Above",IF(COUNTIF(U56:U63,"&lt;"&amp;W63)=8,"Below","")))</f>
        <v/>
      </c>
      <c r="AB63">
        <f>IF('Weekly data'!$C63="","",IF(Metrics!$J$9="Seasonal bookings",IF(OR(N(IFERROR(INDEX(Targets!$E$6:$E$45,MATCH('Weekly data'!$C63,Targets!$A$6:$A$45,0)),0))=0,SUM(Seasonality!$B$6:$B$18)=0),"",IFERROR(INDEX(Targets!$E$6:$E$45,MATCH('Weekly data'!$C63,Targets!$A$6:$A$45,0)),0)*$B63/SUM(Seasonality!$B$6:$B$18)),IF(Metrics!$J$9="Seasonal pipeline",IF(OR(N(IFERROR(INDEX(Targets!$E$6:$E$45,MATCH('Weekly data'!$C63,Targets!$A$6:$A$45,0)),0))=0,SUM(Seasonality!$C$6:$C$18)=0),"",IFERROR(INDEX(Targets!$E$6:$E$45,MATCH('Weekly data'!$C63,Targets!$A$6:$A$45,0)),0)*$C63/SUM(Seasonality!$C$6:$C$18)),IF(Metrics!$J$9="Quarter plan",IF(N(IFERROR(INDEX(Targets!$E$6:$E$45,MATCH('Weekly data'!$C63,Targets!$A$6:$A$45,0)),0))=0,"",IFERROR(INDEX(Targets!$E$6:$E$45,MATCH('Weekly data'!$C63,Targets!$A$6:$A$45,0)),0)),IF(AND(Metrics!$J$9="Weekly",ISNUMBER(Metrics!$K$9)),Metrics!$K$9,"")))))</f>
        <v/>
      </c>
      <c r="AC63">
        <f>IF(NOT(ISNUMBER('Weekly data'!H63)),"",IF(Metrics!$L$9="% of target",IF(ISNUMBER(AB63),IF(AB63=0,"",'Weekly data'!H63/AB63),""),'Weekly data'!H63))</f>
        <v/>
      </c>
      <c r="AD63">
        <f>IF(AND(ISNUMBER(AC63),ISNUMBER(AC62)),ABS(AC63-AC62),"")</f>
        <v/>
      </c>
      <c r="AE63">
        <f>IF(COUNT(AC51:AC62)&lt;12,"",AVERAGE(AC51:AC62))</f>
        <v/>
      </c>
      <c r="AF63">
        <f>IF(COUNT(AD52:AD62)&lt;11,"",AVERAGE(AD52:AD62))</f>
        <v/>
      </c>
      <c r="AG63">
        <f>IF(OR(AE63="",AF63=""),"",AE63+2.66*AF63)</f>
        <v/>
      </c>
      <c r="AH63">
        <f>IF(OR(AE63="",AF63=""),"",AE63-2.66*AF63)</f>
        <v/>
      </c>
      <c r="AI63">
        <f>IF(OR(AE63="",COUNT(AC56:AC63)&lt;8),"",IF(COUNTIF(AC56:AC63,"&gt;"&amp;AE63)=8,"Above",IF(COUNTIF(AC56:AC63,"&lt;"&amp;AE63)=8,"Below","")))</f>
        <v/>
      </c>
      <c r="AJ63">
        <f>IF('Weekly data'!$C63="","",IF(Metrics!$J$10="Seasonal bookings",IF(OR(N(IFERROR(INDEX(Targets!$F$6:$F$45,MATCH('Weekly data'!$C63,Targets!$A$6:$A$45,0)),0))=0,SUM(Seasonality!$B$6:$B$18)=0),"",IFERROR(INDEX(Targets!$F$6:$F$45,MATCH('Weekly data'!$C63,Targets!$A$6:$A$45,0)),0)*$B63/SUM(Seasonality!$B$6:$B$18)),IF(Metrics!$J$10="Seasonal pipeline",IF(OR(N(IFERROR(INDEX(Targets!$F$6:$F$45,MATCH('Weekly data'!$C63,Targets!$A$6:$A$45,0)),0))=0,SUM(Seasonality!$C$6:$C$18)=0),"",IFERROR(INDEX(Targets!$F$6:$F$45,MATCH('Weekly data'!$C63,Targets!$A$6:$A$45,0)),0)*$C63/SUM(Seasonality!$C$6:$C$18)),IF(Metrics!$J$10="Quarter plan",IF(N(IFERROR(INDEX(Targets!$F$6:$F$45,MATCH('Weekly data'!$C63,Targets!$A$6:$A$45,0)),0))=0,"",IFERROR(INDEX(Targets!$F$6:$F$45,MATCH('Weekly data'!$C63,Targets!$A$6:$A$45,0)),0)),IF(AND(Metrics!$J$10="Weekly",ISNUMBER(Metrics!$K$10)),Metrics!$K$10,"")))))</f>
        <v/>
      </c>
      <c r="AK63">
        <f>IF(NOT(ISNUMBER('Weekly data'!I63)),"",IF(Metrics!$L$10="% of target",IF(ISNUMBER(AJ63),IF(AJ63=0,"",'Weekly data'!I63/AJ63),""),'Weekly data'!I63))</f>
        <v/>
      </c>
      <c r="AL63">
        <f>IF(AND(ISNUMBER(AK63),ISNUMBER(AK62)),ABS(AK63-AK62),"")</f>
        <v/>
      </c>
      <c r="AM63">
        <f>IF(COUNT(AK51:AK62)&lt;12,"",AVERAGE(AK51:AK62))</f>
        <v/>
      </c>
      <c r="AN63">
        <f>IF(COUNT(AL52:AL62)&lt;11,"",AVERAGE(AL52:AL62))</f>
        <v/>
      </c>
      <c r="AO63">
        <f>IF(OR(AM63="",AN63=""),"",AM63+2.66*AN63)</f>
        <v/>
      </c>
      <c r="AP63">
        <f>IF(OR(AM63="",AN63=""),"",AM63-2.66*AN63)</f>
        <v/>
      </c>
      <c r="AQ63">
        <f>IF(OR(AM63="",COUNT(AK56:AK63)&lt;8),"",IF(COUNTIF(AK56:AK63,"&gt;"&amp;AM63)=8,"Above",IF(COUNTIF(AK56:AK63,"&lt;"&amp;AM63)=8,"Below","")))</f>
        <v/>
      </c>
      <c r="AR63">
        <f>IF('Weekly data'!$C63="","",IF(Metrics!$J$11="Seasonal bookings",IF(OR(N(IFERROR(INDEX(Targets!$G$6:$G$45,MATCH('Weekly data'!$C63,Targets!$A$6:$A$45,0)),0))=0,SUM(Seasonality!$B$6:$B$18)=0),"",IFERROR(INDEX(Targets!$G$6:$G$45,MATCH('Weekly data'!$C63,Targets!$A$6:$A$45,0)),0)*$B63/SUM(Seasonality!$B$6:$B$18)),IF(Metrics!$J$11="Seasonal pipeline",IF(OR(N(IFERROR(INDEX(Targets!$G$6:$G$45,MATCH('Weekly data'!$C63,Targets!$A$6:$A$45,0)),0))=0,SUM(Seasonality!$C$6:$C$18)=0),"",IFERROR(INDEX(Targets!$G$6:$G$45,MATCH('Weekly data'!$C63,Targets!$A$6:$A$45,0)),0)*$C63/SUM(Seasonality!$C$6:$C$18)),IF(Metrics!$J$11="Quarter plan",IF(N(IFERROR(INDEX(Targets!$G$6:$G$45,MATCH('Weekly data'!$C63,Targets!$A$6:$A$45,0)),0))=0,"",IFERROR(INDEX(Targets!$G$6:$G$45,MATCH('Weekly data'!$C63,Targets!$A$6:$A$45,0)),0)),IF(AND(Metrics!$J$11="Weekly",ISNUMBER(Metrics!$K$11)),Metrics!$K$11,"")))))</f>
        <v/>
      </c>
      <c r="AS63">
        <f>IF(NOT(ISNUMBER('Weekly data'!J63)),"",IF(Metrics!$L$11="% of target",IF(ISNUMBER(AR63),IF(AR63=0,"",'Weekly data'!J63/AR63),""),'Weekly data'!J63))</f>
        <v/>
      </c>
      <c r="AT63">
        <f>IF(AND(ISNUMBER(AS63),ISNUMBER(AS62)),ABS(AS63-AS62),"")</f>
        <v/>
      </c>
      <c r="AU63">
        <f>IF(COUNT(AS51:AS62)&lt;12,"",AVERAGE(AS51:AS62))</f>
        <v/>
      </c>
      <c r="AV63">
        <f>IF(COUNT(AT52:AT62)&lt;11,"",AVERAGE(AT52:AT62))</f>
        <v/>
      </c>
      <c r="AW63">
        <f>IF(OR(AU63="",AV63=""),"",AU63+2.66*AV63)</f>
        <v/>
      </c>
      <c r="AX63">
        <f>IF(OR(AU63="",AV63=""),"",AU63-2.66*AV63)</f>
        <v/>
      </c>
      <c r="AY63">
        <f>IF(OR(AU63="",COUNT(AS56:AS63)&lt;8),"",IF(COUNTIF(AS56:AS63,"&gt;"&amp;AU63)=8,"Above",IF(COUNTIF(AS56:AS63,"&lt;"&amp;AU63)=8,"Below","")))</f>
        <v/>
      </c>
      <c r="AZ63">
        <f>IF('Weekly data'!$C63="","",IF(Metrics!$J$12="Seasonal bookings",IF(OR(N(IFERROR(INDEX(Targets!$H$6:$H$45,MATCH('Weekly data'!$C63,Targets!$A$6:$A$45,0)),0))=0,SUM(Seasonality!$B$6:$B$18)=0),"",IFERROR(INDEX(Targets!$H$6:$H$45,MATCH('Weekly data'!$C63,Targets!$A$6:$A$45,0)),0)*$B63/SUM(Seasonality!$B$6:$B$18)),IF(Metrics!$J$12="Seasonal pipeline",IF(OR(N(IFERROR(INDEX(Targets!$H$6:$H$45,MATCH('Weekly data'!$C63,Targets!$A$6:$A$45,0)),0))=0,SUM(Seasonality!$C$6:$C$18)=0),"",IFERROR(INDEX(Targets!$H$6:$H$45,MATCH('Weekly data'!$C63,Targets!$A$6:$A$45,0)),0)*$C63/SUM(Seasonality!$C$6:$C$18)),IF(Metrics!$J$12="Quarter plan",IF(N(IFERROR(INDEX(Targets!$H$6:$H$45,MATCH('Weekly data'!$C63,Targets!$A$6:$A$45,0)),0))=0,"",IFERROR(INDEX(Targets!$H$6:$H$45,MATCH('Weekly data'!$C63,Targets!$A$6:$A$45,0)),0)),IF(AND(Metrics!$J$12="Weekly",ISNUMBER(Metrics!$K$12)),Metrics!$K$12,"")))))</f>
        <v/>
      </c>
      <c r="BA63">
        <f>IF(NOT(ISNUMBER('Weekly data'!K63)),"",IF(Metrics!$L$12="% of target",IF(ISNUMBER(AZ63),IF(AZ63=0,"",'Weekly data'!K63/AZ63),""),'Weekly data'!K63))</f>
        <v/>
      </c>
      <c r="BB63">
        <f>IF(AND(ISNUMBER(BA63),ISNUMBER(BA62)),ABS(BA63-BA62),"")</f>
        <v/>
      </c>
      <c r="BC63">
        <f>IF(COUNT(BA51:BA62)&lt;12,"",AVERAGE(BA51:BA62))</f>
        <v/>
      </c>
      <c r="BD63">
        <f>IF(COUNT(BB52:BB62)&lt;11,"",AVERAGE(BB52:BB62))</f>
        <v/>
      </c>
      <c r="BE63">
        <f>IF(OR(BC63="",BD63=""),"",BC63+2.66*BD63)</f>
        <v/>
      </c>
      <c r="BF63">
        <f>IF(OR(BC63="",BD63=""),"",BC63-2.66*BD63)</f>
        <v/>
      </c>
      <c r="BG63">
        <f>IF(OR(BC63="",COUNT(BA56:BA63)&lt;8),"",IF(COUNTIF(BA56:BA63,"&gt;"&amp;BC63)=8,"Above",IF(COUNTIF(BA56:BA63,"&lt;"&amp;BC63)=8,"Below","")))</f>
        <v/>
      </c>
      <c r="BH63">
        <f>IF('Weekly data'!$C63="","",IF(Metrics!$J$13="Seasonal bookings",IF(OR(N(IFERROR(INDEX(Targets!$I$6:$I$45,MATCH('Weekly data'!$C63,Targets!$A$6:$A$45,0)),0))=0,SUM(Seasonality!$B$6:$B$18)=0),"",IFERROR(INDEX(Targets!$I$6:$I$45,MATCH('Weekly data'!$C63,Targets!$A$6:$A$45,0)),0)*$B63/SUM(Seasonality!$B$6:$B$18)),IF(Metrics!$J$13="Seasonal pipeline",IF(OR(N(IFERROR(INDEX(Targets!$I$6:$I$45,MATCH('Weekly data'!$C63,Targets!$A$6:$A$45,0)),0))=0,SUM(Seasonality!$C$6:$C$18)=0),"",IFERROR(INDEX(Targets!$I$6:$I$45,MATCH('Weekly data'!$C63,Targets!$A$6:$A$45,0)),0)*$C63/SUM(Seasonality!$C$6:$C$18)),IF(Metrics!$J$13="Quarter plan",IF(N(IFERROR(INDEX(Targets!$I$6:$I$45,MATCH('Weekly data'!$C63,Targets!$A$6:$A$45,0)),0))=0,"",IFERROR(INDEX(Targets!$I$6:$I$45,MATCH('Weekly data'!$C63,Targets!$A$6:$A$45,0)),0)),IF(AND(Metrics!$J$13="Weekly",ISNUMBER(Metrics!$K$13)),Metrics!$K$13,"")))))</f>
        <v/>
      </c>
      <c r="BI63">
        <f>IF(NOT(ISNUMBER('Weekly data'!L63)),"",IF(Metrics!$L$13="% of target",IF(ISNUMBER(BH63),IF(BH63=0,"",'Weekly data'!L63/BH63),""),'Weekly data'!L63))</f>
        <v/>
      </c>
      <c r="BJ63">
        <f>IF(AND(ISNUMBER(BI63),ISNUMBER(BI62)),ABS(BI63-BI62),"")</f>
        <v/>
      </c>
      <c r="BK63">
        <f>IF(COUNT(BI51:BI62)&lt;12,"",AVERAGE(BI51:BI62))</f>
        <v/>
      </c>
      <c r="BL63">
        <f>IF(COUNT(BJ52:BJ62)&lt;11,"",AVERAGE(BJ52:BJ62))</f>
        <v/>
      </c>
      <c r="BM63">
        <f>IF(OR(BK63="",BL63=""),"",BK63+2.66*BL63)</f>
        <v/>
      </c>
      <c r="BN63">
        <f>IF(OR(BK63="",BL63=""),"",BK63-2.66*BL63)</f>
        <v/>
      </c>
      <c r="BO63">
        <f>IF(OR(BK63="",COUNT(BI56:BI63)&lt;8),"",IF(COUNTIF(BI56:BI63,"&gt;"&amp;BK63)=8,"Above",IF(COUNTIF(BI56:BI63,"&lt;"&amp;BK63)=8,"Below","")))</f>
        <v/>
      </c>
      <c r="BP63">
        <f>IF('Weekly data'!$C63="","",IF(Metrics!$J$14="Seasonal bookings",IF(OR(N(IFERROR(INDEX(Targets!$J$6:$J$45,MATCH('Weekly data'!$C63,Targets!$A$6:$A$45,0)),0))=0,SUM(Seasonality!$B$6:$B$18)=0),"",IFERROR(INDEX(Targets!$J$6:$J$45,MATCH('Weekly data'!$C63,Targets!$A$6:$A$45,0)),0)*$B63/SUM(Seasonality!$B$6:$B$18)),IF(Metrics!$J$14="Seasonal pipeline",IF(OR(N(IFERROR(INDEX(Targets!$J$6:$J$45,MATCH('Weekly data'!$C63,Targets!$A$6:$A$45,0)),0))=0,SUM(Seasonality!$C$6:$C$18)=0),"",IFERROR(INDEX(Targets!$J$6:$J$45,MATCH('Weekly data'!$C63,Targets!$A$6:$A$45,0)),0)*$C63/SUM(Seasonality!$C$6:$C$18)),IF(Metrics!$J$14="Quarter plan",IF(N(IFERROR(INDEX(Targets!$J$6:$J$45,MATCH('Weekly data'!$C63,Targets!$A$6:$A$45,0)),0))=0,"",IFERROR(INDEX(Targets!$J$6:$J$45,MATCH('Weekly data'!$C63,Targets!$A$6:$A$45,0)),0)),IF(AND(Metrics!$J$14="Weekly",ISNUMBER(Metrics!$K$14)),Metrics!$K$14,"")))))</f>
        <v/>
      </c>
      <c r="BQ63">
        <f>IF(NOT(ISNUMBER('Weekly data'!M63)),"",IF(Metrics!$L$14="% of target",IF(ISNUMBER(BP63),IF(BP63=0,"",'Weekly data'!M63/BP63),""),'Weekly data'!M63))</f>
        <v/>
      </c>
      <c r="BR63">
        <f>IF(AND(ISNUMBER(BQ63),ISNUMBER(BQ62)),ABS(BQ63-BQ62),"")</f>
        <v/>
      </c>
      <c r="BS63">
        <f>IF(COUNT(BQ51:BQ62)&lt;12,"",AVERAGE(BQ51:BQ62))</f>
        <v/>
      </c>
      <c r="BT63">
        <f>IF(COUNT(BR52:BR62)&lt;11,"",AVERAGE(BR52:BR62))</f>
        <v/>
      </c>
      <c r="BU63">
        <f>IF(OR(BS63="",BT63=""),"",BS63+2.66*BT63)</f>
        <v/>
      </c>
      <c r="BV63">
        <f>IF(OR(BS63="",BT63=""),"",BS63-2.66*BT63)</f>
        <v/>
      </c>
      <c r="BW63">
        <f>IF(OR(BS63="",COUNT(BQ56:BQ63)&lt;8),"",IF(COUNTIF(BQ56:BQ63,"&gt;"&amp;BS63)=8,"Above",IF(COUNTIF(BQ56:BQ63,"&lt;"&amp;BS63)=8,"Below","")))</f>
        <v/>
      </c>
      <c r="BX63">
        <f>IF('Weekly data'!$C63="","",IF(Metrics!$J$15="Seasonal bookings",IF(OR(N(IFERROR(INDEX(Targets!$K$6:$K$45,MATCH('Weekly data'!$C63,Targets!$A$6:$A$45,0)),0))=0,SUM(Seasonality!$B$6:$B$18)=0),"",IFERROR(INDEX(Targets!$K$6:$K$45,MATCH('Weekly data'!$C63,Targets!$A$6:$A$45,0)),0)*$B63/SUM(Seasonality!$B$6:$B$18)),IF(Metrics!$J$15="Seasonal pipeline",IF(OR(N(IFERROR(INDEX(Targets!$K$6:$K$45,MATCH('Weekly data'!$C63,Targets!$A$6:$A$45,0)),0))=0,SUM(Seasonality!$C$6:$C$18)=0),"",IFERROR(INDEX(Targets!$K$6:$K$45,MATCH('Weekly data'!$C63,Targets!$A$6:$A$45,0)),0)*$C63/SUM(Seasonality!$C$6:$C$18)),IF(Metrics!$J$15="Quarter plan",IF(N(IFERROR(INDEX(Targets!$K$6:$K$45,MATCH('Weekly data'!$C63,Targets!$A$6:$A$45,0)),0))=0,"",IFERROR(INDEX(Targets!$K$6:$K$45,MATCH('Weekly data'!$C63,Targets!$A$6:$A$45,0)),0)),IF(AND(Metrics!$J$15="Weekly",ISNUMBER(Metrics!$K$15)),Metrics!$K$15,"")))))</f>
        <v/>
      </c>
      <c r="BY63">
        <f>IF(NOT(ISNUMBER('Weekly data'!N63)),"",IF(Metrics!$L$15="% of target",IF(ISNUMBER(BX63),IF(BX63=0,"",'Weekly data'!N63/BX63),""),'Weekly data'!N63))</f>
        <v/>
      </c>
      <c r="BZ63">
        <f>IF(AND(ISNUMBER(BY63),ISNUMBER(BY62)),ABS(BY63-BY62),"")</f>
        <v/>
      </c>
      <c r="CA63">
        <f>IF(COUNT(BY51:BY62)&lt;12,"",AVERAGE(BY51:BY62))</f>
        <v/>
      </c>
      <c r="CB63">
        <f>IF(COUNT(BZ52:BZ62)&lt;11,"",AVERAGE(BZ52:BZ62))</f>
        <v/>
      </c>
      <c r="CC63">
        <f>IF(OR(CA63="",CB63=""),"",CA63+2.66*CB63)</f>
        <v/>
      </c>
      <c r="CD63">
        <f>IF(OR(CA63="",CB63=""),"",CA63-2.66*CB63)</f>
        <v/>
      </c>
      <c r="CE63">
        <f>IF(OR(CA63="",COUNT(BY56:BY63)&lt;8),"",IF(COUNTIF(BY56:BY63,"&gt;"&amp;CA63)=8,"Above",IF(COUNTIF(BY56:BY63,"&lt;"&amp;CA63)=8,"Below","")))</f>
        <v/>
      </c>
      <c r="CF63">
        <f>IF('Weekly data'!$C63="","",IF(Metrics!$J$16="Seasonal bookings",IF(OR(N(IFERROR(INDEX(Targets!$L$6:$L$45,MATCH('Weekly data'!$C63,Targets!$A$6:$A$45,0)),0))=0,SUM(Seasonality!$B$6:$B$18)=0),"",IFERROR(INDEX(Targets!$L$6:$L$45,MATCH('Weekly data'!$C63,Targets!$A$6:$A$45,0)),0)*$B63/SUM(Seasonality!$B$6:$B$18)),IF(Metrics!$J$16="Seasonal pipeline",IF(OR(N(IFERROR(INDEX(Targets!$L$6:$L$45,MATCH('Weekly data'!$C63,Targets!$A$6:$A$45,0)),0))=0,SUM(Seasonality!$C$6:$C$18)=0),"",IFERROR(INDEX(Targets!$L$6:$L$45,MATCH('Weekly data'!$C63,Targets!$A$6:$A$45,0)),0)*$C63/SUM(Seasonality!$C$6:$C$18)),IF(Metrics!$J$16="Quarter plan",IF(N(IFERROR(INDEX(Targets!$L$6:$L$45,MATCH('Weekly data'!$C63,Targets!$A$6:$A$45,0)),0))=0,"",IFERROR(INDEX(Targets!$L$6:$L$45,MATCH('Weekly data'!$C63,Targets!$A$6:$A$45,0)),0)),IF(AND(Metrics!$J$16="Weekly",ISNUMBER(Metrics!$K$16)),Metrics!$K$16,"")))))</f>
        <v/>
      </c>
      <c r="CG63">
        <f>IF(NOT(ISNUMBER('Weekly data'!O63)),"",IF(Metrics!$L$16="% of target",IF(ISNUMBER(CF63),IF(CF63=0,"",'Weekly data'!O63/CF63),""),'Weekly data'!O63))</f>
        <v/>
      </c>
      <c r="CH63">
        <f>IF(AND(ISNUMBER(CG63),ISNUMBER(CG62)),ABS(CG63-CG62),"")</f>
        <v/>
      </c>
      <c r="CI63">
        <f>IF(COUNT(CG51:CG62)&lt;12,"",AVERAGE(CG51:CG62))</f>
        <v/>
      </c>
      <c r="CJ63">
        <f>IF(COUNT(CH52:CH62)&lt;11,"",AVERAGE(CH52:CH62))</f>
        <v/>
      </c>
      <c r="CK63">
        <f>IF(OR(CI63="",CJ63=""),"",CI63+2.66*CJ63)</f>
        <v/>
      </c>
      <c r="CL63">
        <f>IF(OR(CI63="",CJ63=""),"",CI63-2.66*CJ63)</f>
        <v/>
      </c>
      <c r="CM63">
        <f>IF(OR(CI63="",COUNT(CG56:CG63)&lt;8),"",IF(COUNTIF(CG56:CG63,"&gt;"&amp;CI63)=8,"Above",IF(COUNTIF(CG56:CG63,"&lt;"&amp;CI63)=8,"Below","")))</f>
        <v/>
      </c>
      <c r="CN63">
        <f>IF('Weekly data'!$C63="","",IF(Metrics!$J$17="Seasonal bookings",IF(OR(N(IFERROR(INDEX(Targets!$M$6:$M$45,MATCH('Weekly data'!$C63,Targets!$A$6:$A$45,0)),0))=0,SUM(Seasonality!$B$6:$B$18)=0),"",IFERROR(INDEX(Targets!$M$6:$M$45,MATCH('Weekly data'!$C63,Targets!$A$6:$A$45,0)),0)*$B63/SUM(Seasonality!$B$6:$B$18)),IF(Metrics!$J$17="Seasonal pipeline",IF(OR(N(IFERROR(INDEX(Targets!$M$6:$M$45,MATCH('Weekly data'!$C63,Targets!$A$6:$A$45,0)),0))=0,SUM(Seasonality!$C$6:$C$18)=0),"",IFERROR(INDEX(Targets!$M$6:$M$45,MATCH('Weekly data'!$C63,Targets!$A$6:$A$45,0)),0)*$C63/SUM(Seasonality!$C$6:$C$18)),IF(Metrics!$J$17="Quarter plan",IF(N(IFERROR(INDEX(Targets!$M$6:$M$45,MATCH('Weekly data'!$C63,Targets!$A$6:$A$45,0)),0))=0,"",IFERROR(INDEX(Targets!$M$6:$M$45,MATCH('Weekly data'!$C63,Targets!$A$6:$A$45,0)),0)),IF(AND(Metrics!$J$17="Weekly",ISNUMBER(Metrics!$K$17)),Metrics!$K$17,"")))))</f>
        <v/>
      </c>
      <c r="CO63">
        <f>IF(NOT(ISNUMBER('Weekly data'!P63)),"",IF(Metrics!$L$17="% of target",IF(ISNUMBER(CN63),IF(CN63=0,"",'Weekly data'!P63/CN63),""),'Weekly data'!P63))</f>
        <v/>
      </c>
      <c r="CP63">
        <f>IF(AND(ISNUMBER(CO63),ISNUMBER(CO62)),ABS(CO63-CO62),"")</f>
        <v/>
      </c>
      <c r="CQ63">
        <f>IF(COUNT(CO51:CO62)&lt;12,"",AVERAGE(CO51:CO62))</f>
        <v/>
      </c>
      <c r="CR63">
        <f>IF(COUNT(CP52:CP62)&lt;11,"",AVERAGE(CP52:CP62))</f>
        <v/>
      </c>
      <c r="CS63">
        <f>IF(OR(CQ63="",CR63=""),"",CQ63+2.66*CR63)</f>
        <v/>
      </c>
      <c r="CT63">
        <f>IF(OR(CQ63="",CR63=""),"",CQ63-2.66*CR63)</f>
        <v/>
      </c>
      <c r="CU63">
        <f>IF(OR(CQ63="",COUNT(CO56:CO63)&lt;8),"",IF(COUNTIF(CO56:CO63,"&gt;"&amp;CQ63)=8,"Above",IF(COUNTIF(CO56:CO63,"&lt;"&amp;CQ63)=8,"Below","")))</f>
        <v/>
      </c>
    </row>
    <row r="64">
      <c r="A64" s="8">
        <f>'Weekly data'!A64</f>
        <v/>
      </c>
      <c r="B64">
        <f>IF('Weekly data'!D64="","",INDEX(Seasonality!$B$6:$B$18,'Weekly data'!D64))</f>
        <v/>
      </c>
      <c r="C64">
        <f>IF('Weekly data'!D64="","",INDEX(Seasonality!$C$6:$C$18,'Weekly data'!D64))</f>
        <v/>
      </c>
      <c r="D64">
        <f>IF('Weekly data'!$C64="","",IF(Metrics!$J$6="Seasonal bookings",IF(OR(N(IFERROR(INDEX(Targets!$B$6:$B$45,MATCH('Weekly data'!$C64,Targets!$A$6:$A$45,0)),0))=0,SUM(Seasonality!$B$6:$B$18)=0),"",IFERROR(INDEX(Targets!$B$6:$B$45,MATCH('Weekly data'!$C64,Targets!$A$6:$A$45,0)),0)*$B64/SUM(Seasonality!$B$6:$B$18)),IF(Metrics!$J$6="Seasonal pipeline",IF(OR(N(IFERROR(INDEX(Targets!$B$6:$B$45,MATCH('Weekly data'!$C64,Targets!$A$6:$A$45,0)),0))=0,SUM(Seasonality!$C$6:$C$18)=0),"",IFERROR(INDEX(Targets!$B$6:$B$45,MATCH('Weekly data'!$C64,Targets!$A$6:$A$45,0)),0)*$C64/SUM(Seasonality!$C$6:$C$18)),IF(Metrics!$J$6="Quarter plan",IF(N(IFERROR(INDEX(Targets!$B$6:$B$45,MATCH('Weekly data'!$C64,Targets!$A$6:$A$45,0)),0))=0,"",IFERROR(INDEX(Targets!$B$6:$B$45,MATCH('Weekly data'!$C64,Targets!$A$6:$A$45,0)),0)),IF(AND(Metrics!$J$6="Weekly",ISNUMBER(Metrics!$K$6)),Metrics!$K$6,"")))))</f>
        <v/>
      </c>
      <c r="E64">
        <f>IF(NOT(ISNUMBER('Weekly data'!E64)),"",IF(Metrics!$L$6="% of target",IF(ISNUMBER(D64),IF(D64=0,"",'Weekly data'!E64/D64),""),'Weekly data'!E64))</f>
        <v/>
      </c>
      <c r="F64">
        <f>IF(AND(ISNUMBER(E64),ISNUMBER(E63)),ABS(E64-E63),"")</f>
        <v/>
      </c>
      <c r="G64">
        <f>IF(COUNT(E52:E63)&lt;12,"",AVERAGE(E52:E63))</f>
        <v/>
      </c>
      <c r="H64">
        <f>IF(COUNT(F53:F63)&lt;11,"",AVERAGE(F53:F63))</f>
        <v/>
      </c>
      <c r="I64">
        <f>IF(OR(G64="",H64=""),"",G64+2.66*H64)</f>
        <v/>
      </c>
      <c r="J64">
        <f>IF(OR(G64="",H64=""),"",G64-2.66*H64)</f>
        <v/>
      </c>
      <c r="K64">
        <f>IF(OR(G64="",COUNT(E57:E64)&lt;8),"",IF(COUNTIF(E57:E64,"&gt;"&amp;G64)=8,"Above",IF(COUNTIF(E57:E64,"&lt;"&amp;G64)=8,"Below","")))</f>
        <v/>
      </c>
      <c r="L64">
        <f>IF('Weekly data'!$C64="","",IF(Metrics!$J$7="Seasonal bookings",IF(OR(N(IFERROR(INDEX(Targets!$C$6:$C$45,MATCH('Weekly data'!$C64,Targets!$A$6:$A$45,0)),0))=0,SUM(Seasonality!$B$6:$B$18)=0),"",IFERROR(INDEX(Targets!$C$6:$C$45,MATCH('Weekly data'!$C64,Targets!$A$6:$A$45,0)),0)*$B64/SUM(Seasonality!$B$6:$B$18)),IF(Metrics!$J$7="Seasonal pipeline",IF(OR(N(IFERROR(INDEX(Targets!$C$6:$C$45,MATCH('Weekly data'!$C64,Targets!$A$6:$A$45,0)),0))=0,SUM(Seasonality!$C$6:$C$18)=0),"",IFERROR(INDEX(Targets!$C$6:$C$45,MATCH('Weekly data'!$C64,Targets!$A$6:$A$45,0)),0)*$C64/SUM(Seasonality!$C$6:$C$18)),IF(Metrics!$J$7="Quarter plan",IF(N(IFERROR(INDEX(Targets!$C$6:$C$45,MATCH('Weekly data'!$C64,Targets!$A$6:$A$45,0)),0))=0,"",IFERROR(INDEX(Targets!$C$6:$C$45,MATCH('Weekly data'!$C64,Targets!$A$6:$A$45,0)),0)),IF(AND(Metrics!$J$7="Weekly",ISNUMBER(Metrics!$K$7)),Metrics!$K$7,"")))))</f>
        <v/>
      </c>
      <c r="M64">
        <f>IF(NOT(ISNUMBER('Weekly data'!F64)),"",IF(Metrics!$L$7="% of target",IF(ISNUMBER(L64),IF(L64=0,"",'Weekly data'!F64/L64),""),'Weekly data'!F64))</f>
        <v/>
      </c>
      <c r="N64">
        <f>IF(AND(ISNUMBER(M64),ISNUMBER(M63)),ABS(M64-M63),"")</f>
        <v/>
      </c>
      <c r="O64">
        <f>IF(COUNT(M52:M63)&lt;12,"",AVERAGE(M52:M63))</f>
        <v/>
      </c>
      <c r="P64">
        <f>IF(COUNT(N53:N63)&lt;11,"",AVERAGE(N53:N63))</f>
        <v/>
      </c>
      <c r="Q64">
        <f>IF(OR(O64="",P64=""),"",O64+2.66*P64)</f>
        <v/>
      </c>
      <c r="R64">
        <f>IF(OR(O64="",P64=""),"",O64-2.66*P64)</f>
        <v/>
      </c>
      <c r="S64">
        <f>IF(OR(O64="",COUNT(M57:M64)&lt;8),"",IF(COUNTIF(M57:M64,"&gt;"&amp;O64)=8,"Above",IF(COUNTIF(M57:M64,"&lt;"&amp;O64)=8,"Below","")))</f>
        <v/>
      </c>
      <c r="T64">
        <f>IF('Weekly data'!$C64="","",IF(Metrics!$J$8="Seasonal bookings",IF(OR(N(IFERROR(INDEX(Targets!$D$6:$D$45,MATCH('Weekly data'!$C64,Targets!$A$6:$A$45,0)),0))=0,SUM(Seasonality!$B$6:$B$18)=0),"",IFERROR(INDEX(Targets!$D$6:$D$45,MATCH('Weekly data'!$C64,Targets!$A$6:$A$45,0)),0)*$B64/SUM(Seasonality!$B$6:$B$18)),IF(Metrics!$J$8="Seasonal pipeline",IF(OR(N(IFERROR(INDEX(Targets!$D$6:$D$45,MATCH('Weekly data'!$C64,Targets!$A$6:$A$45,0)),0))=0,SUM(Seasonality!$C$6:$C$18)=0),"",IFERROR(INDEX(Targets!$D$6:$D$45,MATCH('Weekly data'!$C64,Targets!$A$6:$A$45,0)),0)*$C64/SUM(Seasonality!$C$6:$C$18)),IF(Metrics!$J$8="Quarter plan",IF(N(IFERROR(INDEX(Targets!$D$6:$D$45,MATCH('Weekly data'!$C64,Targets!$A$6:$A$45,0)),0))=0,"",IFERROR(INDEX(Targets!$D$6:$D$45,MATCH('Weekly data'!$C64,Targets!$A$6:$A$45,0)),0)),IF(AND(Metrics!$J$8="Weekly",ISNUMBER(Metrics!$K$8)),Metrics!$K$8,"")))))</f>
        <v/>
      </c>
      <c r="U64">
        <f>IF(NOT(ISNUMBER('Weekly data'!G64)),"",IF(Metrics!$L$8="% of target",IF(ISNUMBER(T64),IF(T64=0,"",'Weekly data'!G64/T64),""),'Weekly data'!G64))</f>
        <v/>
      </c>
      <c r="V64">
        <f>IF(AND(ISNUMBER(U64),ISNUMBER(U63)),ABS(U64-U63),"")</f>
        <v/>
      </c>
      <c r="W64">
        <f>IF(COUNT(U52:U63)&lt;12,"",AVERAGE(U52:U63))</f>
        <v/>
      </c>
      <c r="X64">
        <f>IF(COUNT(V53:V63)&lt;11,"",AVERAGE(V53:V63))</f>
        <v/>
      </c>
      <c r="Y64">
        <f>IF(OR(W64="",X64=""),"",W64+2.66*X64)</f>
        <v/>
      </c>
      <c r="Z64">
        <f>IF(OR(W64="",X64=""),"",W64-2.66*X64)</f>
        <v/>
      </c>
      <c r="AA64">
        <f>IF(OR(W64="",COUNT(U57:U64)&lt;8),"",IF(COUNTIF(U57:U64,"&gt;"&amp;W64)=8,"Above",IF(COUNTIF(U57:U64,"&lt;"&amp;W64)=8,"Below","")))</f>
        <v/>
      </c>
      <c r="AB64">
        <f>IF('Weekly data'!$C64="","",IF(Metrics!$J$9="Seasonal bookings",IF(OR(N(IFERROR(INDEX(Targets!$E$6:$E$45,MATCH('Weekly data'!$C64,Targets!$A$6:$A$45,0)),0))=0,SUM(Seasonality!$B$6:$B$18)=0),"",IFERROR(INDEX(Targets!$E$6:$E$45,MATCH('Weekly data'!$C64,Targets!$A$6:$A$45,0)),0)*$B64/SUM(Seasonality!$B$6:$B$18)),IF(Metrics!$J$9="Seasonal pipeline",IF(OR(N(IFERROR(INDEX(Targets!$E$6:$E$45,MATCH('Weekly data'!$C64,Targets!$A$6:$A$45,0)),0))=0,SUM(Seasonality!$C$6:$C$18)=0),"",IFERROR(INDEX(Targets!$E$6:$E$45,MATCH('Weekly data'!$C64,Targets!$A$6:$A$45,0)),0)*$C64/SUM(Seasonality!$C$6:$C$18)),IF(Metrics!$J$9="Quarter plan",IF(N(IFERROR(INDEX(Targets!$E$6:$E$45,MATCH('Weekly data'!$C64,Targets!$A$6:$A$45,0)),0))=0,"",IFERROR(INDEX(Targets!$E$6:$E$45,MATCH('Weekly data'!$C64,Targets!$A$6:$A$45,0)),0)),IF(AND(Metrics!$J$9="Weekly",ISNUMBER(Metrics!$K$9)),Metrics!$K$9,"")))))</f>
        <v/>
      </c>
      <c r="AC64">
        <f>IF(NOT(ISNUMBER('Weekly data'!H64)),"",IF(Metrics!$L$9="% of target",IF(ISNUMBER(AB64),IF(AB64=0,"",'Weekly data'!H64/AB64),""),'Weekly data'!H64))</f>
        <v/>
      </c>
      <c r="AD64">
        <f>IF(AND(ISNUMBER(AC64),ISNUMBER(AC63)),ABS(AC64-AC63),"")</f>
        <v/>
      </c>
      <c r="AE64">
        <f>IF(COUNT(AC52:AC63)&lt;12,"",AVERAGE(AC52:AC63))</f>
        <v/>
      </c>
      <c r="AF64">
        <f>IF(COUNT(AD53:AD63)&lt;11,"",AVERAGE(AD53:AD63))</f>
        <v/>
      </c>
      <c r="AG64">
        <f>IF(OR(AE64="",AF64=""),"",AE64+2.66*AF64)</f>
        <v/>
      </c>
      <c r="AH64">
        <f>IF(OR(AE64="",AF64=""),"",AE64-2.66*AF64)</f>
        <v/>
      </c>
      <c r="AI64">
        <f>IF(OR(AE64="",COUNT(AC57:AC64)&lt;8),"",IF(COUNTIF(AC57:AC64,"&gt;"&amp;AE64)=8,"Above",IF(COUNTIF(AC57:AC64,"&lt;"&amp;AE64)=8,"Below","")))</f>
        <v/>
      </c>
      <c r="AJ64">
        <f>IF('Weekly data'!$C64="","",IF(Metrics!$J$10="Seasonal bookings",IF(OR(N(IFERROR(INDEX(Targets!$F$6:$F$45,MATCH('Weekly data'!$C64,Targets!$A$6:$A$45,0)),0))=0,SUM(Seasonality!$B$6:$B$18)=0),"",IFERROR(INDEX(Targets!$F$6:$F$45,MATCH('Weekly data'!$C64,Targets!$A$6:$A$45,0)),0)*$B64/SUM(Seasonality!$B$6:$B$18)),IF(Metrics!$J$10="Seasonal pipeline",IF(OR(N(IFERROR(INDEX(Targets!$F$6:$F$45,MATCH('Weekly data'!$C64,Targets!$A$6:$A$45,0)),0))=0,SUM(Seasonality!$C$6:$C$18)=0),"",IFERROR(INDEX(Targets!$F$6:$F$45,MATCH('Weekly data'!$C64,Targets!$A$6:$A$45,0)),0)*$C64/SUM(Seasonality!$C$6:$C$18)),IF(Metrics!$J$10="Quarter plan",IF(N(IFERROR(INDEX(Targets!$F$6:$F$45,MATCH('Weekly data'!$C64,Targets!$A$6:$A$45,0)),0))=0,"",IFERROR(INDEX(Targets!$F$6:$F$45,MATCH('Weekly data'!$C64,Targets!$A$6:$A$45,0)),0)),IF(AND(Metrics!$J$10="Weekly",ISNUMBER(Metrics!$K$10)),Metrics!$K$10,"")))))</f>
        <v/>
      </c>
      <c r="AK64">
        <f>IF(NOT(ISNUMBER('Weekly data'!I64)),"",IF(Metrics!$L$10="% of target",IF(ISNUMBER(AJ64),IF(AJ64=0,"",'Weekly data'!I64/AJ64),""),'Weekly data'!I64))</f>
        <v/>
      </c>
      <c r="AL64">
        <f>IF(AND(ISNUMBER(AK64),ISNUMBER(AK63)),ABS(AK64-AK63),"")</f>
        <v/>
      </c>
      <c r="AM64">
        <f>IF(COUNT(AK52:AK63)&lt;12,"",AVERAGE(AK52:AK63))</f>
        <v/>
      </c>
      <c r="AN64">
        <f>IF(COUNT(AL53:AL63)&lt;11,"",AVERAGE(AL53:AL63))</f>
        <v/>
      </c>
      <c r="AO64">
        <f>IF(OR(AM64="",AN64=""),"",AM64+2.66*AN64)</f>
        <v/>
      </c>
      <c r="AP64">
        <f>IF(OR(AM64="",AN64=""),"",AM64-2.66*AN64)</f>
        <v/>
      </c>
      <c r="AQ64">
        <f>IF(OR(AM64="",COUNT(AK57:AK64)&lt;8),"",IF(COUNTIF(AK57:AK64,"&gt;"&amp;AM64)=8,"Above",IF(COUNTIF(AK57:AK64,"&lt;"&amp;AM64)=8,"Below","")))</f>
        <v/>
      </c>
      <c r="AR64">
        <f>IF('Weekly data'!$C64="","",IF(Metrics!$J$11="Seasonal bookings",IF(OR(N(IFERROR(INDEX(Targets!$G$6:$G$45,MATCH('Weekly data'!$C64,Targets!$A$6:$A$45,0)),0))=0,SUM(Seasonality!$B$6:$B$18)=0),"",IFERROR(INDEX(Targets!$G$6:$G$45,MATCH('Weekly data'!$C64,Targets!$A$6:$A$45,0)),0)*$B64/SUM(Seasonality!$B$6:$B$18)),IF(Metrics!$J$11="Seasonal pipeline",IF(OR(N(IFERROR(INDEX(Targets!$G$6:$G$45,MATCH('Weekly data'!$C64,Targets!$A$6:$A$45,0)),0))=0,SUM(Seasonality!$C$6:$C$18)=0),"",IFERROR(INDEX(Targets!$G$6:$G$45,MATCH('Weekly data'!$C64,Targets!$A$6:$A$45,0)),0)*$C64/SUM(Seasonality!$C$6:$C$18)),IF(Metrics!$J$11="Quarter plan",IF(N(IFERROR(INDEX(Targets!$G$6:$G$45,MATCH('Weekly data'!$C64,Targets!$A$6:$A$45,0)),0))=0,"",IFERROR(INDEX(Targets!$G$6:$G$45,MATCH('Weekly data'!$C64,Targets!$A$6:$A$45,0)),0)),IF(AND(Metrics!$J$11="Weekly",ISNUMBER(Metrics!$K$11)),Metrics!$K$11,"")))))</f>
        <v/>
      </c>
      <c r="AS64">
        <f>IF(NOT(ISNUMBER('Weekly data'!J64)),"",IF(Metrics!$L$11="% of target",IF(ISNUMBER(AR64),IF(AR64=0,"",'Weekly data'!J64/AR64),""),'Weekly data'!J64))</f>
        <v/>
      </c>
      <c r="AT64">
        <f>IF(AND(ISNUMBER(AS64),ISNUMBER(AS63)),ABS(AS64-AS63),"")</f>
        <v/>
      </c>
      <c r="AU64">
        <f>IF(COUNT(AS52:AS63)&lt;12,"",AVERAGE(AS52:AS63))</f>
        <v/>
      </c>
      <c r="AV64">
        <f>IF(COUNT(AT53:AT63)&lt;11,"",AVERAGE(AT53:AT63))</f>
        <v/>
      </c>
      <c r="AW64">
        <f>IF(OR(AU64="",AV64=""),"",AU64+2.66*AV64)</f>
        <v/>
      </c>
      <c r="AX64">
        <f>IF(OR(AU64="",AV64=""),"",AU64-2.66*AV64)</f>
        <v/>
      </c>
      <c r="AY64">
        <f>IF(OR(AU64="",COUNT(AS57:AS64)&lt;8),"",IF(COUNTIF(AS57:AS64,"&gt;"&amp;AU64)=8,"Above",IF(COUNTIF(AS57:AS64,"&lt;"&amp;AU64)=8,"Below","")))</f>
        <v/>
      </c>
      <c r="AZ64">
        <f>IF('Weekly data'!$C64="","",IF(Metrics!$J$12="Seasonal bookings",IF(OR(N(IFERROR(INDEX(Targets!$H$6:$H$45,MATCH('Weekly data'!$C64,Targets!$A$6:$A$45,0)),0))=0,SUM(Seasonality!$B$6:$B$18)=0),"",IFERROR(INDEX(Targets!$H$6:$H$45,MATCH('Weekly data'!$C64,Targets!$A$6:$A$45,0)),0)*$B64/SUM(Seasonality!$B$6:$B$18)),IF(Metrics!$J$12="Seasonal pipeline",IF(OR(N(IFERROR(INDEX(Targets!$H$6:$H$45,MATCH('Weekly data'!$C64,Targets!$A$6:$A$45,0)),0))=0,SUM(Seasonality!$C$6:$C$18)=0),"",IFERROR(INDEX(Targets!$H$6:$H$45,MATCH('Weekly data'!$C64,Targets!$A$6:$A$45,0)),0)*$C64/SUM(Seasonality!$C$6:$C$18)),IF(Metrics!$J$12="Quarter plan",IF(N(IFERROR(INDEX(Targets!$H$6:$H$45,MATCH('Weekly data'!$C64,Targets!$A$6:$A$45,0)),0))=0,"",IFERROR(INDEX(Targets!$H$6:$H$45,MATCH('Weekly data'!$C64,Targets!$A$6:$A$45,0)),0)),IF(AND(Metrics!$J$12="Weekly",ISNUMBER(Metrics!$K$12)),Metrics!$K$12,"")))))</f>
        <v/>
      </c>
      <c r="BA64">
        <f>IF(NOT(ISNUMBER('Weekly data'!K64)),"",IF(Metrics!$L$12="% of target",IF(ISNUMBER(AZ64),IF(AZ64=0,"",'Weekly data'!K64/AZ64),""),'Weekly data'!K64))</f>
        <v/>
      </c>
      <c r="BB64">
        <f>IF(AND(ISNUMBER(BA64),ISNUMBER(BA63)),ABS(BA64-BA63),"")</f>
        <v/>
      </c>
      <c r="BC64">
        <f>IF(COUNT(BA52:BA63)&lt;12,"",AVERAGE(BA52:BA63))</f>
        <v/>
      </c>
      <c r="BD64">
        <f>IF(COUNT(BB53:BB63)&lt;11,"",AVERAGE(BB53:BB63))</f>
        <v/>
      </c>
      <c r="BE64">
        <f>IF(OR(BC64="",BD64=""),"",BC64+2.66*BD64)</f>
        <v/>
      </c>
      <c r="BF64">
        <f>IF(OR(BC64="",BD64=""),"",BC64-2.66*BD64)</f>
        <v/>
      </c>
      <c r="BG64">
        <f>IF(OR(BC64="",COUNT(BA57:BA64)&lt;8),"",IF(COUNTIF(BA57:BA64,"&gt;"&amp;BC64)=8,"Above",IF(COUNTIF(BA57:BA64,"&lt;"&amp;BC64)=8,"Below","")))</f>
        <v/>
      </c>
      <c r="BH64">
        <f>IF('Weekly data'!$C64="","",IF(Metrics!$J$13="Seasonal bookings",IF(OR(N(IFERROR(INDEX(Targets!$I$6:$I$45,MATCH('Weekly data'!$C64,Targets!$A$6:$A$45,0)),0))=0,SUM(Seasonality!$B$6:$B$18)=0),"",IFERROR(INDEX(Targets!$I$6:$I$45,MATCH('Weekly data'!$C64,Targets!$A$6:$A$45,0)),0)*$B64/SUM(Seasonality!$B$6:$B$18)),IF(Metrics!$J$13="Seasonal pipeline",IF(OR(N(IFERROR(INDEX(Targets!$I$6:$I$45,MATCH('Weekly data'!$C64,Targets!$A$6:$A$45,0)),0))=0,SUM(Seasonality!$C$6:$C$18)=0),"",IFERROR(INDEX(Targets!$I$6:$I$45,MATCH('Weekly data'!$C64,Targets!$A$6:$A$45,0)),0)*$C64/SUM(Seasonality!$C$6:$C$18)),IF(Metrics!$J$13="Quarter plan",IF(N(IFERROR(INDEX(Targets!$I$6:$I$45,MATCH('Weekly data'!$C64,Targets!$A$6:$A$45,0)),0))=0,"",IFERROR(INDEX(Targets!$I$6:$I$45,MATCH('Weekly data'!$C64,Targets!$A$6:$A$45,0)),0)),IF(AND(Metrics!$J$13="Weekly",ISNUMBER(Metrics!$K$13)),Metrics!$K$13,"")))))</f>
        <v/>
      </c>
      <c r="BI64">
        <f>IF(NOT(ISNUMBER('Weekly data'!L64)),"",IF(Metrics!$L$13="% of target",IF(ISNUMBER(BH64),IF(BH64=0,"",'Weekly data'!L64/BH64),""),'Weekly data'!L64))</f>
        <v/>
      </c>
      <c r="BJ64">
        <f>IF(AND(ISNUMBER(BI64),ISNUMBER(BI63)),ABS(BI64-BI63),"")</f>
        <v/>
      </c>
      <c r="BK64">
        <f>IF(COUNT(BI52:BI63)&lt;12,"",AVERAGE(BI52:BI63))</f>
        <v/>
      </c>
      <c r="BL64">
        <f>IF(COUNT(BJ53:BJ63)&lt;11,"",AVERAGE(BJ53:BJ63))</f>
        <v/>
      </c>
      <c r="BM64">
        <f>IF(OR(BK64="",BL64=""),"",BK64+2.66*BL64)</f>
        <v/>
      </c>
      <c r="BN64">
        <f>IF(OR(BK64="",BL64=""),"",BK64-2.66*BL64)</f>
        <v/>
      </c>
      <c r="BO64">
        <f>IF(OR(BK64="",COUNT(BI57:BI64)&lt;8),"",IF(COUNTIF(BI57:BI64,"&gt;"&amp;BK64)=8,"Above",IF(COUNTIF(BI57:BI64,"&lt;"&amp;BK64)=8,"Below","")))</f>
        <v/>
      </c>
      <c r="BP64">
        <f>IF('Weekly data'!$C64="","",IF(Metrics!$J$14="Seasonal bookings",IF(OR(N(IFERROR(INDEX(Targets!$J$6:$J$45,MATCH('Weekly data'!$C64,Targets!$A$6:$A$45,0)),0))=0,SUM(Seasonality!$B$6:$B$18)=0),"",IFERROR(INDEX(Targets!$J$6:$J$45,MATCH('Weekly data'!$C64,Targets!$A$6:$A$45,0)),0)*$B64/SUM(Seasonality!$B$6:$B$18)),IF(Metrics!$J$14="Seasonal pipeline",IF(OR(N(IFERROR(INDEX(Targets!$J$6:$J$45,MATCH('Weekly data'!$C64,Targets!$A$6:$A$45,0)),0))=0,SUM(Seasonality!$C$6:$C$18)=0),"",IFERROR(INDEX(Targets!$J$6:$J$45,MATCH('Weekly data'!$C64,Targets!$A$6:$A$45,0)),0)*$C64/SUM(Seasonality!$C$6:$C$18)),IF(Metrics!$J$14="Quarter plan",IF(N(IFERROR(INDEX(Targets!$J$6:$J$45,MATCH('Weekly data'!$C64,Targets!$A$6:$A$45,0)),0))=0,"",IFERROR(INDEX(Targets!$J$6:$J$45,MATCH('Weekly data'!$C64,Targets!$A$6:$A$45,0)),0)),IF(AND(Metrics!$J$14="Weekly",ISNUMBER(Metrics!$K$14)),Metrics!$K$14,"")))))</f>
        <v/>
      </c>
      <c r="BQ64">
        <f>IF(NOT(ISNUMBER('Weekly data'!M64)),"",IF(Metrics!$L$14="% of target",IF(ISNUMBER(BP64),IF(BP64=0,"",'Weekly data'!M64/BP64),""),'Weekly data'!M64))</f>
        <v/>
      </c>
      <c r="BR64">
        <f>IF(AND(ISNUMBER(BQ64),ISNUMBER(BQ63)),ABS(BQ64-BQ63),"")</f>
        <v/>
      </c>
      <c r="BS64">
        <f>IF(COUNT(BQ52:BQ63)&lt;12,"",AVERAGE(BQ52:BQ63))</f>
        <v/>
      </c>
      <c r="BT64">
        <f>IF(COUNT(BR53:BR63)&lt;11,"",AVERAGE(BR53:BR63))</f>
        <v/>
      </c>
      <c r="BU64">
        <f>IF(OR(BS64="",BT64=""),"",BS64+2.66*BT64)</f>
        <v/>
      </c>
      <c r="BV64">
        <f>IF(OR(BS64="",BT64=""),"",BS64-2.66*BT64)</f>
        <v/>
      </c>
      <c r="BW64">
        <f>IF(OR(BS64="",COUNT(BQ57:BQ64)&lt;8),"",IF(COUNTIF(BQ57:BQ64,"&gt;"&amp;BS64)=8,"Above",IF(COUNTIF(BQ57:BQ64,"&lt;"&amp;BS64)=8,"Below","")))</f>
        <v/>
      </c>
      <c r="BX64">
        <f>IF('Weekly data'!$C64="","",IF(Metrics!$J$15="Seasonal bookings",IF(OR(N(IFERROR(INDEX(Targets!$K$6:$K$45,MATCH('Weekly data'!$C64,Targets!$A$6:$A$45,0)),0))=0,SUM(Seasonality!$B$6:$B$18)=0),"",IFERROR(INDEX(Targets!$K$6:$K$45,MATCH('Weekly data'!$C64,Targets!$A$6:$A$45,0)),0)*$B64/SUM(Seasonality!$B$6:$B$18)),IF(Metrics!$J$15="Seasonal pipeline",IF(OR(N(IFERROR(INDEX(Targets!$K$6:$K$45,MATCH('Weekly data'!$C64,Targets!$A$6:$A$45,0)),0))=0,SUM(Seasonality!$C$6:$C$18)=0),"",IFERROR(INDEX(Targets!$K$6:$K$45,MATCH('Weekly data'!$C64,Targets!$A$6:$A$45,0)),0)*$C64/SUM(Seasonality!$C$6:$C$18)),IF(Metrics!$J$15="Quarter plan",IF(N(IFERROR(INDEX(Targets!$K$6:$K$45,MATCH('Weekly data'!$C64,Targets!$A$6:$A$45,0)),0))=0,"",IFERROR(INDEX(Targets!$K$6:$K$45,MATCH('Weekly data'!$C64,Targets!$A$6:$A$45,0)),0)),IF(AND(Metrics!$J$15="Weekly",ISNUMBER(Metrics!$K$15)),Metrics!$K$15,"")))))</f>
        <v/>
      </c>
      <c r="BY64">
        <f>IF(NOT(ISNUMBER('Weekly data'!N64)),"",IF(Metrics!$L$15="% of target",IF(ISNUMBER(BX64),IF(BX64=0,"",'Weekly data'!N64/BX64),""),'Weekly data'!N64))</f>
        <v/>
      </c>
      <c r="BZ64">
        <f>IF(AND(ISNUMBER(BY64),ISNUMBER(BY63)),ABS(BY64-BY63),"")</f>
        <v/>
      </c>
      <c r="CA64">
        <f>IF(COUNT(BY52:BY63)&lt;12,"",AVERAGE(BY52:BY63))</f>
        <v/>
      </c>
      <c r="CB64">
        <f>IF(COUNT(BZ53:BZ63)&lt;11,"",AVERAGE(BZ53:BZ63))</f>
        <v/>
      </c>
      <c r="CC64">
        <f>IF(OR(CA64="",CB64=""),"",CA64+2.66*CB64)</f>
        <v/>
      </c>
      <c r="CD64">
        <f>IF(OR(CA64="",CB64=""),"",CA64-2.66*CB64)</f>
        <v/>
      </c>
      <c r="CE64">
        <f>IF(OR(CA64="",COUNT(BY57:BY64)&lt;8),"",IF(COUNTIF(BY57:BY64,"&gt;"&amp;CA64)=8,"Above",IF(COUNTIF(BY57:BY64,"&lt;"&amp;CA64)=8,"Below","")))</f>
        <v/>
      </c>
      <c r="CF64">
        <f>IF('Weekly data'!$C64="","",IF(Metrics!$J$16="Seasonal bookings",IF(OR(N(IFERROR(INDEX(Targets!$L$6:$L$45,MATCH('Weekly data'!$C64,Targets!$A$6:$A$45,0)),0))=0,SUM(Seasonality!$B$6:$B$18)=0),"",IFERROR(INDEX(Targets!$L$6:$L$45,MATCH('Weekly data'!$C64,Targets!$A$6:$A$45,0)),0)*$B64/SUM(Seasonality!$B$6:$B$18)),IF(Metrics!$J$16="Seasonal pipeline",IF(OR(N(IFERROR(INDEX(Targets!$L$6:$L$45,MATCH('Weekly data'!$C64,Targets!$A$6:$A$45,0)),0))=0,SUM(Seasonality!$C$6:$C$18)=0),"",IFERROR(INDEX(Targets!$L$6:$L$45,MATCH('Weekly data'!$C64,Targets!$A$6:$A$45,0)),0)*$C64/SUM(Seasonality!$C$6:$C$18)),IF(Metrics!$J$16="Quarter plan",IF(N(IFERROR(INDEX(Targets!$L$6:$L$45,MATCH('Weekly data'!$C64,Targets!$A$6:$A$45,0)),0))=0,"",IFERROR(INDEX(Targets!$L$6:$L$45,MATCH('Weekly data'!$C64,Targets!$A$6:$A$45,0)),0)),IF(AND(Metrics!$J$16="Weekly",ISNUMBER(Metrics!$K$16)),Metrics!$K$16,"")))))</f>
        <v/>
      </c>
      <c r="CG64">
        <f>IF(NOT(ISNUMBER('Weekly data'!O64)),"",IF(Metrics!$L$16="% of target",IF(ISNUMBER(CF64),IF(CF64=0,"",'Weekly data'!O64/CF64),""),'Weekly data'!O64))</f>
        <v/>
      </c>
      <c r="CH64">
        <f>IF(AND(ISNUMBER(CG64),ISNUMBER(CG63)),ABS(CG64-CG63),"")</f>
        <v/>
      </c>
      <c r="CI64">
        <f>IF(COUNT(CG52:CG63)&lt;12,"",AVERAGE(CG52:CG63))</f>
        <v/>
      </c>
      <c r="CJ64">
        <f>IF(COUNT(CH53:CH63)&lt;11,"",AVERAGE(CH53:CH63))</f>
        <v/>
      </c>
      <c r="CK64">
        <f>IF(OR(CI64="",CJ64=""),"",CI64+2.66*CJ64)</f>
        <v/>
      </c>
      <c r="CL64">
        <f>IF(OR(CI64="",CJ64=""),"",CI64-2.66*CJ64)</f>
        <v/>
      </c>
      <c r="CM64">
        <f>IF(OR(CI64="",COUNT(CG57:CG64)&lt;8),"",IF(COUNTIF(CG57:CG64,"&gt;"&amp;CI64)=8,"Above",IF(COUNTIF(CG57:CG64,"&lt;"&amp;CI64)=8,"Below","")))</f>
        <v/>
      </c>
      <c r="CN64">
        <f>IF('Weekly data'!$C64="","",IF(Metrics!$J$17="Seasonal bookings",IF(OR(N(IFERROR(INDEX(Targets!$M$6:$M$45,MATCH('Weekly data'!$C64,Targets!$A$6:$A$45,0)),0))=0,SUM(Seasonality!$B$6:$B$18)=0),"",IFERROR(INDEX(Targets!$M$6:$M$45,MATCH('Weekly data'!$C64,Targets!$A$6:$A$45,0)),0)*$B64/SUM(Seasonality!$B$6:$B$18)),IF(Metrics!$J$17="Seasonal pipeline",IF(OR(N(IFERROR(INDEX(Targets!$M$6:$M$45,MATCH('Weekly data'!$C64,Targets!$A$6:$A$45,0)),0))=0,SUM(Seasonality!$C$6:$C$18)=0),"",IFERROR(INDEX(Targets!$M$6:$M$45,MATCH('Weekly data'!$C64,Targets!$A$6:$A$45,0)),0)*$C64/SUM(Seasonality!$C$6:$C$18)),IF(Metrics!$J$17="Quarter plan",IF(N(IFERROR(INDEX(Targets!$M$6:$M$45,MATCH('Weekly data'!$C64,Targets!$A$6:$A$45,0)),0))=0,"",IFERROR(INDEX(Targets!$M$6:$M$45,MATCH('Weekly data'!$C64,Targets!$A$6:$A$45,0)),0)),IF(AND(Metrics!$J$17="Weekly",ISNUMBER(Metrics!$K$17)),Metrics!$K$17,"")))))</f>
        <v/>
      </c>
      <c r="CO64">
        <f>IF(NOT(ISNUMBER('Weekly data'!P64)),"",IF(Metrics!$L$17="% of target",IF(ISNUMBER(CN64),IF(CN64=0,"",'Weekly data'!P64/CN64),""),'Weekly data'!P64))</f>
        <v/>
      </c>
      <c r="CP64">
        <f>IF(AND(ISNUMBER(CO64),ISNUMBER(CO63)),ABS(CO64-CO63),"")</f>
        <v/>
      </c>
      <c r="CQ64">
        <f>IF(COUNT(CO52:CO63)&lt;12,"",AVERAGE(CO52:CO63))</f>
        <v/>
      </c>
      <c r="CR64">
        <f>IF(COUNT(CP53:CP63)&lt;11,"",AVERAGE(CP53:CP63))</f>
        <v/>
      </c>
      <c r="CS64">
        <f>IF(OR(CQ64="",CR64=""),"",CQ64+2.66*CR64)</f>
        <v/>
      </c>
      <c r="CT64">
        <f>IF(OR(CQ64="",CR64=""),"",CQ64-2.66*CR64)</f>
        <v/>
      </c>
      <c r="CU64">
        <f>IF(OR(CQ64="",COUNT(CO57:CO64)&lt;8),"",IF(COUNTIF(CO57:CO64,"&gt;"&amp;CQ64)=8,"Above",IF(COUNTIF(CO57:CO64,"&lt;"&amp;CQ64)=8,"Below","")))</f>
        <v/>
      </c>
    </row>
    <row r="65">
      <c r="A65" s="8">
        <f>'Weekly data'!A65</f>
        <v/>
      </c>
      <c r="B65">
        <f>IF('Weekly data'!D65="","",INDEX(Seasonality!$B$6:$B$18,'Weekly data'!D65))</f>
        <v/>
      </c>
      <c r="C65">
        <f>IF('Weekly data'!D65="","",INDEX(Seasonality!$C$6:$C$18,'Weekly data'!D65))</f>
        <v/>
      </c>
      <c r="D65">
        <f>IF('Weekly data'!$C65="","",IF(Metrics!$J$6="Seasonal bookings",IF(OR(N(IFERROR(INDEX(Targets!$B$6:$B$45,MATCH('Weekly data'!$C65,Targets!$A$6:$A$45,0)),0))=0,SUM(Seasonality!$B$6:$B$18)=0),"",IFERROR(INDEX(Targets!$B$6:$B$45,MATCH('Weekly data'!$C65,Targets!$A$6:$A$45,0)),0)*$B65/SUM(Seasonality!$B$6:$B$18)),IF(Metrics!$J$6="Seasonal pipeline",IF(OR(N(IFERROR(INDEX(Targets!$B$6:$B$45,MATCH('Weekly data'!$C65,Targets!$A$6:$A$45,0)),0))=0,SUM(Seasonality!$C$6:$C$18)=0),"",IFERROR(INDEX(Targets!$B$6:$B$45,MATCH('Weekly data'!$C65,Targets!$A$6:$A$45,0)),0)*$C65/SUM(Seasonality!$C$6:$C$18)),IF(Metrics!$J$6="Quarter plan",IF(N(IFERROR(INDEX(Targets!$B$6:$B$45,MATCH('Weekly data'!$C65,Targets!$A$6:$A$45,0)),0))=0,"",IFERROR(INDEX(Targets!$B$6:$B$45,MATCH('Weekly data'!$C65,Targets!$A$6:$A$45,0)),0)),IF(AND(Metrics!$J$6="Weekly",ISNUMBER(Metrics!$K$6)),Metrics!$K$6,"")))))</f>
        <v/>
      </c>
      <c r="E65">
        <f>IF(NOT(ISNUMBER('Weekly data'!E65)),"",IF(Metrics!$L$6="% of target",IF(ISNUMBER(D65),IF(D65=0,"",'Weekly data'!E65/D65),""),'Weekly data'!E65))</f>
        <v/>
      </c>
      <c r="F65">
        <f>IF(AND(ISNUMBER(E65),ISNUMBER(E64)),ABS(E65-E64),"")</f>
        <v/>
      </c>
      <c r="G65">
        <f>IF(COUNT(E53:E64)&lt;12,"",AVERAGE(E53:E64))</f>
        <v/>
      </c>
      <c r="H65">
        <f>IF(COUNT(F54:F64)&lt;11,"",AVERAGE(F54:F64))</f>
        <v/>
      </c>
      <c r="I65">
        <f>IF(OR(G65="",H65=""),"",G65+2.66*H65)</f>
        <v/>
      </c>
      <c r="J65">
        <f>IF(OR(G65="",H65=""),"",G65-2.66*H65)</f>
        <v/>
      </c>
      <c r="K65">
        <f>IF(OR(G65="",COUNT(E58:E65)&lt;8),"",IF(COUNTIF(E58:E65,"&gt;"&amp;G65)=8,"Above",IF(COUNTIF(E58:E65,"&lt;"&amp;G65)=8,"Below","")))</f>
        <v/>
      </c>
      <c r="L65">
        <f>IF('Weekly data'!$C65="","",IF(Metrics!$J$7="Seasonal bookings",IF(OR(N(IFERROR(INDEX(Targets!$C$6:$C$45,MATCH('Weekly data'!$C65,Targets!$A$6:$A$45,0)),0))=0,SUM(Seasonality!$B$6:$B$18)=0),"",IFERROR(INDEX(Targets!$C$6:$C$45,MATCH('Weekly data'!$C65,Targets!$A$6:$A$45,0)),0)*$B65/SUM(Seasonality!$B$6:$B$18)),IF(Metrics!$J$7="Seasonal pipeline",IF(OR(N(IFERROR(INDEX(Targets!$C$6:$C$45,MATCH('Weekly data'!$C65,Targets!$A$6:$A$45,0)),0))=0,SUM(Seasonality!$C$6:$C$18)=0),"",IFERROR(INDEX(Targets!$C$6:$C$45,MATCH('Weekly data'!$C65,Targets!$A$6:$A$45,0)),0)*$C65/SUM(Seasonality!$C$6:$C$18)),IF(Metrics!$J$7="Quarter plan",IF(N(IFERROR(INDEX(Targets!$C$6:$C$45,MATCH('Weekly data'!$C65,Targets!$A$6:$A$45,0)),0))=0,"",IFERROR(INDEX(Targets!$C$6:$C$45,MATCH('Weekly data'!$C65,Targets!$A$6:$A$45,0)),0)),IF(AND(Metrics!$J$7="Weekly",ISNUMBER(Metrics!$K$7)),Metrics!$K$7,"")))))</f>
        <v/>
      </c>
      <c r="M65">
        <f>IF(NOT(ISNUMBER('Weekly data'!F65)),"",IF(Metrics!$L$7="% of target",IF(ISNUMBER(L65),IF(L65=0,"",'Weekly data'!F65/L65),""),'Weekly data'!F65))</f>
        <v/>
      </c>
      <c r="N65">
        <f>IF(AND(ISNUMBER(M65),ISNUMBER(M64)),ABS(M65-M64),"")</f>
        <v/>
      </c>
      <c r="O65">
        <f>IF(COUNT(M53:M64)&lt;12,"",AVERAGE(M53:M64))</f>
        <v/>
      </c>
      <c r="P65">
        <f>IF(COUNT(N54:N64)&lt;11,"",AVERAGE(N54:N64))</f>
        <v/>
      </c>
      <c r="Q65">
        <f>IF(OR(O65="",P65=""),"",O65+2.66*P65)</f>
        <v/>
      </c>
      <c r="R65">
        <f>IF(OR(O65="",P65=""),"",O65-2.66*P65)</f>
        <v/>
      </c>
      <c r="S65">
        <f>IF(OR(O65="",COUNT(M58:M65)&lt;8),"",IF(COUNTIF(M58:M65,"&gt;"&amp;O65)=8,"Above",IF(COUNTIF(M58:M65,"&lt;"&amp;O65)=8,"Below","")))</f>
        <v/>
      </c>
      <c r="T65">
        <f>IF('Weekly data'!$C65="","",IF(Metrics!$J$8="Seasonal bookings",IF(OR(N(IFERROR(INDEX(Targets!$D$6:$D$45,MATCH('Weekly data'!$C65,Targets!$A$6:$A$45,0)),0))=0,SUM(Seasonality!$B$6:$B$18)=0),"",IFERROR(INDEX(Targets!$D$6:$D$45,MATCH('Weekly data'!$C65,Targets!$A$6:$A$45,0)),0)*$B65/SUM(Seasonality!$B$6:$B$18)),IF(Metrics!$J$8="Seasonal pipeline",IF(OR(N(IFERROR(INDEX(Targets!$D$6:$D$45,MATCH('Weekly data'!$C65,Targets!$A$6:$A$45,0)),0))=0,SUM(Seasonality!$C$6:$C$18)=0),"",IFERROR(INDEX(Targets!$D$6:$D$45,MATCH('Weekly data'!$C65,Targets!$A$6:$A$45,0)),0)*$C65/SUM(Seasonality!$C$6:$C$18)),IF(Metrics!$J$8="Quarter plan",IF(N(IFERROR(INDEX(Targets!$D$6:$D$45,MATCH('Weekly data'!$C65,Targets!$A$6:$A$45,0)),0))=0,"",IFERROR(INDEX(Targets!$D$6:$D$45,MATCH('Weekly data'!$C65,Targets!$A$6:$A$45,0)),0)),IF(AND(Metrics!$J$8="Weekly",ISNUMBER(Metrics!$K$8)),Metrics!$K$8,"")))))</f>
        <v/>
      </c>
      <c r="U65">
        <f>IF(NOT(ISNUMBER('Weekly data'!G65)),"",IF(Metrics!$L$8="% of target",IF(ISNUMBER(T65),IF(T65=0,"",'Weekly data'!G65/T65),""),'Weekly data'!G65))</f>
        <v/>
      </c>
      <c r="V65">
        <f>IF(AND(ISNUMBER(U65),ISNUMBER(U64)),ABS(U65-U64),"")</f>
        <v/>
      </c>
      <c r="W65">
        <f>IF(COUNT(U53:U64)&lt;12,"",AVERAGE(U53:U64))</f>
        <v/>
      </c>
      <c r="X65">
        <f>IF(COUNT(V54:V64)&lt;11,"",AVERAGE(V54:V64))</f>
        <v/>
      </c>
      <c r="Y65">
        <f>IF(OR(W65="",X65=""),"",W65+2.66*X65)</f>
        <v/>
      </c>
      <c r="Z65">
        <f>IF(OR(W65="",X65=""),"",W65-2.66*X65)</f>
        <v/>
      </c>
      <c r="AA65">
        <f>IF(OR(W65="",COUNT(U58:U65)&lt;8),"",IF(COUNTIF(U58:U65,"&gt;"&amp;W65)=8,"Above",IF(COUNTIF(U58:U65,"&lt;"&amp;W65)=8,"Below","")))</f>
        <v/>
      </c>
      <c r="AB65">
        <f>IF('Weekly data'!$C65="","",IF(Metrics!$J$9="Seasonal bookings",IF(OR(N(IFERROR(INDEX(Targets!$E$6:$E$45,MATCH('Weekly data'!$C65,Targets!$A$6:$A$45,0)),0))=0,SUM(Seasonality!$B$6:$B$18)=0),"",IFERROR(INDEX(Targets!$E$6:$E$45,MATCH('Weekly data'!$C65,Targets!$A$6:$A$45,0)),0)*$B65/SUM(Seasonality!$B$6:$B$18)),IF(Metrics!$J$9="Seasonal pipeline",IF(OR(N(IFERROR(INDEX(Targets!$E$6:$E$45,MATCH('Weekly data'!$C65,Targets!$A$6:$A$45,0)),0))=0,SUM(Seasonality!$C$6:$C$18)=0),"",IFERROR(INDEX(Targets!$E$6:$E$45,MATCH('Weekly data'!$C65,Targets!$A$6:$A$45,0)),0)*$C65/SUM(Seasonality!$C$6:$C$18)),IF(Metrics!$J$9="Quarter plan",IF(N(IFERROR(INDEX(Targets!$E$6:$E$45,MATCH('Weekly data'!$C65,Targets!$A$6:$A$45,0)),0))=0,"",IFERROR(INDEX(Targets!$E$6:$E$45,MATCH('Weekly data'!$C65,Targets!$A$6:$A$45,0)),0)),IF(AND(Metrics!$J$9="Weekly",ISNUMBER(Metrics!$K$9)),Metrics!$K$9,"")))))</f>
        <v/>
      </c>
      <c r="AC65">
        <f>IF(NOT(ISNUMBER('Weekly data'!H65)),"",IF(Metrics!$L$9="% of target",IF(ISNUMBER(AB65),IF(AB65=0,"",'Weekly data'!H65/AB65),""),'Weekly data'!H65))</f>
        <v/>
      </c>
      <c r="AD65">
        <f>IF(AND(ISNUMBER(AC65),ISNUMBER(AC64)),ABS(AC65-AC64),"")</f>
        <v/>
      </c>
      <c r="AE65">
        <f>IF(COUNT(AC53:AC64)&lt;12,"",AVERAGE(AC53:AC64))</f>
        <v/>
      </c>
      <c r="AF65">
        <f>IF(COUNT(AD54:AD64)&lt;11,"",AVERAGE(AD54:AD64))</f>
        <v/>
      </c>
      <c r="AG65">
        <f>IF(OR(AE65="",AF65=""),"",AE65+2.66*AF65)</f>
        <v/>
      </c>
      <c r="AH65">
        <f>IF(OR(AE65="",AF65=""),"",AE65-2.66*AF65)</f>
        <v/>
      </c>
      <c r="AI65">
        <f>IF(OR(AE65="",COUNT(AC58:AC65)&lt;8),"",IF(COUNTIF(AC58:AC65,"&gt;"&amp;AE65)=8,"Above",IF(COUNTIF(AC58:AC65,"&lt;"&amp;AE65)=8,"Below","")))</f>
        <v/>
      </c>
      <c r="AJ65">
        <f>IF('Weekly data'!$C65="","",IF(Metrics!$J$10="Seasonal bookings",IF(OR(N(IFERROR(INDEX(Targets!$F$6:$F$45,MATCH('Weekly data'!$C65,Targets!$A$6:$A$45,0)),0))=0,SUM(Seasonality!$B$6:$B$18)=0),"",IFERROR(INDEX(Targets!$F$6:$F$45,MATCH('Weekly data'!$C65,Targets!$A$6:$A$45,0)),0)*$B65/SUM(Seasonality!$B$6:$B$18)),IF(Metrics!$J$10="Seasonal pipeline",IF(OR(N(IFERROR(INDEX(Targets!$F$6:$F$45,MATCH('Weekly data'!$C65,Targets!$A$6:$A$45,0)),0))=0,SUM(Seasonality!$C$6:$C$18)=0),"",IFERROR(INDEX(Targets!$F$6:$F$45,MATCH('Weekly data'!$C65,Targets!$A$6:$A$45,0)),0)*$C65/SUM(Seasonality!$C$6:$C$18)),IF(Metrics!$J$10="Quarter plan",IF(N(IFERROR(INDEX(Targets!$F$6:$F$45,MATCH('Weekly data'!$C65,Targets!$A$6:$A$45,0)),0))=0,"",IFERROR(INDEX(Targets!$F$6:$F$45,MATCH('Weekly data'!$C65,Targets!$A$6:$A$45,0)),0)),IF(AND(Metrics!$J$10="Weekly",ISNUMBER(Metrics!$K$10)),Metrics!$K$10,"")))))</f>
        <v/>
      </c>
      <c r="AK65">
        <f>IF(NOT(ISNUMBER('Weekly data'!I65)),"",IF(Metrics!$L$10="% of target",IF(ISNUMBER(AJ65),IF(AJ65=0,"",'Weekly data'!I65/AJ65),""),'Weekly data'!I65))</f>
        <v/>
      </c>
      <c r="AL65">
        <f>IF(AND(ISNUMBER(AK65),ISNUMBER(AK64)),ABS(AK65-AK64),"")</f>
        <v/>
      </c>
      <c r="AM65">
        <f>IF(COUNT(AK53:AK64)&lt;12,"",AVERAGE(AK53:AK64))</f>
        <v/>
      </c>
      <c r="AN65">
        <f>IF(COUNT(AL54:AL64)&lt;11,"",AVERAGE(AL54:AL64))</f>
        <v/>
      </c>
      <c r="AO65">
        <f>IF(OR(AM65="",AN65=""),"",AM65+2.66*AN65)</f>
        <v/>
      </c>
      <c r="AP65">
        <f>IF(OR(AM65="",AN65=""),"",AM65-2.66*AN65)</f>
        <v/>
      </c>
      <c r="AQ65">
        <f>IF(OR(AM65="",COUNT(AK58:AK65)&lt;8),"",IF(COUNTIF(AK58:AK65,"&gt;"&amp;AM65)=8,"Above",IF(COUNTIF(AK58:AK65,"&lt;"&amp;AM65)=8,"Below","")))</f>
        <v/>
      </c>
      <c r="AR65">
        <f>IF('Weekly data'!$C65="","",IF(Metrics!$J$11="Seasonal bookings",IF(OR(N(IFERROR(INDEX(Targets!$G$6:$G$45,MATCH('Weekly data'!$C65,Targets!$A$6:$A$45,0)),0))=0,SUM(Seasonality!$B$6:$B$18)=0),"",IFERROR(INDEX(Targets!$G$6:$G$45,MATCH('Weekly data'!$C65,Targets!$A$6:$A$45,0)),0)*$B65/SUM(Seasonality!$B$6:$B$18)),IF(Metrics!$J$11="Seasonal pipeline",IF(OR(N(IFERROR(INDEX(Targets!$G$6:$G$45,MATCH('Weekly data'!$C65,Targets!$A$6:$A$45,0)),0))=0,SUM(Seasonality!$C$6:$C$18)=0),"",IFERROR(INDEX(Targets!$G$6:$G$45,MATCH('Weekly data'!$C65,Targets!$A$6:$A$45,0)),0)*$C65/SUM(Seasonality!$C$6:$C$18)),IF(Metrics!$J$11="Quarter plan",IF(N(IFERROR(INDEX(Targets!$G$6:$G$45,MATCH('Weekly data'!$C65,Targets!$A$6:$A$45,0)),0))=0,"",IFERROR(INDEX(Targets!$G$6:$G$45,MATCH('Weekly data'!$C65,Targets!$A$6:$A$45,0)),0)),IF(AND(Metrics!$J$11="Weekly",ISNUMBER(Metrics!$K$11)),Metrics!$K$11,"")))))</f>
        <v/>
      </c>
      <c r="AS65">
        <f>IF(NOT(ISNUMBER('Weekly data'!J65)),"",IF(Metrics!$L$11="% of target",IF(ISNUMBER(AR65),IF(AR65=0,"",'Weekly data'!J65/AR65),""),'Weekly data'!J65))</f>
        <v/>
      </c>
      <c r="AT65">
        <f>IF(AND(ISNUMBER(AS65),ISNUMBER(AS64)),ABS(AS65-AS64),"")</f>
        <v/>
      </c>
      <c r="AU65">
        <f>IF(COUNT(AS53:AS64)&lt;12,"",AVERAGE(AS53:AS64))</f>
        <v/>
      </c>
      <c r="AV65">
        <f>IF(COUNT(AT54:AT64)&lt;11,"",AVERAGE(AT54:AT64))</f>
        <v/>
      </c>
      <c r="AW65">
        <f>IF(OR(AU65="",AV65=""),"",AU65+2.66*AV65)</f>
        <v/>
      </c>
      <c r="AX65">
        <f>IF(OR(AU65="",AV65=""),"",AU65-2.66*AV65)</f>
        <v/>
      </c>
      <c r="AY65">
        <f>IF(OR(AU65="",COUNT(AS58:AS65)&lt;8),"",IF(COUNTIF(AS58:AS65,"&gt;"&amp;AU65)=8,"Above",IF(COUNTIF(AS58:AS65,"&lt;"&amp;AU65)=8,"Below","")))</f>
        <v/>
      </c>
      <c r="AZ65">
        <f>IF('Weekly data'!$C65="","",IF(Metrics!$J$12="Seasonal bookings",IF(OR(N(IFERROR(INDEX(Targets!$H$6:$H$45,MATCH('Weekly data'!$C65,Targets!$A$6:$A$45,0)),0))=0,SUM(Seasonality!$B$6:$B$18)=0),"",IFERROR(INDEX(Targets!$H$6:$H$45,MATCH('Weekly data'!$C65,Targets!$A$6:$A$45,0)),0)*$B65/SUM(Seasonality!$B$6:$B$18)),IF(Metrics!$J$12="Seasonal pipeline",IF(OR(N(IFERROR(INDEX(Targets!$H$6:$H$45,MATCH('Weekly data'!$C65,Targets!$A$6:$A$45,0)),0))=0,SUM(Seasonality!$C$6:$C$18)=0),"",IFERROR(INDEX(Targets!$H$6:$H$45,MATCH('Weekly data'!$C65,Targets!$A$6:$A$45,0)),0)*$C65/SUM(Seasonality!$C$6:$C$18)),IF(Metrics!$J$12="Quarter plan",IF(N(IFERROR(INDEX(Targets!$H$6:$H$45,MATCH('Weekly data'!$C65,Targets!$A$6:$A$45,0)),0))=0,"",IFERROR(INDEX(Targets!$H$6:$H$45,MATCH('Weekly data'!$C65,Targets!$A$6:$A$45,0)),0)),IF(AND(Metrics!$J$12="Weekly",ISNUMBER(Metrics!$K$12)),Metrics!$K$12,"")))))</f>
        <v/>
      </c>
      <c r="BA65">
        <f>IF(NOT(ISNUMBER('Weekly data'!K65)),"",IF(Metrics!$L$12="% of target",IF(ISNUMBER(AZ65),IF(AZ65=0,"",'Weekly data'!K65/AZ65),""),'Weekly data'!K65))</f>
        <v/>
      </c>
      <c r="BB65">
        <f>IF(AND(ISNUMBER(BA65),ISNUMBER(BA64)),ABS(BA65-BA64),"")</f>
        <v/>
      </c>
      <c r="BC65">
        <f>IF(COUNT(BA53:BA64)&lt;12,"",AVERAGE(BA53:BA64))</f>
        <v/>
      </c>
      <c r="BD65">
        <f>IF(COUNT(BB54:BB64)&lt;11,"",AVERAGE(BB54:BB64))</f>
        <v/>
      </c>
      <c r="BE65">
        <f>IF(OR(BC65="",BD65=""),"",BC65+2.66*BD65)</f>
        <v/>
      </c>
      <c r="BF65">
        <f>IF(OR(BC65="",BD65=""),"",BC65-2.66*BD65)</f>
        <v/>
      </c>
      <c r="BG65">
        <f>IF(OR(BC65="",COUNT(BA58:BA65)&lt;8),"",IF(COUNTIF(BA58:BA65,"&gt;"&amp;BC65)=8,"Above",IF(COUNTIF(BA58:BA65,"&lt;"&amp;BC65)=8,"Below","")))</f>
        <v/>
      </c>
      <c r="BH65">
        <f>IF('Weekly data'!$C65="","",IF(Metrics!$J$13="Seasonal bookings",IF(OR(N(IFERROR(INDEX(Targets!$I$6:$I$45,MATCH('Weekly data'!$C65,Targets!$A$6:$A$45,0)),0))=0,SUM(Seasonality!$B$6:$B$18)=0),"",IFERROR(INDEX(Targets!$I$6:$I$45,MATCH('Weekly data'!$C65,Targets!$A$6:$A$45,0)),0)*$B65/SUM(Seasonality!$B$6:$B$18)),IF(Metrics!$J$13="Seasonal pipeline",IF(OR(N(IFERROR(INDEX(Targets!$I$6:$I$45,MATCH('Weekly data'!$C65,Targets!$A$6:$A$45,0)),0))=0,SUM(Seasonality!$C$6:$C$18)=0),"",IFERROR(INDEX(Targets!$I$6:$I$45,MATCH('Weekly data'!$C65,Targets!$A$6:$A$45,0)),0)*$C65/SUM(Seasonality!$C$6:$C$18)),IF(Metrics!$J$13="Quarter plan",IF(N(IFERROR(INDEX(Targets!$I$6:$I$45,MATCH('Weekly data'!$C65,Targets!$A$6:$A$45,0)),0))=0,"",IFERROR(INDEX(Targets!$I$6:$I$45,MATCH('Weekly data'!$C65,Targets!$A$6:$A$45,0)),0)),IF(AND(Metrics!$J$13="Weekly",ISNUMBER(Metrics!$K$13)),Metrics!$K$13,"")))))</f>
        <v/>
      </c>
      <c r="BI65">
        <f>IF(NOT(ISNUMBER('Weekly data'!L65)),"",IF(Metrics!$L$13="% of target",IF(ISNUMBER(BH65),IF(BH65=0,"",'Weekly data'!L65/BH65),""),'Weekly data'!L65))</f>
        <v/>
      </c>
      <c r="BJ65">
        <f>IF(AND(ISNUMBER(BI65),ISNUMBER(BI64)),ABS(BI65-BI64),"")</f>
        <v/>
      </c>
      <c r="BK65">
        <f>IF(COUNT(BI53:BI64)&lt;12,"",AVERAGE(BI53:BI64))</f>
        <v/>
      </c>
      <c r="BL65">
        <f>IF(COUNT(BJ54:BJ64)&lt;11,"",AVERAGE(BJ54:BJ64))</f>
        <v/>
      </c>
      <c r="BM65">
        <f>IF(OR(BK65="",BL65=""),"",BK65+2.66*BL65)</f>
        <v/>
      </c>
      <c r="BN65">
        <f>IF(OR(BK65="",BL65=""),"",BK65-2.66*BL65)</f>
        <v/>
      </c>
      <c r="BO65">
        <f>IF(OR(BK65="",COUNT(BI58:BI65)&lt;8),"",IF(COUNTIF(BI58:BI65,"&gt;"&amp;BK65)=8,"Above",IF(COUNTIF(BI58:BI65,"&lt;"&amp;BK65)=8,"Below","")))</f>
        <v/>
      </c>
      <c r="BP65">
        <f>IF('Weekly data'!$C65="","",IF(Metrics!$J$14="Seasonal bookings",IF(OR(N(IFERROR(INDEX(Targets!$J$6:$J$45,MATCH('Weekly data'!$C65,Targets!$A$6:$A$45,0)),0))=0,SUM(Seasonality!$B$6:$B$18)=0),"",IFERROR(INDEX(Targets!$J$6:$J$45,MATCH('Weekly data'!$C65,Targets!$A$6:$A$45,0)),0)*$B65/SUM(Seasonality!$B$6:$B$18)),IF(Metrics!$J$14="Seasonal pipeline",IF(OR(N(IFERROR(INDEX(Targets!$J$6:$J$45,MATCH('Weekly data'!$C65,Targets!$A$6:$A$45,0)),0))=0,SUM(Seasonality!$C$6:$C$18)=0),"",IFERROR(INDEX(Targets!$J$6:$J$45,MATCH('Weekly data'!$C65,Targets!$A$6:$A$45,0)),0)*$C65/SUM(Seasonality!$C$6:$C$18)),IF(Metrics!$J$14="Quarter plan",IF(N(IFERROR(INDEX(Targets!$J$6:$J$45,MATCH('Weekly data'!$C65,Targets!$A$6:$A$45,0)),0))=0,"",IFERROR(INDEX(Targets!$J$6:$J$45,MATCH('Weekly data'!$C65,Targets!$A$6:$A$45,0)),0)),IF(AND(Metrics!$J$14="Weekly",ISNUMBER(Metrics!$K$14)),Metrics!$K$14,"")))))</f>
        <v/>
      </c>
      <c r="BQ65">
        <f>IF(NOT(ISNUMBER('Weekly data'!M65)),"",IF(Metrics!$L$14="% of target",IF(ISNUMBER(BP65),IF(BP65=0,"",'Weekly data'!M65/BP65),""),'Weekly data'!M65))</f>
        <v/>
      </c>
      <c r="BR65">
        <f>IF(AND(ISNUMBER(BQ65),ISNUMBER(BQ64)),ABS(BQ65-BQ64),"")</f>
        <v/>
      </c>
      <c r="BS65">
        <f>IF(COUNT(BQ53:BQ64)&lt;12,"",AVERAGE(BQ53:BQ64))</f>
        <v/>
      </c>
      <c r="BT65">
        <f>IF(COUNT(BR54:BR64)&lt;11,"",AVERAGE(BR54:BR64))</f>
        <v/>
      </c>
      <c r="BU65">
        <f>IF(OR(BS65="",BT65=""),"",BS65+2.66*BT65)</f>
        <v/>
      </c>
      <c r="BV65">
        <f>IF(OR(BS65="",BT65=""),"",BS65-2.66*BT65)</f>
        <v/>
      </c>
      <c r="BW65">
        <f>IF(OR(BS65="",COUNT(BQ58:BQ65)&lt;8),"",IF(COUNTIF(BQ58:BQ65,"&gt;"&amp;BS65)=8,"Above",IF(COUNTIF(BQ58:BQ65,"&lt;"&amp;BS65)=8,"Below","")))</f>
        <v/>
      </c>
      <c r="BX65">
        <f>IF('Weekly data'!$C65="","",IF(Metrics!$J$15="Seasonal bookings",IF(OR(N(IFERROR(INDEX(Targets!$K$6:$K$45,MATCH('Weekly data'!$C65,Targets!$A$6:$A$45,0)),0))=0,SUM(Seasonality!$B$6:$B$18)=0),"",IFERROR(INDEX(Targets!$K$6:$K$45,MATCH('Weekly data'!$C65,Targets!$A$6:$A$45,0)),0)*$B65/SUM(Seasonality!$B$6:$B$18)),IF(Metrics!$J$15="Seasonal pipeline",IF(OR(N(IFERROR(INDEX(Targets!$K$6:$K$45,MATCH('Weekly data'!$C65,Targets!$A$6:$A$45,0)),0))=0,SUM(Seasonality!$C$6:$C$18)=0),"",IFERROR(INDEX(Targets!$K$6:$K$45,MATCH('Weekly data'!$C65,Targets!$A$6:$A$45,0)),0)*$C65/SUM(Seasonality!$C$6:$C$18)),IF(Metrics!$J$15="Quarter plan",IF(N(IFERROR(INDEX(Targets!$K$6:$K$45,MATCH('Weekly data'!$C65,Targets!$A$6:$A$45,0)),0))=0,"",IFERROR(INDEX(Targets!$K$6:$K$45,MATCH('Weekly data'!$C65,Targets!$A$6:$A$45,0)),0)),IF(AND(Metrics!$J$15="Weekly",ISNUMBER(Metrics!$K$15)),Metrics!$K$15,"")))))</f>
        <v/>
      </c>
      <c r="BY65">
        <f>IF(NOT(ISNUMBER('Weekly data'!N65)),"",IF(Metrics!$L$15="% of target",IF(ISNUMBER(BX65),IF(BX65=0,"",'Weekly data'!N65/BX65),""),'Weekly data'!N65))</f>
        <v/>
      </c>
      <c r="BZ65">
        <f>IF(AND(ISNUMBER(BY65),ISNUMBER(BY64)),ABS(BY65-BY64),"")</f>
        <v/>
      </c>
      <c r="CA65">
        <f>IF(COUNT(BY53:BY64)&lt;12,"",AVERAGE(BY53:BY64))</f>
        <v/>
      </c>
      <c r="CB65">
        <f>IF(COUNT(BZ54:BZ64)&lt;11,"",AVERAGE(BZ54:BZ64))</f>
        <v/>
      </c>
      <c r="CC65">
        <f>IF(OR(CA65="",CB65=""),"",CA65+2.66*CB65)</f>
        <v/>
      </c>
      <c r="CD65">
        <f>IF(OR(CA65="",CB65=""),"",CA65-2.66*CB65)</f>
        <v/>
      </c>
      <c r="CE65">
        <f>IF(OR(CA65="",COUNT(BY58:BY65)&lt;8),"",IF(COUNTIF(BY58:BY65,"&gt;"&amp;CA65)=8,"Above",IF(COUNTIF(BY58:BY65,"&lt;"&amp;CA65)=8,"Below","")))</f>
        <v/>
      </c>
      <c r="CF65">
        <f>IF('Weekly data'!$C65="","",IF(Metrics!$J$16="Seasonal bookings",IF(OR(N(IFERROR(INDEX(Targets!$L$6:$L$45,MATCH('Weekly data'!$C65,Targets!$A$6:$A$45,0)),0))=0,SUM(Seasonality!$B$6:$B$18)=0),"",IFERROR(INDEX(Targets!$L$6:$L$45,MATCH('Weekly data'!$C65,Targets!$A$6:$A$45,0)),0)*$B65/SUM(Seasonality!$B$6:$B$18)),IF(Metrics!$J$16="Seasonal pipeline",IF(OR(N(IFERROR(INDEX(Targets!$L$6:$L$45,MATCH('Weekly data'!$C65,Targets!$A$6:$A$45,0)),0))=0,SUM(Seasonality!$C$6:$C$18)=0),"",IFERROR(INDEX(Targets!$L$6:$L$45,MATCH('Weekly data'!$C65,Targets!$A$6:$A$45,0)),0)*$C65/SUM(Seasonality!$C$6:$C$18)),IF(Metrics!$J$16="Quarter plan",IF(N(IFERROR(INDEX(Targets!$L$6:$L$45,MATCH('Weekly data'!$C65,Targets!$A$6:$A$45,0)),0))=0,"",IFERROR(INDEX(Targets!$L$6:$L$45,MATCH('Weekly data'!$C65,Targets!$A$6:$A$45,0)),0)),IF(AND(Metrics!$J$16="Weekly",ISNUMBER(Metrics!$K$16)),Metrics!$K$16,"")))))</f>
        <v/>
      </c>
      <c r="CG65">
        <f>IF(NOT(ISNUMBER('Weekly data'!O65)),"",IF(Metrics!$L$16="% of target",IF(ISNUMBER(CF65),IF(CF65=0,"",'Weekly data'!O65/CF65),""),'Weekly data'!O65))</f>
        <v/>
      </c>
      <c r="CH65">
        <f>IF(AND(ISNUMBER(CG65),ISNUMBER(CG64)),ABS(CG65-CG64),"")</f>
        <v/>
      </c>
      <c r="CI65">
        <f>IF(COUNT(CG53:CG64)&lt;12,"",AVERAGE(CG53:CG64))</f>
        <v/>
      </c>
      <c r="CJ65">
        <f>IF(COUNT(CH54:CH64)&lt;11,"",AVERAGE(CH54:CH64))</f>
        <v/>
      </c>
      <c r="CK65">
        <f>IF(OR(CI65="",CJ65=""),"",CI65+2.66*CJ65)</f>
        <v/>
      </c>
      <c r="CL65">
        <f>IF(OR(CI65="",CJ65=""),"",CI65-2.66*CJ65)</f>
        <v/>
      </c>
      <c r="CM65">
        <f>IF(OR(CI65="",COUNT(CG58:CG65)&lt;8),"",IF(COUNTIF(CG58:CG65,"&gt;"&amp;CI65)=8,"Above",IF(COUNTIF(CG58:CG65,"&lt;"&amp;CI65)=8,"Below","")))</f>
        <v/>
      </c>
      <c r="CN65">
        <f>IF('Weekly data'!$C65="","",IF(Metrics!$J$17="Seasonal bookings",IF(OR(N(IFERROR(INDEX(Targets!$M$6:$M$45,MATCH('Weekly data'!$C65,Targets!$A$6:$A$45,0)),0))=0,SUM(Seasonality!$B$6:$B$18)=0),"",IFERROR(INDEX(Targets!$M$6:$M$45,MATCH('Weekly data'!$C65,Targets!$A$6:$A$45,0)),0)*$B65/SUM(Seasonality!$B$6:$B$18)),IF(Metrics!$J$17="Seasonal pipeline",IF(OR(N(IFERROR(INDEX(Targets!$M$6:$M$45,MATCH('Weekly data'!$C65,Targets!$A$6:$A$45,0)),0))=0,SUM(Seasonality!$C$6:$C$18)=0),"",IFERROR(INDEX(Targets!$M$6:$M$45,MATCH('Weekly data'!$C65,Targets!$A$6:$A$45,0)),0)*$C65/SUM(Seasonality!$C$6:$C$18)),IF(Metrics!$J$17="Quarter plan",IF(N(IFERROR(INDEX(Targets!$M$6:$M$45,MATCH('Weekly data'!$C65,Targets!$A$6:$A$45,0)),0))=0,"",IFERROR(INDEX(Targets!$M$6:$M$45,MATCH('Weekly data'!$C65,Targets!$A$6:$A$45,0)),0)),IF(AND(Metrics!$J$17="Weekly",ISNUMBER(Metrics!$K$17)),Metrics!$K$17,"")))))</f>
        <v/>
      </c>
      <c r="CO65">
        <f>IF(NOT(ISNUMBER('Weekly data'!P65)),"",IF(Metrics!$L$17="% of target",IF(ISNUMBER(CN65),IF(CN65=0,"",'Weekly data'!P65/CN65),""),'Weekly data'!P65))</f>
        <v/>
      </c>
      <c r="CP65">
        <f>IF(AND(ISNUMBER(CO65),ISNUMBER(CO64)),ABS(CO65-CO64),"")</f>
        <v/>
      </c>
      <c r="CQ65">
        <f>IF(COUNT(CO53:CO64)&lt;12,"",AVERAGE(CO53:CO64))</f>
        <v/>
      </c>
      <c r="CR65">
        <f>IF(COUNT(CP54:CP64)&lt;11,"",AVERAGE(CP54:CP64))</f>
        <v/>
      </c>
      <c r="CS65">
        <f>IF(OR(CQ65="",CR65=""),"",CQ65+2.66*CR65)</f>
        <v/>
      </c>
      <c r="CT65">
        <f>IF(OR(CQ65="",CR65=""),"",CQ65-2.66*CR65)</f>
        <v/>
      </c>
      <c r="CU65">
        <f>IF(OR(CQ65="",COUNT(CO58:CO65)&lt;8),"",IF(COUNTIF(CO58:CO65,"&gt;"&amp;CQ65)=8,"Above",IF(COUNTIF(CO58:CO65,"&lt;"&amp;CQ65)=8,"Below","")))</f>
        <v/>
      </c>
    </row>
    <row r="66">
      <c r="A66" s="8">
        <f>'Weekly data'!A66</f>
        <v/>
      </c>
      <c r="B66">
        <f>IF('Weekly data'!D66="","",INDEX(Seasonality!$B$6:$B$18,'Weekly data'!D66))</f>
        <v/>
      </c>
      <c r="C66">
        <f>IF('Weekly data'!D66="","",INDEX(Seasonality!$C$6:$C$18,'Weekly data'!D66))</f>
        <v/>
      </c>
      <c r="D66">
        <f>IF('Weekly data'!$C66="","",IF(Metrics!$J$6="Seasonal bookings",IF(OR(N(IFERROR(INDEX(Targets!$B$6:$B$45,MATCH('Weekly data'!$C66,Targets!$A$6:$A$45,0)),0))=0,SUM(Seasonality!$B$6:$B$18)=0),"",IFERROR(INDEX(Targets!$B$6:$B$45,MATCH('Weekly data'!$C66,Targets!$A$6:$A$45,0)),0)*$B66/SUM(Seasonality!$B$6:$B$18)),IF(Metrics!$J$6="Seasonal pipeline",IF(OR(N(IFERROR(INDEX(Targets!$B$6:$B$45,MATCH('Weekly data'!$C66,Targets!$A$6:$A$45,0)),0))=0,SUM(Seasonality!$C$6:$C$18)=0),"",IFERROR(INDEX(Targets!$B$6:$B$45,MATCH('Weekly data'!$C66,Targets!$A$6:$A$45,0)),0)*$C66/SUM(Seasonality!$C$6:$C$18)),IF(Metrics!$J$6="Quarter plan",IF(N(IFERROR(INDEX(Targets!$B$6:$B$45,MATCH('Weekly data'!$C66,Targets!$A$6:$A$45,0)),0))=0,"",IFERROR(INDEX(Targets!$B$6:$B$45,MATCH('Weekly data'!$C66,Targets!$A$6:$A$45,0)),0)),IF(AND(Metrics!$J$6="Weekly",ISNUMBER(Metrics!$K$6)),Metrics!$K$6,"")))))</f>
        <v/>
      </c>
      <c r="E66">
        <f>IF(NOT(ISNUMBER('Weekly data'!E66)),"",IF(Metrics!$L$6="% of target",IF(ISNUMBER(D66),IF(D66=0,"",'Weekly data'!E66/D66),""),'Weekly data'!E66))</f>
        <v/>
      </c>
      <c r="F66">
        <f>IF(AND(ISNUMBER(E66),ISNUMBER(E65)),ABS(E66-E65),"")</f>
        <v/>
      </c>
      <c r="G66">
        <f>IF(COUNT(E54:E65)&lt;12,"",AVERAGE(E54:E65))</f>
        <v/>
      </c>
      <c r="H66">
        <f>IF(COUNT(F55:F65)&lt;11,"",AVERAGE(F55:F65))</f>
        <v/>
      </c>
      <c r="I66">
        <f>IF(OR(G66="",H66=""),"",G66+2.66*H66)</f>
        <v/>
      </c>
      <c r="J66">
        <f>IF(OR(G66="",H66=""),"",G66-2.66*H66)</f>
        <v/>
      </c>
      <c r="K66">
        <f>IF(OR(G66="",COUNT(E59:E66)&lt;8),"",IF(COUNTIF(E59:E66,"&gt;"&amp;G66)=8,"Above",IF(COUNTIF(E59:E66,"&lt;"&amp;G66)=8,"Below","")))</f>
        <v/>
      </c>
      <c r="L66">
        <f>IF('Weekly data'!$C66="","",IF(Metrics!$J$7="Seasonal bookings",IF(OR(N(IFERROR(INDEX(Targets!$C$6:$C$45,MATCH('Weekly data'!$C66,Targets!$A$6:$A$45,0)),0))=0,SUM(Seasonality!$B$6:$B$18)=0),"",IFERROR(INDEX(Targets!$C$6:$C$45,MATCH('Weekly data'!$C66,Targets!$A$6:$A$45,0)),0)*$B66/SUM(Seasonality!$B$6:$B$18)),IF(Metrics!$J$7="Seasonal pipeline",IF(OR(N(IFERROR(INDEX(Targets!$C$6:$C$45,MATCH('Weekly data'!$C66,Targets!$A$6:$A$45,0)),0))=0,SUM(Seasonality!$C$6:$C$18)=0),"",IFERROR(INDEX(Targets!$C$6:$C$45,MATCH('Weekly data'!$C66,Targets!$A$6:$A$45,0)),0)*$C66/SUM(Seasonality!$C$6:$C$18)),IF(Metrics!$J$7="Quarter plan",IF(N(IFERROR(INDEX(Targets!$C$6:$C$45,MATCH('Weekly data'!$C66,Targets!$A$6:$A$45,0)),0))=0,"",IFERROR(INDEX(Targets!$C$6:$C$45,MATCH('Weekly data'!$C66,Targets!$A$6:$A$45,0)),0)),IF(AND(Metrics!$J$7="Weekly",ISNUMBER(Metrics!$K$7)),Metrics!$K$7,"")))))</f>
        <v/>
      </c>
      <c r="M66">
        <f>IF(NOT(ISNUMBER('Weekly data'!F66)),"",IF(Metrics!$L$7="% of target",IF(ISNUMBER(L66),IF(L66=0,"",'Weekly data'!F66/L66),""),'Weekly data'!F66))</f>
        <v/>
      </c>
      <c r="N66">
        <f>IF(AND(ISNUMBER(M66),ISNUMBER(M65)),ABS(M66-M65),"")</f>
        <v/>
      </c>
      <c r="O66">
        <f>IF(COUNT(M54:M65)&lt;12,"",AVERAGE(M54:M65))</f>
        <v/>
      </c>
      <c r="P66">
        <f>IF(COUNT(N55:N65)&lt;11,"",AVERAGE(N55:N65))</f>
        <v/>
      </c>
      <c r="Q66">
        <f>IF(OR(O66="",P66=""),"",O66+2.66*P66)</f>
        <v/>
      </c>
      <c r="R66">
        <f>IF(OR(O66="",P66=""),"",O66-2.66*P66)</f>
        <v/>
      </c>
      <c r="S66">
        <f>IF(OR(O66="",COUNT(M59:M66)&lt;8),"",IF(COUNTIF(M59:M66,"&gt;"&amp;O66)=8,"Above",IF(COUNTIF(M59:M66,"&lt;"&amp;O66)=8,"Below","")))</f>
        <v/>
      </c>
      <c r="T66">
        <f>IF('Weekly data'!$C66="","",IF(Metrics!$J$8="Seasonal bookings",IF(OR(N(IFERROR(INDEX(Targets!$D$6:$D$45,MATCH('Weekly data'!$C66,Targets!$A$6:$A$45,0)),0))=0,SUM(Seasonality!$B$6:$B$18)=0),"",IFERROR(INDEX(Targets!$D$6:$D$45,MATCH('Weekly data'!$C66,Targets!$A$6:$A$45,0)),0)*$B66/SUM(Seasonality!$B$6:$B$18)),IF(Metrics!$J$8="Seasonal pipeline",IF(OR(N(IFERROR(INDEX(Targets!$D$6:$D$45,MATCH('Weekly data'!$C66,Targets!$A$6:$A$45,0)),0))=0,SUM(Seasonality!$C$6:$C$18)=0),"",IFERROR(INDEX(Targets!$D$6:$D$45,MATCH('Weekly data'!$C66,Targets!$A$6:$A$45,0)),0)*$C66/SUM(Seasonality!$C$6:$C$18)),IF(Metrics!$J$8="Quarter plan",IF(N(IFERROR(INDEX(Targets!$D$6:$D$45,MATCH('Weekly data'!$C66,Targets!$A$6:$A$45,0)),0))=0,"",IFERROR(INDEX(Targets!$D$6:$D$45,MATCH('Weekly data'!$C66,Targets!$A$6:$A$45,0)),0)),IF(AND(Metrics!$J$8="Weekly",ISNUMBER(Metrics!$K$8)),Metrics!$K$8,"")))))</f>
        <v/>
      </c>
      <c r="U66">
        <f>IF(NOT(ISNUMBER('Weekly data'!G66)),"",IF(Metrics!$L$8="% of target",IF(ISNUMBER(T66),IF(T66=0,"",'Weekly data'!G66/T66),""),'Weekly data'!G66))</f>
        <v/>
      </c>
      <c r="V66">
        <f>IF(AND(ISNUMBER(U66),ISNUMBER(U65)),ABS(U66-U65),"")</f>
        <v/>
      </c>
      <c r="W66">
        <f>IF(COUNT(U54:U65)&lt;12,"",AVERAGE(U54:U65))</f>
        <v/>
      </c>
      <c r="X66">
        <f>IF(COUNT(V55:V65)&lt;11,"",AVERAGE(V55:V65))</f>
        <v/>
      </c>
      <c r="Y66">
        <f>IF(OR(W66="",X66=""),"",W66+2.66*X66)</f>
        <v/>
      </c>
      <c r="Z66">
        <f>IF(OR(W66="",X66=""),"",W66-2.66*X66)</f>
        <v/>
      </c>
      <c r="AA66">
        <f>IF(OR(W66="",COUNT(U59:U66)&lt;8),"",IF(COUNTIF(U59:U66,"&gt;"&amp;W66)=8,"Above",IF(COUNTIF(U59:U66,"&lt;"&amp;W66)=8,"Below","")))</f>
        <v/>
      </c>
      <c r="AB66">
        <f>IF('Weekly data'!$C66="","",IF(Metrics!$J$9="Seasonal bookings",IF(OR(N(IFERROR(INDEX(Targets!$E$6:$E$45,MATCH('Weekly data'!$C66,Targets!$A$6:$A$45,0)),0))=0,SUM(Seasonality!$B$6:$B$18)=0),"",IFERROR(INDEX(Targets!$E$6:$E$45,MATCH('Weekly data'!$C66,Targets!$A$6:$A$45,0)),0)*$B66/SUM(Seasonality!$B$6:$B$18)),IF(Metrics!$J$9="Seasonal pipeline",IF(OR(N(IFERROR(INDEX(Targets!$E$6:$E$45,MATCH('Weekly data'!$C66,Targets!$A$6:$A$45,0)),0))=0,SUM(Seasonality!$C$6:$C$18)=0),"",IFERROR(INDEX(Targets!$E$6:$E$45,MATCH('Weekly data'!$C66,Targets!$A$6:$A$45,0)),0)*$C66/SUM(Seasonality!$C$6:$C$18)),IF(Metrics!$J$9="Quarter plan",IF(N(IFERROR(INDEX(Targets!$E$6:$E$45,MATCH('Weekly data'!$C66,Targets!$A$6:$A$45,0)),0))=0,"",IFERROR(INDEX(Targets!$E$6:$E$45,MATCH('Weekly data'!$C66,Targets!$A$6:$A$45,0)),0)),IF(AND(Metrics!$J$9="Weekly",ISNUMBER(Metrics!$K$9)),Metrics!$K$9,"")))))</f>
        <v/>
      </c>
      <c r="AC66">
        <f>IF(NOT(ISNUMBER('Weekly data'!H66)),"",IF(Metrics!$L$9="% of target",IF(ISNUMBER(AB66),IF(AB66=0,"",'Weekly data'!H66/AB66),""),'Weekly data'!H66))</f>
        <v/>
      </c>
      <c r="AD66">
        <f>IF(AND(ISNUMBER(AC66),ISNUMBER(AC65)),ABS(AC66-AC65),"")</f>
        <v/>
      </c>
      <c r="AE66">
        <f>IF(COUNT(AC54:AC65)&lt;12,"",AVERAGE(AC54:AC65))</f>
        <v/>
      </c>
      <c r="AF66">
        <f>IF(COUNT(AD55:AD65)&lt;11,"",AVERAGE(AD55:AD65))</f>
        <v/>
      </c>
      <c r="AG66">
        <f>IF(OR(AE66="",AF66=""),"",AE66+2.66*AF66)</f>
        <v/>
      </c>
      <c r="AH66">
        <f>IF(OR(AE66="",AF66=""),"",AE66-2.66*AF66)</f>
        <v/>
      </c>
      <c r="AI66">
        <f>IF(OR(AE66="",COUNT(AC59:AC66)&lt;8),"",IF(COUNTIF(AC59:AC66,"&gt;"&amp;AE66)=8,"Above",IF(COUNTIF(AC59:AC66,"&lt;"&amp;AE66)=8,"Below","")))</f>
        <v/>
      </c>
      <c r="AJ66">
        <f>IF('Weekly data'!$C66="","",IF(Metrics!$J$10="Seasonal bookings",IF(OR(N(IFERROR(INDEX(Targets!$F$6:$F$45,MATCH('Weekly data'!$C66,Targets!$A$6:$A$45,0)),0))=0,SUM(Seasonality!$B$6:$B$18)=0),"",IFERROR(INDEX(Targets!$F$6:$F$45,MATCH('Weekly data'!$C66,Targets!$A$6:$A$45,0)),0)*$B66/SUM(Seasonality!$B$6:$B$18)),IF(Metrics!$J$10="Seasonal pipeline",IF(OR(N(IFERROR(INDEX(Targets!$F$6:$F$45,MATCH('Weekly data'!$C66,Targets!$A$6:$A$45,0)),0))=0,SUM(Seasonality!$C$6:$C$18)=0),"",IFERROR(INDEX(Targets!$F$6:$F$45,MATCH('Weekly data'!$C66,Targets!$A$6:$A$45,0)),0)*$C66/SUM(Seasonality!$C$6:$C$18)),IF(Metrics!$J$10="Quarter plan",IF(N(IFERROR(INDEX(Targets!$F$6:$F$45,MATCH('Weekly data'!$C66,Targets!$A$6:$A$45,0)),0))=0,"",IFERROR(INDEX(Targets!$F$6:$F$45,MATCH('Weekly data'!$C66,Targets!$A$6:$A$45,0)),0)),IF(AND(Metrics!$J$10="Weekly",ISNUMBER(Metrics!$K$10)),Metrics!$K$10,"")))))</f>
        <v/>
      </c>
      <c r="AK66">
        <f>IF(NOT(ISNUMBER('Weekly data'!I66)),"",IF(Metrics!$L$10="% of target",IF(ISNUMBER(AJ66),IF(AJ66=0,"",'Weekly data'!I66/AJ66),""),'Weekly data'!I66))</f>
        <v/>
      </c>
      <c r="AL66">
        <f>IF(AND(ISNUMBER(AK66),ISNUMBER(AK65)),ABS(AK66-AK65),"")</f>
        <v/>
      </c>
      <c r="AM66">
        <f>IF(COUNT(AK54:AK65)&lt;12,"",AVERAGE(AK54:AK65))</f>
        <v/>
      </c>
      <c r="AN66">
        <f>IF(COUNT(AL55:AL65)&lt;11,"",AVERAGE(AL55:AL65))</f>
        <v/>
      </c>
      <c r="AO66">
        <f>IF(OR(AM66="",AN66=""),"",AM66+2.66*AN66)</f>
        <v/>
      </c>
      <c r="AP66">
        <f>IF(OR(AM66="",AN66=""),"",AM66-2.66*AN66)</f>
        <v/>
      </c>
      <c r="AQ66">
        <f>IF(OR(AM66="",COUNT(AK59:AK66)&lt;8),"",IF(COUNTIF(AK59:AK66,"&gt;"&amp;AM66)=8,"Above",IF(COUNTIF(AK59:AK66,"&lt;"&amp;AM66)=8,"Below","")))</f>
        <v/>
      </c>
      <c r="AR66">
        <f>IF('Weekly data'!$C66="","",IF(Metrics!$J$11="Seasonal bookings",IF(OR(N(IFERROR(INDEX(Targets!$G$6:$G$45,MATCH('Weekly data'!$C66,Targets!$A$6:$A$45,0)),0))=0,SUM(Seasonality!$B$6:$B$18)=0),"",IFERROR(INDEX(Targets!$G$6:$G$45,MATCH('Weekly data'!$C66,Targets!$A$6:$A$45,0)),0)*$B66/SUM(Seasonality!$B$6:$B$18)),IF(Metrics!$J$11="Seasonal pipeline",IF(OR(N(IFERROR(INDEX(Targets!$G$6:$G$45,MATCH('Weekly data'!$C66,Targets!$A$6:$A$45,0)),0))=0,SUM(Seasonality!$C$6:$C$18)=0),"",IFERROR(INDEX(Targets!$G$6:$G$45,MATCH('Weekly data'!$C66,Targets!$A$6:$A$45,0)),0)*$C66/SUM(Seasonality!$C$6:$C$18)),IF(Metrics!$J$11="Quarter plan",IF(N(IFERROR(INDEX(Targets!$G$6:$G$45,MATCH('Weekly data'!$C66,Targets!$A$6:$A$45,0)),0))=0,"",IFERROR(INDEX(Targets!$G$6:$G$45,MATCH('Weekly data'!$C66,Targets!$A$6:$A$45,0)),0)),IF(AND(Metrics!$J$11="Weekly",ISNUMBER(Metrics!$K$11)),Metrics!$K$11,"")))))</f>
        <v/>
      </c>
      <c r="AS66">
        <f>IF(NOT(ISNUMBER('Weekly data'!J66)),"",IF(Metrics!$L$11="% of target",IF(ISNUMBER(AR66),IF(AR66=0,"",'Weekly data'!J66/AR66),""),'Weekly data'!J66))</f>
        <v/>
      </c>
      <c r="AT66">
        <f>IF(AND(ISNUMBER(AS66),ISNUMBER(AS65)),ABS(AS66-AS65),"")</f>
        <v/>
      </c>
      <c r="AU66">
        <f>IF(COUNT(AS54:AS65)&lt;12,"",AVERAGE(AS54:AS65))</f>
        <v/>
      </c>
      <c r="AV66">
        <f>IF(COUNT(AT55:AT65)&lt;11,"",AVERAGE(AT55:AT65))</f>
        <v/>
      </c>
      <c r="AW66">
        <f>IF(OR(AU66="",AV66=""),"",AU66+2.66*AV66)</f>
        <v/>
      </c>
      <c r="AX66">
        <f>IF(OR(AU66="",AV66=""),"",AU66-2.66*AV66)</f>
        <v/>
      </c>
      <c r="AY66">
        <f>IF(OR(AU66="",COUNT(AS59:AS66)&lt;8),"",IF(COUNTIF(AS59:AS66,"&gt;"&amp;AU66)=8,"Above",IF(COUNTIF(AS59:AS66,"&lt;"&amp;AU66)=8,"Below","")))</f>
        <v/>
      </c>
      <c r="AZ66">
        <f>IF('Weekly data'!$C66="","",IF(Metrics!$J$12="Seasonal bookings",IF(OR(N(IFERROR(INDEX(Targets!$H$6:$H$45,MATCH('Weekly data'!$C66,Targets!$A$6:$A$45,0)),0))=0,SUM(Seasonality!$B$6:$B$18)=0),"",IFERROR(INDEX(Targets!$H$6:$H$45,MATCH('Weekly data'!$C66,Targets!$A$6:$A$45,0)),0)*$B66/SUM(Seasonality!$B$6:$B$18)),IF(Metrics!$J$12="Seasonal pipeline",IF(OR(N(IFERROR(INDEX(Targets!$H$6:$H$45,MATCH('Weekly data'!$C66,Targets!$A$6:$A$45,0)),0))=0,SUM(Seasonality!$C$6:$C$18)=0),"",IFERROR(INDEX(Targets!$H$6:$H$45,MATCH('Weekly data'!$C66,Targets!$A$6:$A$45,0)),0)*$C66/SUM(Seasonality!$C$6:$C$18)),IF(Metrics!$J$12="Quarter plan",IF(N(IFERROR(INDEX(Targets!$H$6:$H$45,MATCH('Weekly data'!$C66,Targets!$A$6:$A$45,0)),0))=0,"",IFERROR(INDEX(Targets!$H$6:$H$45,MATCH('Weekly data'!$C66,Targets!$A$6:$A$45,0)),0)),IF(AND(Metrics!$J$12="Weekly",ISNUMBER(Metrics!$K$12)),Metrics!$K$12,"")))))</f>
        <v/>
      </c>
      <c r="BA66">
        <f>IF(NOT(ISNUMBER('Weekly data'!K66)),"",IF(Metrics!$L$12="% of target",IF(ISNUMBER(AZ66),IF(AZ66=0,"",'Weekly data'!K66/AZ66),""),'Weekly data'!K66))</f>
        <v/>
      </c>
      <c r="BB66">
        <f>IF(AND(ISNUMBER(BA66),ISNUMBER(BA65)),ABS(BA66-BA65),"")</f>
        <v/>
      </c>
      <c r="BC66">
        <f>IF(COUNT(BA54:BA65)&lt;12,"",AVERAGE(BA54:BA65))</f>
        <v/>
      </c>
      <c r="BD66">
        <f>IF(COUNT(BB55:BB65)&lt;11,"",AVERAGE(BB55:BB65))</f>
        <v/>
      </c>
      <c r="BE66">
        <f>IF(OR(BC66="",BD66=""),"",BC66+2.66*BD66)</f>
        <v/>
      </c>
      <c r="BF66">
        <f>IF(OR(BC66="",BD66=""),"",BC66-2.66*BD66)</f>
        <v/>
      </c>
      <c r="BG66">
        <f>IF(OR(BC66="",COUNT(BA59:BA66)&lt;8),"",IF(COUNTIF(BA59:BA66,"&gt;"&amp;BC66)=8,"Above",IF(COUNTIF(BA59:BA66,"&lt;"&amp;BC66)=8,"Below","")))</f>
        <v/>
      </c>
      <c r="BH66">
        <f>IF('Weekly data'!$C66="","",IF(Metrics!$J$13="Seasonal bookings",IF(OR(N(IFERROR(INDEX(Targets!$I$6:$I$45,MATCH('Weekly data'!$C66,Targets!$A$6:$A$45,0)),0))=0,SUM(Seasonality!$B$6:$B$18)=0),"",IFERROR(INDEX(Targets!$I$6:$I$45,MATCH('Weekly data'!$C66,Targets!$A$6:$A$45,0)),0)*$B66/SUM(Seasonality!$B$6:$B$18)),IF(Metrics!$J$13="Seasonal pipeline",IF(OR(N(IFERROR(INDEX(Targets!$I$6:$I$45,MATCH('Weekly data'!$C66,Targets!$A$6:$A$45,0)),0))=0,SUM(Seasonality!$C$6:$C$18)=0),"",IFERROR(INDEX(Targets!$I$6:$I$45,MATCH('Weekly data'!$C66,Targets!$A$6:$A$45,0)),0)*$C66/SUM(Seasonality!$C$6:$C$18)),IF(Metrics!$J$13="Quarter plan",IF(N(IFERROR(INDEX(Targets!$I$6:$I$45,MATCH('Weekly data'!$C66,Targets!$A$6:$A$45,0)),0))=0,"",IFERROR(INDEX(Targets!$I$6:$I$45,MATCH('Weekly data'!$C66,Targets!$A$6:$A$45,0)),0)),IF(AND(Metrics!$J$13="Weekly",ISNUMBER(Metrics!$K$13)),Metrics!$K$13,"")))))</f>
        <v/>
      </c>
      <c r="BI66">
        <f>IF(NOT(ISNUMBER('Weekly data'!L66)),"",IF(Metrics!$L$13="% of target",IF(ISNUMBER(BH66),IF(BH66=0,"",'Weekly data'!L66/BH66),""),'Weekly data'!L66))</f>
        <v/>
      </c>
      <c r="BJ66">
        <f>IF(AND(ISNUMBER(BI66),ISNUMBER(BI65)),ABS(BI66-BI65),"")</f>
        <v/>
      </c>
      <c r="BK66">
        <f>IF(COUNT(BI54:BI65)&lt;12,"",AVERAGE(BI54:BI65))</f>
        <v/>
      </c>
      <c r="BL66">
        <f>IF(COUNT(BJ55:BJ65)&lt;11,"",AVERAGE(BJ55:BJ65))</f>
        <v/>
      </c>
      <c r="BM66">
        <f>IF(OR(BK66="",BL66=""),"",BK66+2.66*BL66)</f>
        <v/>
      </c>
      <c r="BN66">
        <f>IF(OR(BK66="",BL66=""),"",BK66-2.66*BL66)</f>
        <v/>
      </c>
      <c r="BO66">
        <f>IF(OR(BK66="",COUNT(BI59:BI66)&lt;8),"",IF(COUNTIF(BI59:BI66,"&gt;"&amp;BK66)=8,"Above",IF(COUNTIF(BI59:BI66,"&lt;"&amp;BK66)=8,"Below","")))</f>
        <v/>
      </c>
      <c r="BP66">
        <f>IF('Weekly data'!$C66="","",IF(Metrics!$J$14="Seasonal bookings",IF(OR(N(IFERROR(INDEX(Targets!$J$6:$J$45,MATCH('Weekly data'!$C66,Targets!$A$6:$A$45,0)),0))=0,SUM(Seasonality!$B$6:$B$18)=0),"",IFERROR(INDEX(Targets!$J$6:$J$45,MATCH('Weekly data'!$C66,Targets!$A$6:$A$45,0)),0)*$B66/SUM(Seasonality!$B$6:$B$18)),IF(Metrics!$J$14="Seasonal pipeline",IF(OR(N(IFERROR(INDEX(Targets!$J$6:$J$45,MATCH('Weekly data'!$C66,Targets!$A$6:$A$45,0)),0))=0,SUM(Seasonality!$C$6:$C$18)=0),"",IFERROR(INDEX(Targets!$J$6:$J$45,MATCH('Weekly data'!$C66,Targets!$A$6:$A$45,0)),0)*$C66/SUM(Seasonality!$C$6:$C$18)),IF(Metrics!$J$14="Quarter plan",IF(N(IFERROR(INDEX(Targets!$J$6:$J$45,MATCH('Weekly data'!$C66,Targets!$A$6:$A$45,0)),0))=0,"",IFERROR(INDEX(Targets!$J$6:$J$45,MATCH('Weekly data'!$C66,Targets!$A$6:$A$45,0)),0)),IF(AND(Metrics!$J$14="Weekly",ISNUMBER(Metrics!$K$14)),Metrics!$K$14,"")))))</f>
        <v/>
      </c>
      <c r="BQ66">
        <f>IF(NOT(ISNUMBER('Weekly data'!M66)),"",IF(Metrics!$L$14="% of target",IF(ISNUMBER(BP66),IF(BP66=0,"",'Weekly data'!M66/BP66),""),'Weekly data'!M66))</f>
        <v/>
      </c>
      <c r="BR66">
        <f>IF(AND(ISNUMBER(BQ66),ISNUMBER(BQ65)),ABS(BQ66-BQ65),"")</f>
        <v/>
      </c>
      <c r="BS66">
        <f>IF(COUNT(BQ54:BQ65)&lt;12,"",AVERAGE(BQ54:BQ65))</f>
        <v/>
      </c>
      <c r="BT66">
        <f>IF(COUNT(BR55:BR65)&lt;11,"",AVERAGE(BR55:BR65))</f>
        <v/>
      </c>
      <c r="BU66">
        <f>IF(OR(BS66="",BT66=""),"",BS66+2.66*BT66)</f>
        <v/>
      </c>
      <c r="BV66">
        <f>IF(OR(BS66="",BT66=""),"",BS66-2.66*BT66)</f>
        <v/>
      </c>
      <c r="BW66">
        <f>IF(OR(BS66="",COUNT(BQ59:BQ66)&lt;8),"",IF(COUNTIF(BQ59:BQ66,"&gt;"&amp;BS66)=8,"Above",IF(COUNTIF(BQ59:BQ66,"&lt;"&amp;BS66)=8,"Below","")))</f>
        <v/>
      </c>
      <c r="BX66">
        <f>IF('Weekly data'!$C66="","",IF(Metrics!$J$15="Seasonal bookings",IF(OR(N(IFERROR(INDEX(Targets!$K$6:$K$45,MATCH('Weekly data'!$C66,Targets!$A$6:$A$45,0)),0))=0,SUM(Seasonality!$B$6:$B$18)=0),"",IFERROR(INDEX(Targets!$K$6:$K$45,MATCH('Weekly data'!$C66,Targets!$A$6:$A$45,0)),0)*$B66/SUM(Seasonality!$B$6:$B$18)),IF(Metrics!$J$15="Seasonal pipeline",IF(OR(N(IFERROR(INDEX(Targets!$K$6:$K$45,MATCH('Weekly data'!$C66,Targets!$A$6:$A$45,0)),0))=0,SUM(Seasonality!$C$6:$C$18)=0),"",IFERROR(INDEX(Targets!$K$6:$K$45,MATCH('Weekly data'!$C66,Targets!$A$6:$A$45,0)),0)*$C66/SUM(Seasonality!$C$6:$C$18)),IF(Metrics!$J$15="Quarter plan",IF(N(IFERROR(INDEX(Targets!$K$6:$K$45,MATCH('Weekly data'!$C66,Targets!$A$6:$A$45,0)),0))=0,"",IFERROR(INDEX(Targets!$K$6:$K$45,MATCH('Weekly data'!$C66,Targets!$A$6:$A$45,0)),0)),IF(AND(Metrics!$J$15="Weekly",ISNUMBER(Metrics!$K$15)),Metrics!$K$15,"")))))</f>
        <v/>
      </c>
      <c r="BY66">
        <f>IF(NOT(ISNUMBER('Weekly data'!N66)),"",IF(Metrics!$L$15="% of target",IF(ISNUMBER(BX66),IF(BX66=0,"",'Weekly data'!N66/BX66),""),'Weekly data'!N66))</f>
        <v/>
      </c>
      <c r="BZ66">
        <f>IF(AND(ISNUMBER(BY66),ISNUMBER(BY65)),ABS(BY66-BY65),"")</f>
        <v/>
      </c>
      <c r="CA66">
        <f>IF(COUNT(BY54:BY65)&lt;12,"",AVERAGE(BY54:BY65))</f>
        <v/>
      </c>
      <c r="CB66">
        <f>IF(COUNT(BZ55:BZ65)&lt;11,"",AVERAGE(BZ55:BZ65))</f>
        <v/>
      </c>
      <c r="CC66">
        <f>IF(OR(CA66="",CB66=""),"",CA66+2.66*CB66)</f>
        <v/>
      </c>
      <c r="CD66">
        <f>IF(OR(CA66="",CB66=""),"",CA66-2.66*CB66)</f>
        <v/>
      </c>
      <c r="CE66">
        <f>IF(OR(CA66="",COUNT(BY59:BY66)&lt;8),"",IF(COUNTIF(BY59:BY66,"&gt;"&amp;CA66)=8,"Above",IF(COUNTIF(BY59:BY66,"&lt;"&amp;CA66)=8,"Below","")))</f>
        <v/>
      </c>
      <c r="CF66">
        <f>IF('Weekly data'!$C66="","",IF(Metrics!$J$16="Seasonal bookings",IF(OR(N(IFERROR(INDEX(Targets!$L$6:$L$45,MATCH('Weekly data'!$C66,Targets!$A$6:$A$45,0)),0))=0,SUM(Seasonality!$B$6:$B$18)=0),"",IFERROR(INDEX(Targets!$L$6:$L$45,MATCH('Weekly data'!$C66,Targets!$A$6:$A$45,0)),0)*$B66/SUM(Seasonality!$B$6:$B$18)),IF(Metrics!$J$16="Seasonal pipeline",IF(OR(N(IFERROR(INDEX(Targets!$L$6:$L$45,MATCH('Weekly data'!$C66,Targets!$A$6:$A$45,0)),0))=0,SUM(Seasonality!$C$6:$C$18)=0),"",IFERROR(INDEX(Targets!$L$6:$L$45,MATCH('Weekly data'!$C66,Targets!$A$6:$A$45,0)),0)*$C66/SUM(Seasonality!$C$6:$C$18)),IF(Metrics!$J$16="Quarter plan",IF(N(IFERROR(INDEX(Targets!$L$6:$L$45,MATCH('Weekly data'!$C66,Targets!$A$6:$A$45,0)),0))=0,"",IFERROR(INDEX(Targets!$L$6:$L$45,MATCH('Weekly data'!$C66,Targets!$A$6:$A$45,0)),0)),IF(AND(Metrics!$J$16="Weekly",ISNUMBER(Metrics!$K$16)),Metrics!$K$16,"")))))</f>
        <v/>
      </c>
      <c r="CG66">
        <f>IF(NOT(ISNUMBER('Weekly data'!O66)),"",IF(Metrics!$L$16="% of target",IF(ISNUMBER(CF66),IF(CF66=0,"",'Weekly data'!O66/CF66),""),'Weekly data'!O66))</f>
        <v/>
      </c>
      <c r="CH66">
        <f>IF(AND(ISNUMBER(CG66),ISNUMBER(CG65)),ABS(CG66-CG65),"")</f>
        <v/>
      </c>
      <c r="CI66">
        <f>IF(COUNT(CG54:CG65)&lt;12,"",AVERAGE(CG54:CG65))</f>
        <v/>
      </c>
      <c r="CJ66">
        <f>IF(COUNT(CH55:CH65)&lt;11,"",AVERAGE(CH55:CH65))</f>
        <v/>
      </c>
      <c r="CK66">
        <f>IF(OR(CI66="",CJ66=""),"",CI66+2.66*CJ66)</f>
        <v/>
      </c>
      <c r="CL66">
        <f>IF(OR(CI66="",CJ66=""),"",CI66-2.66*CJ66)</f>
        <v/>
      </c>
      <c r="CM66">
        <f>IF(OR(CI66="",COUNT(CG59:CG66)&lt;8),"",IF(COUNTIF(CG59:CG66,"&gt;"&amp;CI66)=8,"Above",IF(COUNTIF(CG59:CG66,"&lt;"&amp;CI66)=8,"Below","")))</f>
        <v/>
      </c>
      <c r="CN66">
        <f>IF('Weekly data'!$C66="","",IF(Metrics!$J$17="Seasonal bookings",IF(OR(N(IFERROR(INDEX(Targets!$M$6:$M$45,MATCH('Weekly data'!$C66,Targets!$A$6:$A$45,0)),0))=0,SUM(Seasonality!$B$6:$B$18)=0),"",IFERROR(INDEX(Targets!$M$6:$M$45,MATCH('Weekly data'!$C66,Targets!$A$6:$A$45,0)),0)*$B66/SUM(Seasonality!$B$6:$B$18)),IF(Metrics!$J$17="Seasonal pipeline",IF(OR(N(IFERROR(INDEX(Targets!$M$6:$M$45,MATCH('Weekly data'!$C66,Targets!$A$6:$A$45,0)),0))=0,SUM(Seasonality!$C$6:$C$18)=0),"",IFERROR(INDEX(Targets!$M$6:$M$45,MATCH('Weekly data'!$C66,Targets!$A$6:$A$45,0)),0)*$C66/SUM(Seasonality!$C$6:$C$18)),IF(Metrics!$J$17="Quarter plan",IF(N(IFERROR(INDEX(Targets!$M$6:$M$45,MATCH('Weekly data'!$C66,Targets!$A$6:$A$45,0)),0))=0,"",IFERROR(INDEX(Targets!$M$6:$M$45,MATCH('Weekly data'!$C66,Targets!$A$6:$A$45,0)),0)),IF(AND(Metrics!$J$17="Weekly",ISNUMBER(Metrics!$K$17)),Metrics!$K$17,"")))))</f>
        <v/>
      </c>
      <c r="CO66">
        <f>IF(NOT(ISNUMBER('Weekly data'!P66)),"",IF(Metrics!$L$17="% of target",IF(ISNUMBER(CN66),IF(CN66=0,"",'Weekly data'!P66/CN66),""),'Weekly data'!P66))</f>
        <v/>
      </c>
      <c r="CP66">
        <f>IF(AND(ISNUMBER(CO66),ISNUMBER(CO65)),ABS(CO66-CO65),"")</f>
        <v/>
      </c>
      <c r="CQ66">
        <f>IF(COUNT(CO54:CO65)&lt;12,"",AVERAGE(CO54:CO65))</f>
        <v/>
      </c>
      <c r="CR66">
        <f>IF(COUNT(CP55:CP65)&lt;11,"",AVERAGE(CP55:CP65))</f>
        <v/>
      </c>
      <c r="CS66">
        <f>IF(OR(CQ66="",CR66=""),"",CQ66+2.66*CR66)</f>
        <v/>
      </c>
      <c r="CT66">
        <f>IF(OR(CQ66="",CR66=""),"",CQ66-2.66*CR66)</f>
        <v/>
      </c>
      <c r="CU66">
        <f>IF(OR(CQ66="",COUNT(CO59:CO66)&lt;8),"",IF(COUNTIF(CO59:CO66,"&gt;"&amp;CQ66)=8,"Above",IF(COUNTIF(CO59:CO66,"&lt;"&amp;CQ66)=8,"Below","")))</f>
        <v/>
      </c>
    </row>
    <row r="67">
      <c r="A67" s="8">
        <f>'Weekly data'!A67</f>
        <v/>
      </c>
      <c r="B67">
        <f>IF('Weekly data'!D67="","",INDEX(Seasonality!$B$6:$B$18,'Weekly data'!D67))</f>
        <v/>
      </c>
      <c r="C67">
        <f>IF('Weekly data'!D67="","",INDEX(Seasonality!$C$6:$C$18,'Weekly data'!D67))</f>
        <v/>
      </c>
      <c r="D67">
        <f>IF('Weekly data'!$C67="","",IF(Metrics!$J$6="Seasonal bookings",IF(OR(N(IFERROR(INDEX(Targets!$B$6:$B$45,MATCH('Weekly data'!$C67,Targets!$A$6:$A$45,0)),0))=0,SUM(Seasonality!$B$6:$B$18)=0),"",IFERROR(INDEX(Targets!$B$6:$B$45,MATCH('Weekly data'!$C67,Targets!$A$6:$A$45,0)),0)*$B67/SUM(Seasonality!$B$6:$B$18)),IF(Metrics!$J$6="Seasonal pipeline",IF(OR(N(IFERROR(INDEX(Targets!$B$6:$B$45,MATCH('Weekly data'!$C67,Targets!$A$6:$A$45,0)),0))=0,SUM(Seasonality!$C$6:$C$18)=0),"",IFERROR(INDEX(Targets!$B$6:$B$45,MATCH('Weekly data'!$C67,Targets!$A$6:$A$45,0)),0)*$C67/SUM(Seasonality!$C$6:$C$18)),IF(Metrics!$J$6="Quarter plan",IF(N(IFERROR(INDEX(Targets!$B$6:$B$45,MATCH('Weekly data'!$C67,Targets!$A$6:$A$45,0)),0))=0,"",IFERROR(INDEX(Targets!$B$6:$B$45,MATCH('Weekly data'!$C67,Targets!$A$6:$A$45,0)),0)),IF(AND(Metrics!$J$6="Weekly",ISNUMBER(Metrics!$K$6)),Metrics!$K$6,"")))))</f>
        <v/>
      </c>
      <c r="E67">
        <f>IF(NOT(ISNUMBER('Weekly data'!E67)),"",IF(Metrics!$L$6="% of target",IF(ISNUMBER(D67),IF(D67=0,"",'Weekly data'!E67/D67),""),'Weekly data'!E67))</f>
        <v/>
      </c>
      <c r="F67">
        <f>IF(AND(ISNUMBER(E67),ISNUMBER(E66)),ABS(E67-E66),"")</f>
        <v/>
      </c>
      <c r="G67">
        <f>IF(COUNT(E55:E66)&lt;12,"",AVERAGE(E55:E66))</f>
        <v/>
      </c>
      <c r="H67">
        <f>IF(COUNT(F56:F66)&lt;11,"",AVERAGE(F56:F66))</f>
        <v/>
      </c>
      <c r="I67">
        <f>IF(OR(G67="",H67=""),"",G67+2.66*H67)</f>
        <v/>
      </c>
      <c r="J67">
        <f>IF(OR(G67="",H67=""),"",G67-2.66*H67)</f>
        <v/>
      </c>
      <c r="K67">
        <f>IF(OR(G67="",COUNT(E60:E67)&lt;8),"",IF(COUNTIF(E60:E67,"&gt;"&amp;G67)=8,"Above",IF(COUNTIF(E60:E67,"&lt;"&amp;G67)=8,"Below","")))</f>
        <v/>
      </c>
      <c r="L67">
        <f>IF('Weekly data'!$C67="","",IF(Metrics!$J$7="Seasonal bookings",IF(OR(N(IFERROR(INDEX(Targets!$C$6:$C$45,MATCH('Weekly data'!$C67,Targets!$A$6:$A$45,0)),0))=0,SUM(Seasonality!$B$6:$B$18)=0),"",IFERROR(INDEX(Targets!$C$6:$C$45,MATCH('Weekly data'!$C67,Targets!$A$6:$A$45,0)),0)*$B67/SUM(Seasonality!$B$6:$B$18)),IF(Metrics!$J$7="Seasonal pipeline",IF(OR(N(IFERROR(INDEX(Targets!$C$6:$C$45,MATCH('Weekly data'!$C67,Targets!$A$6:$A$45,0)),0))=0,SUM(Seasonality!$C$6:$C$18)=0),"",IFERROR(INDEX(Targets!$C$6:$C$45,MATCH('Weekly data'!$C67,Targets!$A$6:$A$45,0)),0)*$C67/SUM(Seasonality!$C$6:$C$18)),IF(Metrics!$J$7="Quarter plan",IF(N(IFERROR(INDEX(Targets!$C$6:$C$45,MATCH('Weekly data'!$C67,Targets!$A$6:$A$45,0)),0))=0,"",IFERROR(INDEX(Targets!$C$6:$C$45,MATCH('Weekly data'!$C67,Targets!$A$6:$A$45,0)),0)),IF(AND(Metrics!$J$7="Weekly",ISNUMBER(Metrics!$K$7)),Metrics!$K$7,"")))))</f>
        <v/>
      </c>
      <c r="M67">
        <f>IF(NOT(ISNUMBER('Weekly data'!F67)),"",IF(Metrics!$L$7="% of target",IF(ISNUMBER(L67),IF(L67=0,"",'Weekly data'!F67/L67),""),'Weekly data'!F67))</f>
        <v/>
      </c>
      <c r="N67">
        <f>IF(AND(ISNUMBER(M67),ISNUMBER(M66)),ABS(M67-M66),"")</f>
        <v/>
      </c>
      <c r="O67">
        <f>IF(COUNT(M55:M66)&lt;12,"",AVERAGE(M55:M66))</f>
        <v/>
      </c>
      <c r="P67">
        <f>IF(COUNT(N56:N66)&lt;11,"",AVERAGE(N56:N66))</f>
        <v/>
      </c>
      <c r="Q67">
        <f>IF(OR(O67="",P67=""),"",O67+2.66*P67)</f>
        <v/>
      </c>
      <c r="R67">
        <f>IF(OR(O67="",P67=""),"",O67-2.66*P67)</f>
        <v/>
      </c>
      <c r="S67">
        <f>IF(OR(O67="",COUNT(M60:M67)&lt;8),"",IF(COUNTIF(M60:M67,"&gt;"&amp;O67)=8,"Above",IF(COUNTIF(M60:M67,"&lt;"&amp;O67)=8,"Below","")))</f>
        <v/>
      </c>
      <c r="T67">
        <f>IF('Weekly data'!$C67="","",IF(Metrics!$J$8="Seasonal bookings",IF(OR(N(IFERROR(INDEX(Targets!$D$6:$D$45,MATCH('Weekly data'!$C67,Targets!$A$6:$A$45,0)),0))=0,SUM(Seasonality!$B$6:$B$18)=0),"",IFERROR(INDEX(Targets!$D$6:$D$45,MATCH('Weekly data'!$C67,Targets!$A$6:$A$45,0)),0)*$B67/SUM(Seasonality!$B$6:$B$18)),IF(Metrics!$J$8="Seasonal pipeline",IF(OR(N(IFERROR(INDEX(Targets!$D$6:$D$45,MATCH('Weekly data'!$C67,Targets!$A$6:$A$45,0)),0))=0,SUM(Seasonality!$C$6:$C$18)=0),"",IFERROR(INDEX(Targets!$D$6:$D$45,MATCH('Weekly data'!$C67,Targets!$A$6:$A$45,0)),0)*$C67/SUM(Seasonality!$C$6:$C$18)),IF(Metrics!$J$8="Quarter plan",IF(N(IFERROR(INDEX(Targets!$D$6:$D$45,MATCH('Weekly data'!$C67,Targets!$A$6:$A$45,0)),0))=0,"",IFERROR(INDEX(Targets!$D$6:$D$45,MATCH('Weekly data'!$C67,Targets!$A$6:$A$45,0)),0)),IF(AND(Metrics!$J$8="Weekly",ISNUMBER(Metrics!$K$8)),Metrics!$K$8,"")))))</f>
        <v/>
      </c>
      <c r="U67">
        <f>IF(NOT(ISNUMBER('Weekly data'!G67)),"",IF(Metrics!$L$8="% of target",IF(ISNUMBER(T67),IF(T67=0,"",'Weekly data'!G67/T67),""),'Weekly data'!G67))</f>
        <v/>
      </c>
      <c r="V67">
        <f>IF(AND(ISNUMBER(U67),ISNUMBER(U66)),ABS(U67-U66),"")</f>
        <v/>
      </c>
      <c r="W67">
        <f>IF(COUNT(U55:U66)&lt;12,"",AVERAGE(U55:U66))</f>
        <v/>
      </c>
      <c r="X67">
        <f>IF(COUNT(V56:V66)&lt;11,"",AVERAGE(V56:V66))</f>
        <v/>
      </c>
      <c r="Y67">
        <f>IF(OR(W67="",X67=""),"",W67+2.66*X67)</f>
        <v/>
      </c>
      <c r="Z67">
        <f>IF(OR(W67="",X67=""),"",W67-2.66*X67)</f>
        <v/>
      </c>
      <c r="AA67">
        <f>IF(OR(W67="",COUNT(U60:U67)&lt;8),"",IF(COUNTIF(U60:U67,"&gt;"&amp;W67)=8,"Above",IF(COUNTIF(U60:U67,"&lt;"&amp;W67)=8,"Below","")))</f>
        <v/>
      </c>
      <c r="AB67">
        <f>IF('Weekly data'!$C67="","",IF(Metrics!$J$9="Seasonal bookings",IF(OR(N(IFERROR(INDEX(Targets!$E$6:$E$45,MATCH('Weekly data'!$C67,Targets!$A$6:$A$45,0)),0))=0,SUM(Seasonality!$B$6:$B$18)=0),"",IFERROR(INDEX(Targets!$E$6:$E$45,MATCH('Weekly data'!$C67,Targets!$A$6:$A$45,0)),0)*$B67/SUM(Seasonality!$B$6:$B$18)),IF(Metrics!$J$9="Seasonal pipeline",IF(OR(N(IFERROR(INDEX(Targets!$E$6:$E$45,MATCH('Weekly data'!$C67,Targets!$A$6:$A$45,0)),0))=0,SUM(Seasonality!$C$6:$C$18)=0),"",IFERROR(INDEX(Targets!$E$6:$E$45,MATCH('Weekly data'!$C67,Targets!$A$6:$A$45,0)),0)*$C67/SUM(Seasonality!$C$6:$C$18)),IF(Metrics!$J$9="Quarter plan",IF(N(IFERROR(INDEX(Targets!$E$6:$E$45,MATCH('Weekly data'!$C67,Targets!$A$6:$A$45,0)),0))=0,"",IFERROR(INDEX(Targets!$E$6:$E$45,MATCH('Weekly data'!$C67,Targets!$A$6:$A$45,0)),0)),IF(AND(Metrics!$J$9="Weekly",ISNUMBER(Metrics!$K$9)),Metrics!$K$9,"")))))</f>
        <v/>
      </c>
      <c r="AC67">
        <f>IF(NOT(ISNUMBER('Weekly data'!H67)),"",IF(Metrics!$L$9="% of target",IF(ISNUMBER(AB67),IF(AB67=0,"",'Weekly data'!H67/AB67),""),'Weekly data'!H67))</f>
        <v/>
      </c>
      <c r="AD67">
        <f>IF(AND(ISNUMBER(AC67),ISNUMBER(AC66)),ABS(AC67-AC66),"")</f>
        <v/>
      </c>
      <c r="AE67">
        <f>IF(COUNT(AC55:AC66)&lt;12,"",AVERAGE(AC55:AC66))</f>
        <v/>
      </c>
      <c r="AF67">
        <f>IF(COUNT(AD56:AD66)&lt;11,"",AVERAGE(AD56:AD66))</f>
        <v/>
      </c>
      <c r="AG67">
        <f>IF(OR(AE67="",AF67=""),"",AE67+2.66*AF67)</f>
        <v/>
      </c>
      <c r="AH67">
        <f>IF(OR(AE67="",AF67=""),"",AE67-2.66*AF67)</f>
        <v/>
      </c>
      <c r="AI67">
        <f>IF(OR(AE67="",COUNT(AC60:AC67)&lt;8),"",IF(COUNTIF(AC60:AC67,"&gt;"&amp;AE67)=8,"Above",IF(COUNTIF(AC60:AC67,"&lt;"&amp;AE67)=8,"Below","")))</f>
        <v/>
      </c>
      <c r="AJ67">
        <f>IF('Weekly data'!$C67="","",IF(Metrics!$J$10="Seasonal bookings",IF(OR(N(IFERROR(INDEX(Targets!$F$6:$F$45,MATCH('Weekly data'!$C67,Targets!$A$6:$A$45,0)),0))=0,SUM(Seasonality!$B$6:$B$18)=0),"",IFERROR(INDEX(Targets!$F$6:$F$45,MATCH('Weekly data'!$C67,Targets!$A$6:$A$45,0)),0)*$B67/SUM(Seasonality!$B$6:$B$18)),IF(Metrics!$J$10="Seasonal pipeline",IF(OR(N(IFERROR(INDEX(Targets!$F$6:$F$45,MATCH('Weekly data'!$C67,Targets!$A$6:$A$45,0)),0))=0,SUM(Seasonality!$C$6:$C$18)=0),"",IFERROR(INDEX(Targets!$F$6:$F$45,MATCH('Weekly data'!$C67,Targets!$A$6:$A$45,0)),0)*$C67/SUM(Seasonality!$C$6:$C$18)),IF(Metrics!$J$10="Quarter plan",IF(N(IFERROR(INDEX(Targets!$F$6:$F$45,MATCH('Weekly data'!$C67,Targets!$A$6:$A$45,0)),0))=0,"",IFERROR(INDEX(Targets!$F$6:$F$45,MATCH('Weekly data'!$C67,Targets!$A$6:$A$45,0)),0)),IF(AND(Metrics!$J$10="Weekly",ISNUMBER(Metrics!$K$10)),Metrics!$K$10,"")))))</f>
        <v/>
      </c>
      <c r="AK67">
        <f>IF(NOT(ISNUMBER('Weekly data'!I67)),"",IF(Metrics!$L$10="% of target",IF(ISNUMBER(AJ67),IF(AJ67=0,"",'Weekly data'!I67/AJ67),""),'Weekly data'!I67))</f>
        <v/>
      </c>
      <c r="AL67">
        <f>IF(AND(ISNUMBER(AK67),ISNUMBER(AK66)),ABS(AK67-AK66),"")</f>
        <v/>
      </c>
      <c r="AM67">
        <f>IF(COUNT(AK55:AK66)&lt;12,"",AVERAGE(AK55:AK66))</f>
        <v/>
      </c>
      <c r="AN67">
        <f>IF(COUNT(AL56:AL66)&lt;11,"",AVERAGE(AL56:AL66))</f>
        <v/>
      </c>
      <c r="AO67">
        <f>IF(OR(AM67="",AN67=""),"",AM67+2.66*AN67)</f>
        <v/>
      </c>
      <c r="AP67">
        <f>IF(OR(AM67="",AN67=""),"",AM67-2.66*AN67)</f>
        <v/>
      </c>
      <c r="AQ67">
        <f>IF(OR(AM67="",COUNT(AK60:AK67)&lt;8),"",IF(COUNTIF(AK60:AK67,"&gt;"&amp;AM67)=8,"Above",IF(COUNTIF(AK60:AK67,"&lt;"&amp;AM67)=8,"Below","")))</f>
        <v/>
      </c>
      <c r="AR67">
        <f>IF('Weekly data'!$C67="","",IF(Metrics!$J$11="Seasonal bookings",IF(OR(N(IFERROR(INDEX(Targets!$G$6:$G$45,MATCH('Weekly data'!$C67,Targets!$A$6:$A$45,0)),0))=0,SUM(Seasonality!$B$6:$B$18)=0),"",IFERROR(INDEX(Targets!$G$6:$G$45,MATCH('Weekly data'!$C67,Targets!$A$6:$A$45,0)),0)*$B67/SUM(Seasonality!$B$6:$B$18)),IF(Metrics!$J$11="Seasonal pipeline",IF(OR(N(IFERROR(INDEX(Targets!$G$6:$G$45,MATCH('Weekly data'!$C67,Targets!$A$6:$A$45,0)),0))=0,SUM(Seasonality!$C$6:$C$18)=0),"",IFERROR(INDEX(Targets!$G$6:$G$45,MATCH('Weekly data'!$C67,Targets!$A$6:$A$45,0)),0)*$C67/SUM(Seasonality!$C$6:$C$18)),IF(Metrics!$J$11="Quarter plan",IF(N(IFERROR(INDEX(Targets!$G$6:$G$45,MATCH('Weekly data'!$C67,Targets!$A$6:$A$45,0)),0))=0,"",IFERROR(INDEX(Targets!$G$6:$G$45,MATCH('Weekly data'!$C67,Targets!$A$6:$A$45,0)),0)),IF(AND(Metrics!$J$11="Weekly",ISNUMBER(Metrics!$K$11)),Metrics!$K$11,"")))))</f>
        <v/>
      </c>
      <c r="AS67">
        <f>IF(NOT(ISNUMBER('Weekly data'!J67)),"",IF(Metrics!$L$11="% of target",IF(ISNUMBER(AR67),IF(AR67=0,"",'Weekly data'!J67/AR67),""),'Weekly data'!J67))</f>
        <v/>
      </c>
      <c r="AT67">
        <f>IF(AND(ISNUMBER(AS67),ISNUMBER(AS66)),ABS(AS67-AS66),"")</f>
        <v/>
      </c>
      <c r="AU67">
        <f>IF(COUNT(AS55:AS66)&lt;12,"",AVERAGE(AS55:AS66))</f>
        <v/>
      </c>
      <c r="AV67">
        <f>IF(COUNT(AT56:AT66)&lt;11,"",AVERAGE(AT56:AT66))</f>
        <v/>
      </c>
      <c r="AW67">
        <f>IF(OR(AU67="",AV67=""),"",AU67+2.66*AV67)</f>
        <v/>
      </c>
      <c r="AX67">
        <f>IF(OR(AU67="",AV67=""),"",AU67-2.66*AV67)</f>
        <v/>
      </c>
      <c r="AY67">
        <f>IF(OR(AU67="",COUNT(AS60:AS67)&lt;8),"",IF(COUNTIF(AS60:AS67,"&gt;"&amp;AU67)=8,"Above",IF(COUNTIF(AS60:AS67,"&lt;"&amp;AU67)=8,"Below","")))</f>
        <v/>
      </c>
      <c r="AZ67">
        <f>IF('Weekly data'!$C67="","",IF(Metrics!$J$12="Seasonal bookings",IF(OR(N(IFERROR(INDEX(Targets!$H$6:$H$45,MATCH('Weekly data'!$C67,Targets!$A$6:$A$45,0)),0))=0,SUM(Seasonality!$B$6:$B$18)=0),"",IFERROR(INDEX(Targets!$H$6:$H$45,MATCH('Weekly data'!$C67,Targets!$A$6:$A$45,0)),0)*$B67/SUM(Seasonality!$B$6:$B$18)),IF(Metrics!$J$12="Seasonal pipeline",IF(OR(N(IFERROR(INDEX(Targets!$H$6:$H$45,MATCH('Weekly data'!$C67,Targets!$A$6:$A$45,0)),0))=0,SUM(Seasonality!$C$6:$C$18)=0),"",IFERROR(INDEX(Targets!$H$6:$H$45,MATCH('Weekly data'!$C67,Targets!$A$6:$A$45,0)),0)*$C67/SUM(Seasonality!$C$6:$C$18)),IF(Metrics!$J$12="Quarter plan",IF(N(IFERROR(INDEX(Targets!$H$6:$H$45,MATCH('Weekly data'!$C67,Targets!$A$6:$A$45,0)),0))=0,"",IFERROR(INDEX(Targets!$H$6:$H$45,MATCH('Weekly data'!$C67,Targets!$A$6:$A$45,0)),0)),IF(AND(Metrics!$J$12="Weekly",ISNUMBER(Metrics!$K$12)),Metrics!$K$12,"")))))</f>
        <v/>
      </c>
      <c r="BA67">
        <f>IF(NOT(ISNUMBER('Weekly data'!K67)),"",IF(Metrics!$L$12="% of target",IF(ISNUMBER(AZ67),IF(AZ67=0,"",'Weekly data'!K67/AZ67),""),'Weekly data'!K67))</f>
        <v/>
      </c>
      <c r="BB67">
        <f>IF(AND(ISNUMBER(BA67),ISNUMBER(BA66)),ABS(BA67-BA66),"")</f>
        <v/>
      </c>
      <c r="BC67">
        <f>IF(COUNT(BA55:BA66)&lt;12,"",AVERAGE(BA55:BA66))</f>
        <v/>
      </c>
      <c r="BD67">
        <f>IF(COUNT(BB56:BB66)&lt;11,"",AVERAGE(BB56:BB66))</f>
        <v/>
      </c>
      <c r="BE67">
        <f>IF(OR(BC67="",BD67=""),"",BC67+2.66*BD67)</f>
        <v/>
      </c>
      <c r="BF67">
        <f>IF(OR(BC67="",BD67=""),"",BC67-2.66*BD67)</f>
        <v/>
      </c>
      <c r="BG67">
        <f>IF(OR(BC67="",COUNT(BA60:BA67)&lt;8),"",IF(COUNTIF(BA60:BA67,"&gt;"&amp;BC67)=8,"Above",IF(COUNTIF(BA60:BA67,"&lt;"&amp;BC67)=8,"Below","")))</f>
        <v/>
      </c>
      <c r="BH67">
        <f>IF('Weekly data'!$C67="","",IF(Metrics!$J$13="Seasonal bookings",IF(OR(N(IFERROR(INDEX(Targets!$I$6:$I$45,MATCH('Weekly data'!$C67,Targets!$A$6:$A$45,0)),0))=0,SUM(Seasonality!$B$6:$B$18)=0),"",IFERROR(INDEX(Targets!$I$6:$I$45,MATCH('Weekly data'!$C67,Targets!$A$6:$A$45,0)),0)*$B67/SUM(Seasonality!$B$6:$B$18)),IF(Metrics!$J$13="Seasonal pipeline",IF(OR(N(IFERROR(INDEX(Targets!$I$6:$I$45,MATCH('Weekly data'!$C67,Targets!$A$6:$A$45,0)),0))=0,SUM(Seasonality!$C$6:$C$18)=0),"",IFERROR(INDEX(Targets!$I$6:$I$45,MATCH('Weekly data'!$C67,Targets!$A$6:$A$45,0)),0)*$C67/SUM(Seasonality!$C$6:$C$18)),IF(Metrics!$J$13="Quarter plan",IF(N(IFERROR(INDEX(Targets!$I$6:$I$45,MATCH('Weekly data'!$C67,Targets!$A$6:$A$45,0)),0))=0,"",IFERROR(INDEX(Targets!$I$6:$I$45,MATCH('Weekly data'!$C67,Targets!$A$6:$A$45,0)),0)),IF(AND(Metrics!$J$13="Weekly",ISNUMBER(Metrics!$K$13)),Metrics!$K$13,"")))))</f>
        <v/>
      </c>
      <c r="BI67">
        <f>IF(NOT(ISNUMBER('Weekly data'!L67)),"",IF(Metrics!$L$13="% of target",IF(ISNUMBER(BH67),IF(BH67=0,"",'Weekly data'!L67/BH67),""),'Weekly data'!L67))</f>
        <v/>
      </c>
      <c r="BJ67">
        <f>IF(AND(ISNUMBER(BI67),ISNUMBER(BI66)),ABS(BI67-BI66),"")</f>
        <v/>
      </c>
      <c r="BK67">
        <f>IF(COUNT(BI55:BI66)&lt;12,"",AVERAGE(BI55:BI66))</f>
        <v/>
      </c>
      <c r="BL67">
        <f>IF(COUNT(BJ56:BJ66)&lt;11,"",AVERAGE(BJ56:BJ66))</f>
        <v/>
      </c>
      <c r="BM67">
        <f>IF(OR(BK67="",BL67=""),"",BK67+2.66*BL67)</f>
        <v/>
      </c>
      <c r="BN67">
        <f>IF(OR(BK67="",BL67=""),"",BK67-2.66*BL67)</f>
        <v/>
      </c>
      <c r="BO67">
        <f>IF(OR(BK67="",COUNT(BI60:BI67)&lt;8),"",IF(COUNTIF(BI60:BI67,"&gt;"&amp;BK67)=8,"Above",IF(COUNTIF(BI60:BI67,"&lt;"&amp;BK67)=8,"Below","")))</f>
        <v/>
      </c>
      <c r="BP67">
        <f>IF('Weekly data'!$C67="","",IF(Metrics!$J$14="Seasonal bookings",IF(OR(N(IFERROR(INDEX(Targets!$J$6:$J$45,MATCH('Weekly data'!$C67,Targets!$A$6:$A$45,0)),0))=0,SUM(Seasonality!$B$6:$B$18)=0),"",IFERROR(INDEX(Targets!$J$6:$J$45,MATCH('Weekly data'!$C67,Targets!$A$6:$A$45,0)),0)*$B67/SUM(Seasonality!$B$6:$B$18)),IF(Metrics!$J$14="Seasonal pipeline",IF(OR(N(IFERROR(INDEX(Targets!$J$6:$J$45,MATCH('Weekly data'!$C67,Targets!$A$6:$A$45,0)),0))=0,SUM(Seasonality!$C$6:$C$18)=0),"",IFERROR(INDEX(Targets!$J$6:$J$45,MATCH('Weekly data'!$C67,Targets!$A$6:$A$45,0)),0)*$C67/SUM(Seasonality!$C$6:$C$18)),IF(Metrics!$J$14="Quarter plan",IF(N(IFERROR(INDEX(Targets!$J$6:$J$45,MATCH('Weekly data'!$C67,Targets!$A$6:$A$45,0)),0))=0,"",IFERROR(INDEX(Targets!$J$6:$J$45,MATCH('Weekly data'!$C67,Targets!$A$6:$A$45,0)),0)),IF(AND(Metrics!$J$14="Weekly",ISNUMBER(Metrics!$K$14)),Metrics!$K$14,"")))))</f>
        <v/>
      </c>
      <c r="BQ67">
        <f>IF(NOT(ISNUMBER('Weekly data'!M67)),"",IF(Metrics!$L$14="% of target",IF(ISNUMBER(BP67),IF(BP67=0,"",'Weekly data'!M67/BP67),""),'Weekly data'!M67))</f>
        <v/>
      </c>
      <c r="BR67">
        <f>IF(AND(ISNUMBER(BQ67),ISNUMBER(BQ66)),ABS(BQ67-BQ66),"")</f>
        <v/>
      </c>
      <c r="BS67">
        <f>IF(COUNT(BQ55:BQ66)&lt;12,"",AVERAGE(BQ55:BQ66))</f>
        <v/>
      </c>
      <c r="BT67">
        <f>IF(COUNT(BR56:BR66)&lt;11,"",AVERAGE(BR56:BR66))</f>
        <v/>
      </c>
      <c r="BU67">
        <f>IF(OR(BS67="",BT67=""),"",BS67+2.66*BT67)</f>
        <v/>
      </c>
      <c r="BV67">
        <f>IF(OR(BS67="",BT67=""),"",BS67-2.66*BT67)</f>
        <v/>
      </c>
      <c r="BW67">
        <f>IF(OR(BS67="",COUNT(BQ60:BQ67)&lt;8),"",IF(COUNTIF(BQ60:BQ67,"&gt;"&amp;BS67)=8,"Above",IF(COUNTIF(BQ60:BQ67,"&lt;"&amp;BS67)=8,"Below","")))</f>
        <v/>
      </c>
      <c r="BX67">
        <f>IF('Weekly data'!$C67="","",IF(Metrics!$J$15="Seasonal bookings",IF(OR(N(IFERROR(INDEX(Targets!$K$6:$K$45,MATCH('Weekly data'!$C67,Targets!$A$6:$A$45,0)),0))=0,SUM(Seasonality!$B$6:$B$18)=0),"",IFERROR(INDEX(Targets!$K$6:$K$45,MATCH('Weekly data'!$C67,Targets!$A$6:$A$45,0)),0)*$B67/SUM(Seasonality!$B$6:$B$18)),IF(Metrics!$J$15="Seasonal pipeline",IF(OR(N(IFERROR(INDEX(Targets!$K$6:$K$45,MATCH('Weekly data'!$C67,Targets!$A$6:$A$45,0)),0))=0,SUM(Seasonality!$C$6:$C$18)=0),"",IFERROR(INDEX(Targets!$K$6:$K$45,MATCH('Weekly data'!$C67,Targets!$A$6:$A$45,0)),0)*$C67/SUM(Seasonality!$C$6:$C$18)),IF(Metrics!$J$15="Quarter plan",IF(N(IFERROR(INDEX(Targets!$K$6:$K$45,MATCH('Weekly data'!$C67,Targets!$A$6:$A$45,0)),0))=0,"",IFERROR(INDEX(Targets!$K$6:$K$45,MATCH('Weekly data'!$C67,Targets!$A$6:$A$45,0)),0)),IF(AND(Metrics!$J$15="Weekly",ISNUMBER(Metrics!$K$15)),Metrics!$K$15,"")))))</f>
        <v/>
      </c>
      <c r="BY67">
        <f>IF(NOT(ISNUMBER('Weekly data'!N67)),"",IF(Metrics!$L$15="% of target",IF(ISNUMBER(BX67),IF(BX67=0,"",'Weekly data'!N67/BX67),""),'Weekly data'!N67))</f>
        <v/>
      </c>
      <c r="BZ67">
        <f>IF(AND(ISNUMBER(BY67),ISNUMBER(BY66)),ABS(BY67-BY66),"")</f>
        <v/>
      </c>
      <c r="CA67">
        <f>IF(COUNT(BY55:BY66)&lt;12,"",AVERAGE(BY55:BY66))</f>
        <v/>
      </c>
      <c r="CB67">
        <f>IF(COUNT(BZ56:BZ66)&lt;11,"",AVERAGE(BZ56:BZ66))</f>
        <v/>
      </c>
      <c r="CC67">
        <f>IF(OR(CA67="",CB67=""),"",CA67+2.66*CB67)</f>
        <v/>
      </c>
      <c r="CD67">
        <f>IF(OR(CA67="",CB67=""),"",CA67-2.66*CB67)</f>
        <v/>
      </c>
      <c r="CE67">
        <f>IF(OR(CA67="",COUNT(BY60:BY67)&lt;8),"",IF(COUNTIF(BY60:BY67,"&gt;"&amp;CA67)=8,"Above",IF(COUNTIF(BY60:BY67,"&lt;"&amp;CA67)=8,"Below","")))</f>
        <v/>
      </c>
      <c r="CF67">
        <f>IF('Weekly data'!$C67="","",IF(Metrics!$J$16="Seasonal bookings",IF(OR(N(IFERROR(INDEX(Targets!$L$6:$L$45,MATCH('Weekly data'!$C67,Targets!$A$6:$A$45,0)),0))=0,SUM(Seasonality!$B$6:$B$18)=0),"",IFERROR(INDEX(Targets!$L$6:$L$45,MATCH('Weekly data'!$C67,Targets!$A$6:$A$45,0)),0)*$B67/SUM(Seasonality!$B$6:$B$18)),IF(Metrics!$J$16="Seasonal pipeline",IF(OR(N(IFERROR(INDEX(Targets!$L$6:$L$45,MATCH('Weekly data'!$C67,Targets!$A$6:$A$45,0)),0))=0,SUM(Seasonality!$C$6:$C$18)=0),"",IFERROR(INDEX(Targets!$L$6:$L$45,MATCH('Weekly data'!$C67,Targets!$A$6:$A$45,0)),0)*$C67/SUM(Seasonality!$C$6:$C$18)),IF(Metrics!$J$16="Quarter plan",IF(N(IFERROR(INDEX(Targets!$L$6:$L$45,MATCH('Weekly data'!$C67,Targets!$A$6:$A$45,0)),0))=0,"",IFERROR(INDEX(Targets!$L$6:$L$45,MATCH('Weekly data'!$C67,Targets!$A$6:$A$45,0)),0)),IF(AND(Metrics!$J$16="Weekly",ISNUMBER(Metrics!$K$16)),Metrics!$K$16,"")))))</f>
        <v/>
      </c>
      <c r="CG67">
        <f>IF(NOT(ISNUMBER('Weekly data'!O67)),"",IF(Metrics!$L$16="% of target",IF(ISNUMBER(CF67),IF(CF67=0,"",'Weekly data'!O67/CF67),""),'Weekly data'!O67))</f>
        <v/>
      </c>
      <c r="CH67">
        <f>IF(AND(ISNUMBER(CG67),ISNUMBER(CG66)),ABS(CG67-CG66),"")</f>
        <v/>
      </c>
      <c r="CI67">
        <f>IF(COUNT(CG55:CG66)&lt;12,"",AVERAGE(CG55:CG66))</f>
        <v/>
      </c>
      <c r="CJ67">
        <f>IF(COUNT(CH56:CH66)&lt;11,"",AVERAGE(CH56:CH66))</f>
        <v/>
      </c>
      <c r="CK67">
        <f>IF(OR(CI67="",CJ67=""),"",CI67+2.66*CJ67)</f>
        <v/>
      </c>
      <c r="CL67">
        <f>IF(OR(CI67="",CJ67=""),"",CI67-2.66*CJ67)</f>
        <v/>
      </c>
      <c r="CM67">
        <f>IF(OR(CI67="",COUNT(CG60:CG67)&lt;8),"",IF(COUNTIF(CG60:CG67,"&gt;"&amp;CI67)=8,"Above",IF(COUNTIF(CG60:CG67,"&lt;"&amp;CI67)=8,"Below","")))</f>
        <v/>
      </c>
      <c r="CN67">
        <f>IF('Weekly data'!$C67="","",IF(Metrics!$J$17="Seasonal bookings",IF(OR(N(IFERROR(INDEX(Targets!$M$6:$M$45,MATCH('Weekly data'!$C67,Targets!$A$6:$A$45,0)),0))=0,SUM(Seasonality!$B$6:$B$18)=0),"",IFERROR(INDEX(Targets!$M$6:$M$45,MATCH('Weekly data'!$C67,Targets!$A$6:$A$45,0)),0)*$B67/SUM(Seasonality!$B$6:$B$18)),IF(Metrics!$J$17="Seasonal pipeline",IF(OR(N(IFERROR(INDEX(Targets!$M$6:$M$45,MATCH('Weekly data'!$C67,Targets!$A$6:$A$45,0)),0))=0,SUM(Seasonality!$C$6:$C$18)=0),"",IFERROR(INDEX(Targets!$M$6:$M$45,MATCH('Weekly data'!$C67,Targets!$A$6:$A$45,0)),0)*$C67/SUM(Seasonality!$C$6:$C$18)),IF(Metrics!$J$17="Quarter plan",IF(N(IFERROR(INDEX(Targets!$M$6:$M$45,MATCH('Weekly data'!$C67,Targets!$A$6:$A$45,0)),0))=0,"",IFERROR(INDEX(Targets!$M$6:$M$45,MATCH('Weekly data'!$C67,Targets!$A$6:$A$45,0)),0)),IF(AND(Metrics!$J$17="Weekly",ISNUMBER(Metrics!$K$17)),Metrics!$K$17,"")))))</f>
        <v/>
      </c>
      <c r="CO67">
        <f>IF(NOT(ISNUMBER('Weekly data'!P67)),"",IF(Metrics!$L$17="% of target",IF(ISNUMBER(CN67),IF(CN67=0,"",'Weekly data'!P67/CN67),""),'Weekly data'!P67))</f>
        <v/>
      </c>
      <c r="CP67">
        <f>IF(AND(ISNUMBER(CO67),ISNUMBER(CO66)),ABS(CO67-CO66),"")</f>
        <v/>
      </c>
      <c r="CQ67">
        <f>IF(COUNT(CO55:CO66)&lt;12,"",AVERAGE(CO55:CO66))</f>
        <v/>
      </c>
      <c r="CR67">
        <f>IF(COUNT(CP56:CP66)&lt;11,"",AVERAGE(CP56:CP66))</f>
        <v/>
      </c>
      <c r="CS67">
        <f>IF(OR(CQ67="",CR67=""),"",CQ67+2.66*CR67)</f>
        <v/>
      </c>
      <c r="CT67">
        <f>IF(OR(CQ67="",CR67=""),"",CQ67-2.66*CR67)</f>
        <v/>
      </c>
      <c r="CU67">
        <f>IF(OR(CQ67="",COUNT(CO60:CO67)&lt;8),"",IF(COUNTIF(CO60:CO67,"&gt;"&amp;CQ67)=8,"Above",IF(COUNTIF(CO60:CO67,"&lt;"&amp;CQ67)=8,"Below","")))</f>
        <v/>
      </c>
    </row>
    <row r="68">
      <c r="A68" s="8">
        <f>'Weekly data'!A68</f>
        <v/>
      </c>
      <c r="B68">
        <f>IF('Weekly data'!D68="","",INDEX(Seasonality!$B$6:$B$18,'Weekly data'!D68))</f>
        <v/>
      </c>
      <c r="C68">
        <f>IF('Weekly data'!D68="","",INDEX(Seasonality!$C$6:$C$18,'Weekly data'!D68))</f>
        <v/>
      </c>
      <c r="D68">
        <f>IF('Weekly data'!$C68="","",IF(Metrics!$J$6="Seasonal bookings",IF(OR(N(IFERROR(INDEX(Targets!$B$6:$B$45,MATCH('Weekly data'!$C68,Targets!$A$6:$A$45,0)),0))=0,SUM(Seasonality!$B$6:$B$18)=0),"",IFERROR(INDEX(Targets!$B$6:$B$45,MATCH('Weekly data'!$C68,Targets!$A$6:$A$45,0)),0)*$B68/SUM(Seasonality!$B$6:$B$18)),IF(Metrics!$J$6="Seasonal pipeline",IF(OR(N(IFERROR(INDEX(Targets!$B$6:$B$45,MATCH('Weekly data'!$C68,Targets!$A$6:$A$45,0)),0))=0,SUM(Seasonality!$C$6:$C$18)=0),"",IFERROR(INDEX(Targets!$B$6:$B$45,MATCH('Weekly data'!$C68,Targets!$A$6:$A$45,0)),0)*$C68/SUM(Seasonality!$C$6:$C$18)),IF(Metrics!$J$6="Quarter plan",IF(N(IFERROR(INDEX(Targets!$B$6:$B$45,MATCH('Weekly data'!$C68,Targets!$A$6:$A$45,0)),0))=0,"",IFERROR(INDEX(Targets!$B$6:$B$45,MATCH('Weekly data'!$C68,Targets!$A$6:$A$45,0)),0)),IF(AND(Metrics!$J$6="Weekly",ISNUMBER(Metrics!$K$6)),Metrics!$K$6,"")))))</f>
        <v/>
      </c>
      <c r="E68">
        <f>IF(NOT(ISNUMBER('Weekly data'!E68)),"",IF(Metrics!$L$6="% of target",IF(ISNUMBER(D68),IF(D68=0,"",'Weekly data'!E68/D68),""),'Weekly data'!E68))</f>
        <v/>
      </c>
      <c r="F68">
        <f>IF(AND(ISNUMBER(E68),ISNUMBER(E67)),ABS(E68-E67),"")</f>
        <v/>
      </c>
      <c r="G68">
        <f>IF(COUNT(E56:E67)&lt;12,"",AVERAGE(E56:E67))</f>
        <v/>
      </c>
      <c r="H68">
        <f>IF(COUNT(F57:F67)&lt;11,"",AVERAGE(F57:F67))</f>
        <v/>
      </c>
      <c r="I68">
        <f>IF(OR(G68="",H68=""),"",G68+2.66*H68)</f>
        <v/>
      </c>
      <c r="J68">
        <f>IF(OR(G68="",H68=""),"",G68-2.66*H68)</f>
        <v/>
      </c>
      <c r="K68">
        <f>IF(OR(G68="",COUNT(E61:E68)&lt;8),"",IF(COUNTIF(E61:E68,"&gt;"&amp;G68)=8,"Above",IF(COUNTIF(E61:E68,"&lt;"&amp;G68)=8,"Below","")))</f>
        <v/>
      </c>
      <c r="L68">
        <f>IF('Weekly data'!$C68="","",IF(Metrics!$J$7="Seasonal bookings",IF(OR(N(IFERROR(INDEX(Targets!$C$6:$C$45,MATCH('Weekly data'!$C68,Targets!$A$6:$A$45,0)),0))=0,SUM(Seasonality!$B$6:$B$18)=0),"",IFERROR(INDEX(Targets!$C$6:$C$45,MATCH('Weekly data'!$C68,Targets!$A$6:$A$45,0)),0)*$B68/SUM(Seasonality!$B$6:$B$18)),IF(Metrics!$J$7="Seasonal pipeline",IF(OR(N(IFERROR(INDEX(Targets!$C$6:$C$45,MATCH('Weekly data'!$C68,Targets!$A$6:$A$45,0)),0))=0,SUM(Seasonality!$C$6:$C$18)=0),"",IFERROR(INDEX(Targets!$C$6:$C$45,MATCH('Weekly data'!$C68,Targets!$A$6:$A$45,0)),0)*$C68/SUM(Seasonality!$C$6:$C$18)),IF(Metrics!$J$7="Quarter plan",IF(N(IFERROR(INDEX(Targets!$C$6:$C$45,MATCH('Weekly data'!$C68,Targets!$A$6:$A$45,0)),0))=0,"",IFERROR(INDEX(Targets!$C$6:$C$45,MATCH('Weekly data'!$C68,Targets!$A$6:$A$45,0)),0)),IF(AND(Metrics!$J$7="Weekly",ISNUMBER(Metrics!$K$7)),Metrics!$K$7,"")))))</f>
        <v/>
      </c>
      <c r="M68">
        <f>IF(NOT(ISNUMBER('Weekly data'!F68)),"",IF(Metrics!$L$7="% of target",IF(ISNUMBER(L68),IF(L68=0,"",'Weekly data'!F68/L68),""),'Weekly data'!F68))</f>
        <v/>
      </c>
      <c r="N68">
        <f>IF(AND(ISNUMBER(M68),ISNUMBER(M67)),ABS(M68-M67),"")</f>
        <v/>
      </c>
      <c r="O68">
        <f>IF(COUNT(M56:M67)&lt;12,"",AVERAGE(M56:M67))</f>
        <v/>
      </c>
      <c r="P68">
        <f>IF(COUNT(N57:N67)&lt;11,"",AVERAGE(N57:N67))</f>
        <v/>
      </c>
      <c r="Q68">
        <f>IF(OR(O68="",P68=""),"",O68+2.66*P68)</f>
        <v/>
      </c>
      <c r="R68">
        <f>IF(OR(O68="",P68=""),"",O68-2.66*P68)</f>
        <v/>
      </c>
      <c r="S68">
        <f>IF(OR(O68="",COUNT(M61:M68)&lt;8),"",IF(COUNTIF(M61:M68,"&gt;"&amp;O68)=8,"Above",IF(COUNTIF(M61:M68,"&lt;"&amp;O68)=8,"Below","")))</f>
        <v/>
      </c>
      <c r="T68">
        <f>IF('Weekly data'!$C68="","",IF(Metrics!$J$8="Seasonal bookings",IF(OR(N(IFERROR(INDEX(Targets!$D$6:$D$45,MATCH('Weekly data'!$C68,Targets!$A$6:$A$45,0)),0))=0,SUM(Seasonality!$B$6:$B$18)=0),"",IFERROR(INDEX(Targets!$D$6:$D$45,MATCH('Weekly data'!$C68,Targets!$A$6:$A$45,0)),0)*$B68/SUM(Seasonality!$B$6:$B$18)),IF(Metrics!$J$8="Seasonal pipeline",IF(OR(N(IFERROR(INDEX(Targets!$D$6:$D$45,MATCH('Weekly data'!$C68,Targets!$A$6:$A$45,0)),0))=0,SUM(Seasonality!$C$6:$C$18)=0),"",IFERROR(INDEX(Targets!$D$6:$D$45,MATCH('Weekly data'!$C68,Targets!$A$6:$A$45,0)),0)*$C68/SUM(Seasonality!$C$6:$C$18)),IF(Metrics!$J$8="Quarter plan",IF(N(IFERROR(INDEX(Targets!$D$6:$D$45,MATCH('Weekly data'!$C68,Targets!$A$6:$A$45,0)),0))=0,"",IFERROR(INDEX(Targets!$D$6:$D$45,MATCH('Weekly data'!$C68,Targets!$A$6:$A$45,0)),0)),IF(AND(Metrics!$J$8="Weekly",ISNUMBER(Metrics!$K$8)),Metrics!$K$8,"")))))</f>
        <v/>
      </c>
      <c r="U68">
        <f>IF(NOT(ISNUMBER('Weekly data'!G68)),"",IF(Metrics!$L$8="% of target",IF(ISNUMBER(T68),IF(T68=0,"",'Weekly data'!G68/T68),""),'Weekly data'!G68))</f>
        <v/>
      </c>
      <c r="V68">
        <f>IF(AND(ISNUMBER(U68),ISNUMBER(U67)),ABS(U68-U67),"")</f>
        <v/>
      </c>
      <c r="W68">
        <f>IF(COUNT(U56:U67)&lt;12,"",AVERAGE(U56:U67))</f>
        <v/>
      </c>
      <c r="X68">
        <f>IF(COUNT(V57:V67)&lt;11,"",AVERAGE(V57:V67))</f>
        <v/>
      </c>
      <c r="Y68">
        <f>IF(OR(W68="",X68=""),"",W68+2.66*X68)</f>
        <v/>
      </c>
      <c r="Z68">
        <f>IF(OR(W68="",X68=""),"",W68-2.66*X68)</f>
        <v/>
      </c>
      <c r="AA68">
        <f>IF(OR(W68="",COUNT(U61:U68)&lt;8),"",IF(COUNTIF(U61:U68,"&gt;"&amp;W68)=8,"Above",IF(COUNTIF(U61:U68,"&lt;"&amp;W68)=8,"Below","")))</f>
        <v/>
      </c>
      <c r="AB68">
        <f>IF('Weekly data'!$C68="","",IF(Metrics!$J$9="Seasonal bookings",IF(OR(N(IFERROR(INDEX(Targets!$E$6:$E$45,MATCH('Weekly data'!$C68,Targets!$A$6:$A$45,0)),0))=0,SUM(Seasonality!$B$6:$B$18)=0),"",IFERROR(INDEX(Targets!$E$6:$E$45,MATCH('Weekly data'!$C68,Targets!$A$6:$A$45,0)),0)*$B68/SUM(Seasonality!$B$6:$B$18)),IF(Metrics!$J$9="Seasonal pipeline",IF(OR(N(IFERROR(INDEX(Targets!$E$6:$E$45,MATCH('Weekly data'!$C68,Targets!$A$6:$A$45,0)),0))=0,SUM(Seasonality!$C$6:$C$18)=0),"",IFERROR(INDEX(Targets!$E$6:$E$45,MATCH('Weekly data'!$C68,Targets!$A$6:$A$45,0)),0)*$C68/SUM(Seasonality!$C$6:$C$18)),IF(Metrics!$J$9="Quarter plan",IF(N(IFERROR(INDEX(Targets!$E$6:$E$45,MATCH('Weekly data'!$C68,Targets!$A$6:$A$45,0)),0))=0,"",IFERROR(INDEX(Targets!$E$6:$E$45,MATCH('Weekly data'!$C68,Targets!$A$6:$A$45,0)),0)),IF(AND(Metrics!$J$9="Weekly",ISNUMBER(Metrics!$K$9)),Metrics!$K$9,"")))))</f>
        <v/>
      </c>
      <c r="AC68">
        <f>IF(NOT(ISNUMBER('Weekly data'!H68)),"",IF(Metrics!$L$9="% of target",IF(ISNUMBER(AB68),IF(AB68=0,"",'Weekly data'!H68/AB68),""),'Weekly data'!H68))</f>
        <v/>
      </c>
      <c r="AD68">
        <f>IF(AND(ISNUMBER(AC68),ISNUMBER(AC67)),ABS(AC68-AC67),"")</f>
        <v/>
      </c>
      <c r="AE68">
        <f>IF(COUNT(AC56:AC67)&lt;12,"",AVERAGE(AC56:AC67))</f>
        <v/>
      </c>
      <c r="AF68">
        <f>IF(COUNT(AD57:AD67)&lt;11,"",AVERAGE(AD57:AD67))</f>
        <v/>
      </c>
      <c r="AG68">
        <f>IF(OR(AE68="",AF68=""),"",AE68+2.66*AF68)</f>
        <v/>
      </c>
      <c r="AH68">
        <f>IF(OR(AE68="",AF68=""),"",AE68-2.66*AF68)</f>
        <v/>
      </c>
      <c r="AI68">
        <f>IF(OR(AE68="",COUNT(AC61:AC68)&lt;8),"",IF(COUNTIF(AC61:AC68,"&gt;"&amp;AE68)=8,"Above",IF(COUNTIF(AC61:AC68,"&lt;"&amp;AE68)=8,"Below","")))</f>
        <v/>
      </c>
      <c r="AJ68">
        <f>IF('Weekly data'!$C68="","",IF(Metrics!$J$10="Seasonal bookings",IF(OR(N(IFERROR(INDEX(Targets!$F$6:$F$45,MATCH('Weekly data'!$C68,Targets!$A$6:$A$45,0)),0))=0,SUM(Seasonality!$B$6:$B$18)=0),"",IFERROR(INDEX(Targets!$F$6:$F$45,MATCH('Weekly data'!$C68,Targets!$A$6:$A$45,0)),0)*$B68/SUM(Seasonality!$B$6:$B$18)),IF(Metrics!$J$10="Seasonal pipeline",IF(OR(N(IFERROR(INDEX(Targets!$F$6:$F$45,MATCH('Weekly data'!$C68,Targets!$A$6:$A$45,0)),0))=0,SUM(Seasonality!$C$6:$C$18)=0),"",IFERROR(INDEX(Targets!$F$6:$F$45,MATCH('Weekly data'!$C68,Targets!$A$6:$A$45,0)),0)*$C68/SUM(Seasonality!$C$6:$C$18)),IF(Metrics!$J$10="Quarter plan",IF(N(IFERROR(INDEX(Targets!$F$6:$F$45,MATCH('Weekly data'!$C68,Targets!$A$6:$A$45,0)),0))=0,"",IFERROR(INDEX(Targets!$F$6:$F$45,MATCH('Weekly data'!$C68,Targets!$A$6:$A$45,0)),0)),IF(AND(Metrics!$J$10="Weekly",ISNUMBER(Metrics!$K$10)),Metrics!$K$10,"")))))</f>
        <v/>
      </c>
      <c r="AK68">
        <f>IF(NOT(ISNUMBER('Weekly data'!I68)),"",IF(Metrics!$L$10="% of target",IF(ISNUMBER(AJ68),IF(AJ68=0,"",'Weekly data'!I68/AJ68),""),'Weekly data'!I68))</f>
        <v/>
      </c>
      <c r="AL68">
        <f>IF(AND(ISNUMBER(AK68),ISNUMBER(AK67)),ABS(AK68-AK67),"")</f>
        <v/>
      </c>
      <c r="AM68">
        <f>IF(COUNT(AK56:AK67)&lt;12,"",AVERAGE(AK56:AK67))</f>
        <v/>
      </c>
      <c r="AN68">
        <f>IF(COUNT(AL57:AL67)&lt;11,"",AVERAGE(AL57:AL67))</f>
        <v/>
      </c>
      <c r="AO68">
        <f>IF(OR(AM68="",AN68=""),"",AM68+2.66*AN68)</f>
        <v/>
      </c>
      <c r="AP68">
        <f>IF(OR(AM68="",AN68=""),"",AM68-2.66*AN68)</f>
        <v/>
      </c>
      <c r="AQ68">
        <f>IF(OR(AM68="",COUNT(AK61:AK68)&lt;8),"",IF(COUNTIF(AK61:AK68,"&gt;"&amp;AM68)=8,"Above",IF(COUNTIF(AK61:AK68,"&lt;"&amp;AM68)=8,"Below","")))</f>
        <v/>
      </c>
      <c r="AR68">
        <f>IF('Weekly data'!$C68="","",IF(Metrics!$J$11="Seasonal bookings",IF(OR(N(IFERROR(INDEX(Targets!$G$6:$G$45,MATCH('Weekly data'!$C68,Targets!$A$6:$A$45,0)),0))=0,SUM(Seasonality!$B$6:$B$18)=0),"",IFERROR(INDEX(Targets!$G$6:$G$45,MATCH('Weekly data'!$C68,Targets!$A$6:$A$45,0)),0)*$B68/SUM(Seasonality!$B$6:$B$18)),IF(Metrics!$J$11="Seasonal pipeline",IF(OR(N(IFERROR(INDEX(Targets!$G$6:$G$45,MATCH('Weekly data'!$C68,Targets!$A$6:$A$45,0)),0))=0,SUM(Seasonality!$C$6:$C$18)=0),"",IFERROR(INDEX(Targets!$G$6:$G$45,MATCH('Weekly data'!$C68,Targets!$A$6:$A$45,0)),0)*$C68/SUM(Seasonality!$C$6:$C$18)),IF(Metrics!$J$11="Quarter plan",IF(N(IFERROR(INDEX(Targets!$G$6:$G$45,MATCH('Weekly data'!$C68,Targets!$A$6:$A$45,0)),0))=0,"",IFERROR(INDEX(Targets!$G$6:$G$45,MATCH('Weekly data'!$C68,Targets!$A$6:$A$45,0)),0)),IF(AND(Metrics!$J$11="Weekly",ISNUMBER(Metrics!$K$11)),Metrics!$K$11,"")))))</f>
        <v/>
      </c>
      <c r="AS68">
        <f>IF(NOT(ISNUMBER('Weekly data'!J68)),"",IF(Metrics!$L$11="% of target",IF(ISNUMBER(AR68),IF(AR68=0,"",'Weekly data'!J68/AR68),""),'Weekly data'!J68))</f>
        <v/>
      </c>
      <c r="AT68">
        <f>IF(AND(ISNUMBER(AS68),ISNUMBER(AS67)),ABS(AS68-AS67),"")</f>
        <v/>
      </c>
      <c r="AU68">
        <f>IF(COUNT(AS56:AS67)&lt;12,"",AVERAGE(AS56:AS67))</f>
        <v/>
      </c>
      <c r="AV68">
        <f>IF(COUNT(AT57:AT67)&lt;11,"",AVERAGE(AT57:AT67))</f>
        <v/>
      </c>
      <c r="AW68">
        <f>IF(OR(AU68="",AV68=""),"",AU68+2.66*AV68)</f>
        <v/>
      </c>
      <c r="AX68">
        <f>IF(OR(AU68="",AV68=""),"",AU68-2.66*AV68)</f>
        <v/>
      </c>
      <c r="AY68">
        <f>IF(OR(AU68="",COUNT(AS61:AS68)&lt;8),"",IF(COUNTIF(AS61:AS68,"&gt;"&amp;AU68)=8,"Above",IF(COUNTIF(AS61:AS68,"&lt;"&amp;AU68)=8,"Below","")))</f>
        <v/>
      </c>
      <c r="AZ68">
        <f>IF('Weekly data'!$C68="","",IF(Metrics!$J$12="Seasonal bookings",IF(OR(N(IFERROR(INDEX(Targets!$H$6:$H$45,MATCH('Weekly data'!$C68,Targets!$A$6:$A$45,0)),0))=0,SUM(Seasonality!$B$6:$B$18)=0),"",IFERROR(INDEX(Targets!$H$6:$H$45,MATCH('Weekly data'!$C68,Targets!$A$6:$A$45,0)),0)*$B68/SUM(Seasonality!$B$6:$B$18)),IF(Metrics!$J$12="Seasonal pipeline",IF(OR(N(IFERROR(INDEX(Targets!$H$6:$H$45,MATCH('Weekly data'!$C68,Targets!$A$6:$A$45,0)),0))=0,SUM(Seasonality!$C$6:$C$18)=0),"",IFERROR(INDEX(Targets!$H$6:$H$45,MATCH('Weekly data'!$C68,Targets!$A$6:$A$45,0)),0)*$C68/SUM(Seasonality!$C$6:$C$18)),IF(Metrics!$J$12="Quarter plan",IF(N(IFERROR(INDEX(Targets!$H$6:$H$45,MATCH('Weekly data'!$C68,Targets!$A$6:$A$45,0)),0))=0,"",IFERROR(INDEX(Targets!$H$6:$H$45,MATCH('Weekly data'!$C68,Targets!$A$6:$A$45,0)),0)),IF(AND(Metrics!$J$12="Weekly",ISNUMBER(Metrics!$K$12)),Metrics!$K$12,"")))))</f>
        <v/>
      </c>
      <c r="BA68">
        <f>IF(NOT(ISNUMBER('Weekly data'!K68)),"",IF(Metrics!$L$12="% of target",IF(ISNUMBER(AZ68),IF(AZ68=0,"",'Weekly data'!K68/AZ68),""),'Weekly data'!K68))</f>
        <v/>
      </c>
      <c r="BB68">
        <f>IF(AND(ISNUMBER(BA68),ISNUMBER(BA67)),ABS(BA68-BA67),"")</f>
        <v/>
      </c>
      <c r="BC68">
        <f>IF(COUNT(BA56:BA67)&lt;12,"",AVERAGE(BA56:BA67))</f>
        <v/>
      </c>
      <c r="BD68">
        <f>IF(COUNT(BB57:BB67)&lt;11,"",AVERAGE(BB57:BB67))</f>
        <v/>
      </c>
      <c r="BE68">
        <f>IF(OR(BC68="",BD68=""),"",BC68+2.66*BD68)</f>
        <v/>
      </c>
      <c r="BF68">
        <f>IF(OR(BC68="",BD68=""),"",BC68-2.66*BD68)</f>
        <v/>
      </c>
      <c r="BG68">
        <f>IF(OR(BC68="",COUNT(BA61:BA68)&lt;8),"",IF(COUNTIF(BA61:BA68,"&gt;"&amp;BC68)=8,"Above",IF(COUNTIF(BA61:BA68,"&lt;"&amp;BC68)=8,"Below","")))</f>
        <v/>
      </c>
      <c r="BH68">
        <f>IF('Weekly data'!$C68="","",IF(Metrics!$J$13="Seasonal bookings",IF(OR(N(IFERROR(INDEX(Targets!$I$6:$I$45,MATCH('Weekly data'!$C68,Targets!$A$6:$A$45,0)),0))=0,SUM(Seasonality!$B$6:$B$18)=0),"",IFERROR(INDEX(Targets!$I$6:$I$45,MATCH('Weekly data'!$C68,Targets!$A$6:$A$45,0)),0)*$B68/SUM(Seasonality!$B$6:$B$18)),IF(Metrics!$J$13="Seasonal pipeline",IF(OR(N(IFERROR(INDEX(Targets!$I$6:$I$45,MATCH('Weekly data'!$C68,Targets!$A$6:$A$45,0)),0))=0,SUM(Seasonality!$C$6:$C$18)=0),"",IFERROR(INDEX(Targets!$I$6:$I$45,MATCH('Weekly data'!$C68,Targets!$A$6:$A$45,0)),0)*$C68/SUM(Seasonality!$C$6:$C$18)),IF(Metrics!$J$13="Quarter plan",IF(N(IFERROR(INDEX(Targets!$I$6:$I$45,MATCH('Weekly data'!$C68,Targets!$A$6:$A$45,0)),0))=0,"",IFERROR(INDEX(Targets!$I$6:$I$45,MATCH('Weekly data'!$C68,Targets!$A$6:$A$45,0)),0)),IF(AND(Metrics!$J$13="Weekly",ISNUMBER(Metrics!$K$13)),Metrics!$K$13,"")))))</f>
        <v/>
      </c>
      <c r="BI68">
        <f>IF(NOT(ISNUMBER('Weekly data'!L68)),"",IF(Metrics!$L$13="% of target",IF(ISNUMBER(BH68),IF(BH68=0,"",'Weekly data'!L68/BH68),""),'Weekly data'!L68))</f>
        <v/>
      </c>
      <c r="BJ68">
        <f>IF(AND(ISNUMBER(BI68),ISNUMBER(BI67)),ABS(BI68-BI67),"")</f>
        <v/>
      </c>
      <c r="BK68">
        <f>IF(COUNT(BI56:BI67)&lt;12,"",AVERAGE(BI56:BI67))</f>
        <v/>
      </c>
      <c r="BL68">
        <f>IF(COUNT(BJ57:BJ67)&lt;11,"",AVERAGE(BJ57:BJ67))</f>
        <v/>
      </c>
      <c r="BM68">
        <f>IF(OR(BK68="",BL68=""),"",BK68+2.66*BL68)</f>
        <v/>
      </c>
      <c r="BN68">
        <f>IF(OR(BK68="",BL68=""),"",BK68-2.66*BL68)</f>
        <v/>
      </c>
      <c r="BO68">
        <f>IF(OR(BK68="",COUNT(BI61:BI68)&lt;8),"",IF(COUNTIF(BI61:BI68,"&gt;"&amp;BK68)=8,"Above",IF(COUNTIF(BI61:BI68,"&lt;"&amp;BK68)=8,"Below","")))</f>
        <v/>
      </c>
      <c r="BP68">
        <f>IF('Weekly data'!$C68="","",IF(Metrics!$J$14="Seasonal bookings",IF(OR(N(IFERROR(INDEX(Targets!$J$6:$J$45,MATCH('Weekly data'!$C68,Targets!$A$6:$A$45,0)),0))=0,SUM(Seasonality!$B$6:$B$18)=0),"",IFERROR(INDEX(Targets!$J$6:$J$45,MATCH('Weekly data'!$C68,Targets!$A$6:$A$45,0)),0)*$B68/SUM(Seasonality!$B$6:$B$18)),IF(Metrics!$J$14="Seasonal pipeline",IF(OR(N(IFERROR(INDEX(Targets!$J$6:$J$45,MATCH('Weekly data'!$C68,Targets!$A$6:$A$45,0)),0))=0,SUM(Seasonality!$C$6:$C$18)=0),"",IFERROR(INDEX(Targets!$J$6:$J$45,MATCH('Weekly data'!$C68,Targets!$A$6:$A$45,0)),0)*$C68/SUM(Seasonality!$C$6:$C$18)),IF(Metrics!$J$14="Quarter plan",IF(N(IFERROR(INDEX(Targets!$J$6:$J$45,MATCH('Weekly data'!$C68,Targets!$A$6:$A$45,0)),0))=0,"",IFERROR(INDEX(Targets!$J$6:$J$45,MATCH('Weekly data'!$C68,Targets!$A$6:$A$45,0)),0)),IF(AND(Metrics!$J$14="Weekly",ISNUMBER(Metrics!$K$14)),Metrics!$K$14,"")))))</f>
        <v/>
      </c>
      <c r="BQ68">
        <f>IF(NOT(ISNUMBER('Weekly data'!M68)),"",IF(Metrics!$L$14="% of target",IF(ISNUMBER(BP68),IF(BP68=0,"",'Weekly data'!M68/BP68),""),'Weekly data'!M68))</f>
        <v/>
      </c>
      <c r="BR68">
        <f>IF(AND(ISNUMBER(BQ68),ISNUMBER(BQ67)),ABS(BQ68-BQ67),"")</f>
        <v/>
      </c>
      <c r="BS68">
        <f>IF(COUNT(BQ56:BQ67)&lt;12,"",AVERAGE(BQ56:BQ67))</f>
        <v/>
      </c>
      <c r="BT68">
        <f>IF(COUNT(BR57:BR67)&lt;11,"",AVERAGE(BR57:BR67))</f>
        <v/>
      </c>
      <c r="BU68">
        <f>IF(OR(BS68="",BT68=""),"",BS68+2.66*BT68)</f>
        <v/>
      </c>
      <c r="BV68">
        <f>IF(OR(BS68="",BT68=""),"",BS68-2.66*BT68)</f>
        <v/>
      </c>
      <c r="BW68">
        <f>IF(OR(BS68="",COUNT(BQ61:BQ68)&lt;8),"",IF(COUNTIF(BQ61:BQ68,"&gt;"&amp;BS68)=8,"Above",IF(COUNTIF(BQ61:BQ68,"&lt;"&amp;BS68)=8,"Below","")))</f>
        <v/>
      </c>
      <c r="BX68">
        <f>IF('Weekly data'!$C68="","",IF(Metrics!$J$15="Seasonal bookings",IF(OR(N(IFERROR(INDEX(Targets!$K$6:$K$45,MATCH('Weekly data'!$C68,Targets!$A$6:$A$45,0)),0))=0,SUM(Seasonality!$B$6:$B$18)=0),"",IFERROR(INDEX(Targets!$K$6:$K$45,MATCH('Weekly data'!$C68,Targets!$A$6:$A$45,0)),0)*$B68/SUM(Seasonality!$B$6:$B$18)),IF(Metrics!$J$15="Seasonal pipeline",IF(OR(N(IFERROR(INDEX(Targets!$K$6:$K$45,MATCH('Weekly data'!$C68,Targets!$A$6:$A$45,0)),0))=0,SUM(Seasonality!$C$6:$C$18)=0),"",IFERROR(INDEX(Targets!$K$6:$K$45,MATCH('Weekly data'!$C68,Targets!$A$6:$A$45,0)),0)*$C68/SUM(Seasonality!$C$6:$C$18)),IF(Metrics!$J$15="Quarter plan",IF(N(IFERROR(INDEX(Targets!$K$6:$K$45,MATCH('Weekly data'!$C68,Targets!$A$6:$A$45,0)),0))=0,"",IFERROR(INDEX(Targets!$K$6:$K$45,MATCH('Weekly data'!$C68,Targets!$A$6:$A$45,0)),0)),IF(AND(Metrics!$J$15="Weekly",ISNUMBER(Metrics!$K$15)),Metrics!$K$15,"")))))</f>
        <v/>
      </c>
      <c r="BY68">
        <f>IF(NOT(ISNUMBER('Weekly data'!N68)),"",IF(Metrics!$L$15="% of target",IF(ISNUMBER(BX68),IF(BX68=0,"",'Weekly data'!N68/BX68),""),'Weekly data'!N68))</f>
        <v/>
      </c>
      <c r="BZ68">
        <f>IF(AND(ISNUMBER(BY68),ISNUMBER(BY67)),ABS(BY68-BY67),"")</f>
        <v/>
      </c>
      <c r="CA68">
        <f>IF(COUNT(BY56:BY67)&lt;12,"",AVERAGE(BY56:BY67))</f>
        <v/>
      </c>
      <c r="CB68">
        <f>IF(COUNT(BZ57:BZ67)&lt;11,"",AVERAGE(BZ57:BZ67))</f>
        <v/>
      </c>
      <c r="CC68">
        <f>IF(OR(CA68="",CB68=""),"",CA68+2.66*CB68)</f>
        <v/>
      </c>
      <c r="CD68">
        <f>IF(OR(CA68="",CB68=""),"",CA68-2.66*CB68)</f>
        <v/>
      </c>
      <c r="CE68">
        <f>IF(OR(CA68="",COUNT(BY61:BY68)&lt;8),"",IF(COUNTIF(BY61:BY68,"&gt;"&amp;CA68)=8,"Above",IF(COUNTIF(BY61:BY68,"&lt;"&amp;CA68)=8,"Below","")))</f>
        <v/>
      </c>
      <c r="CF68">
        <f>IF('Weekly data'!$C68="","",IF(Metrics!$J$16="Seasonal bookings",IF(OR(N(IFERROR(INDEX(Targets!$L$6:$L$45,MATCH('Weekly data'!$C68,Targets!$A$6:$A$45,0)),0))=0,SUM(Seasonality!$B$6:$B$18)=0),"",IFERROR(INDEX(Targets!$L$6:$L$45,MATCH('Weekly data'!$C68,Targets!$A$6:$A$45,0)),0)*$B68/SUM(Seasonality!$B$6:$B$18)),IF(Metrics!$J$16="Seasonal pipeline",IF(OR(N(IFERROR(INDEX(Targets!$L$6:$L$45,MATCH('Weekly data'!$C68,Targets!$A$6:$A$45,0)),0))=0,SUM(Seasonality!$C$6:$C$18)=0),"",IFERROR(INDEX(Targets!$L$6:$L$45,MATCH('Weekly data'!$C68,Targets!$A$6:$A$45,0)),0)*$C68/SUM(Seasonality!$C$6:$C$18)),IF(Metrics!$J$16="Quarter plan",IF(N(IFERROR(INDEX(Targets!$L$6:$L$45,MATCH('Weekly data'!$C68,Targets!$A$6:$A$45,0)),0))=0,"",IFERROR(INDEX(Targets!$L$6:$L$45,MATCH('Weekly data'!$C68,Targets!$A$6:$A$45,0)),0)),IF(AND(Metrics!$J$16="Weekly",ISNUMBER(Metrics!$K$16)),Metrics!$K$16,"")))))</f>
        <v/>
      </c>
      <c r="CG68">
        <f>IF(NOT(ISNUMBER('Weekly data'!O68)),"",IF(Metrics!$L$16="% of target",IF(ISNUMBER(CF68),IF(CF68=0,"",'Weekly data'!O68/CF68),""),'Weekly data'!O68))</f>
        <v/>
      </c>
      <c r="CH68">
        <f>IF(AND(ISNUMBER(CG68),ISNUMBER(CG67)),ABS(CG68-CG67),"")</f>
        <v/>
      </c>
      <c r="CI68">
        <f>IF(COUNT(CG56:CG67)&lt;12,"",AVERAGE(CG56:CG67))</f>
        <v/>
      </c>
      <c r="CJ68">
        <f>IF(COUNT(CH57:CH67)&lt;11,"",AVERAGE(CH57:CH67))</f>
        <v/>
      </c>
      <c r="CK68">
        <f>IF(OR(CI68="",CJ68=""),"",CI68+2.66*CJ68)</f>
        <v/>
      </c>
      <c r="CL68">
        <f>IF(OR(CI68="",CJ68=""),"",CI68-2.66*CJ68)</f>
        <v/>
      </c>
      <c r="CM68">
        <f>IF(OR(CI68="",COUNT(CG61:CG68)&lt;8),"",IF(COUNTIF(CG61:CG68,"&gt;"&amp;CI68)=8,"Above",IF(COUNTIF(CG61:CG68,"&lt;"&amp;CI68)=8,"Below","")))</f>
        <v/>
      </c>
      <c r="CN68">
        <f>IF('Weekly data'!$C68="","",IF(Metrics!$J$17="Seasonal bookings",IF(OR(N(IFERROR(INDEX(Targets!$M$6:$M$45,MATCH('Weekly data'!$C68,Targets!$A$6:$A$45,0)),0))=0,SUM(Seasonality!$B$6:$B$18)=0),"",IFERROR(INDEX(Targets!$M$6:$M$45,MATCH('Weekly data'!$C68,Targets!$A$6:$A$45,0)),0)*$B68/SUM(Seasonality!$B$6:$B$18)),IF(Metrics!$J$17="Seasonal pipeline",IF(OR(N(IFERROR(INDEX(Targets!$M$6:$M$45,MATCH('Weekly data'!$C68,Targets!$A$6:$A$45,0)),0))=0,SUM(Seasonality!$C$6:$C$18)=0),"",IFERROR(INDEX(Targets!$M$6:$M$45,MATCH('Weekly data'!$C68,Targets!$A$6:$A$45,0)),0)*$C68/SUM(Seasonality!$C$6:$C$18)),IF(Metrics!$J$17="Quarter plan",IF(N(IFERROR(INDEX(Targets!$M$6:$M$45,MATCH('Weekly data'!$C68,Targets!$A$6:$A$45,0)),0))=0,"",IFERROR(INDEX(Targets!$M$6:$M$45,MATCH('Weekly data'!$C68,Targets!$A$6:$A$45,0)),0)),IF(AND(Metrics!$J$17="Weekly",ISNUMBER(Metrics!$K$17)),Metrics!$K$17,"")))))</f>
        <v/>
      </c>
      <c r="CO68">
        <f>IF(NOT(ISNUMBER('Weekly data'!P68)),"",IF(Metrics!$L$17="% of target",IF(ISNUMBER(CN68),IF(CN68=0,"",'Weekly data'!P68/CN68),""),'Weekly data'!P68))</f>
        <v/>
      </c>
      <c r="CP68">
        <f>IF(AND(ISNUMBER(CO68),ISNUMBER(CO67)),ABS(CO68-CO67),"")</f>
        <v/>
      </c>
      <c r="CQ68">
        <f>IF(COUNT(CO56:CO67)&lt;12,"",AVERAGE(CO56:CO67))</f>
        <v/>
      </c>
      <c r="CR68">
        <f>IF(COUNT(CP57:CP67)&lt;11,"",AVERAGE(CP57:CP67))</f>
        <v/>
      </c>
      <c r="CS68">
        <f>IF(OR(CQ68="",CR68=""),"",CQ68+2.66*CR68)</f>
        <v/>
      </c>
      <c r="CT68">
        <f>IF(OR(CQ68="",CR68=""),"",CQ68-2.66*CR68)</f>
        <v/>
      </c>
      <c r="CU68">
        <f>IF(OR(CQ68="",COUNT(CO61:CO68)&lt;8),"",IF(COUNTIF(CO61:CO68,"&gt;"&amp;CQ68)=8,"Above",IF(COUNTIF(CO61:CO68,"&lt;"&amp;CQ68)=8,"Below","")))</f>
        <v/>
      </c>
    </row>
    <row r="69">
      <c r="A69" s="8">
        <f>'Weekly data'!A69</f>
        <v/>
      </c>
      <c r="B69">
        <f>IF('Weekly data'!D69="","",INDEX(Seasonality!$B$6:$B$18,'Weekly data'!D69))</f>
        <v/>
      </c>
      <c r="C69">
        <f>IF('Weekly data'!D69="","",INDEX(Seasonality!$C$6:$C$18,'Weekly data'!D69))</f>
        <v/>
      </c>
      <c r="D69">
        <f>IF('Weekly data'!$C69="","",IF(Metrics!$J$6="Seasonal bookings",IF(OR(N(IFERROR(INDEX(Targets!$B$6:$B$45,MATCH('Weekly data'!$C69,Targets!$A$6:$A$45,0)),0))=0,SUM(Seasonality!$B$6:$B$18)=0),"",IFERROR(INDEX(Targets!$B$6:$B$45,MATCH('Weekly data'!$C69,Targets!$A$6:$A$45,0)),0)*$B69/SUM(Seasonality!$B$6:$B$18)),IF(Metrics!$J$6="Seasonal pipeline",IF(OR(N(IFERROR(INDEX(Targets!$B$6:$B$45,MATCH('Weekly data'!$C69,Targets!$A$6:$A$45,0)),0))=0,SUM(Seasonality!$C$6:$C$18)=0),"",IFERROR(INDEX(Targets!$B$6:$B$45,MATCH('Weekly data'!$C69,Targets!$A$6:$A$45,0)),0)*$C69/SUM(Seasonality!$C$6:$C$18)),IF(Metrics!$J$6="Quarter plan",IF(N(IFERROR(INDEX(Targets!$B$6:$B$45,MATCH('Weekly data'!$C69,Targets!$A$6:$A$45,0)),0))=0,"",IFERROR(INDEX(Targets!$B$6:$B$45,MATCH('Weekly data'!$C69,Targets!$A$6:$A$45,0)),0)),IF(AND(Metrics!$J$6="Weekly",ISNUMBER(Metrics!$K$6)),Metrics!$K$6,"")))))</f>
        <v/>
      </c>
      <c r="E69">
        <f>IF(NOT(ISNUMBER('Weekly data'!E69)),"",IF(Metrics!$L$6="% of target",IF(ISNUMBER(D69),IF(D69=0,"",'Weekly data'!E69/D69),""),'Weekly data'!E69))</f>
        <v/>
      </c>
      <c r="F69">
        <f>IF(AND(ISNUMBER(E69),ISNUMBER(E68)),ABS(E69-E68),"")</f>
        <v/>
      </c>
      <c r="G69">
        <f>IF(COUNT(E57:E68)&lt;12,"",AVERAGE(E57:E68))</f>
        <v/>
      </c>
      <c r="H69">
        <f>IF(COUNT(F58:F68)&lt;11,"",AVERAGE(F58:F68))</f>
        <v/>
      </c>
      <c r="I69">
        <f>IF(OR(G69="",H69=""),"",G69+2.66*H69)</f>
        <v/>
      </c>
      <c r="J69">
        <f>IF(OR(G69="",H69=""),"",G69-2.66*H69)</f>
        <v/>
      </c>
      <c r="K69">
        <f>IF(OR(G69="",COUNT(E62:E69)&lt;8),"",IF(COUNTIF(E62:E69,"&gt;"&amp;G69)=8,"Above",IF(COUNTIF(E62:E69,"&lt;"&amp;G69)=8,"Below","")))</f>
        <v/>
      </c>
      <c r="L69">
        <f>IF('Weekly data'!$C69="","",IF(Metrics!$J$7="Seasonal bookings",IF(OR(N(IFERROR(INDEX(Targets!$C$6:$C$45,MATCH('Weekly data'!$C69,Targets!$A$6:$A$45,0)),0))=0,SUM(Seasonality!$B$6:$B$18)=0),"",IFERROR(INDEX(Targets!$C$6:$C$45,MATCH('Weekly data'!$C69,Targets!$A$6:$A$45,0)),0)*$B69/SUM(Seasonality!$B$6:$B$18)),IF(Metrics!$J$7="Seasonal pipeline",IF(OR(N(IFERROR(INDEX(Targets!$C$6:$C$45,MATCH('Weekly data'!$C69,Targets!$A$6:$A$45,0)),0))=0,SUM(Seasonality!$C$6:$C$18)=0),"",IFERROR(INDEX(Targets!$C$6:$C$45,MATCH('Weekly data'!$C69,Targets!$A$6:$A$45,0)),0)*$C69/SUM(Seasonality!$C$6:$C$18)),IF(Metrics!$J$7="Quarter plan",IF(N(IFERROR(INDEX(Targets!$C$6:$C$45,MATCH('Weekly data'!$C69,Targets!$A$6:$A$45,0)),0))=0,"",IFERROR(INDEX(Targets!$C$6:$C$45,MATCH('Weekly data'!$C69,Targets!$A$6:$A$45,0)),0)),IF(AND(Metrics!$J$7="Weekly",ISNUMBER(Metrics!$K$7)),Metrics!$K$7,"")))))</f>
        <v/>
      </c>
      <c r="M69">
        <f>IF(NOT(ISNUMBER('Weekly data'!F69)),"",IF(Metrics!$L$7="% of target",IF(ISNUMBER(L69),IF(L69=0,"",'Weekly data'!F69/L69),""),'Weekly data'!F69))</f>
        <v/>
      </c>
      <c r="N69">
        <f>IF(AND(ISNUMBER(M69),ISNUMBER(M68)),ABS(M69-M68),"")</f>
        <v/>
      </c>
      <c r="O69">
        <f>IF(COUNT(M57:M68)&lt;12,"",AVERAGE(M57:M68))</f>
        <v/>
      </c>
      <c r="P69">
        <f>IF(COUNT(N58:N68)&lt;11,"",AVERAGE(N58:N68))</f>
        <v/>
      </c>
      <c r="Q69">
        <f>IF(OR(O69="",P69=""),"",O69+2.66*P69)</f>
        <v/>
      </c>
      <c r="R69">
        <f>IF(OR(O69="",P69=""),"",O69-2.66*P69)</f>
        <v/>
      </c>
      <c r="S69">
        <f>IF(OR(O69="",COUNT(M62:M69)&lt;8),"",IF(COUNTIF(M62:M69,"&gt;"&amp;O69)=8,"Above",IF(COUNTIF(M62:M69,"&lt;"&amp;O69)=8,"Below","")))</f>
        <v/>
      </c>
      <c r="T69">
        <f>IF('Weekly data'!$C69="","",IF(Metrics!$J$8="Seasonal bookings",IF(OR(N(IFERROR(INDEX(Targets!$D$6:$D$45,MATCH('Weekly data'!$C69,Targets!$A$6:$A$45,0)),0))=0,SUM(Seasonality!$B$6:$B$18)=0),"",IFERROR(INDEX(Targets!$D$6:$D$45,MATCH('Weekly data'!$C69,Targets!$A$6:$A$45,0)),0)*$B69/SUM(Seasonality!$B$6:$B$18)),IF(Metrics!$J$8="Seasonal pipeline",IF(OR(N(IFERROR(INDEX(Targets!$D$6:$D$45,MATCH('Weekly data'!$C69,Targets!$A$6:$A$45,0)),0))=0,SUM(Seasonality!$C$6:$C$18)=0),"",IFERROR(INDEX(Targets!$D$6:$D$45,MATCH('Weekly data'!$C69,Targets!$A$6:$A$45,0)),0)*$C69/SUM(Seasonality!$C$6:$C$18)),IF(Metrics!$J$8="Quarter plan",IF(N(IFERROR(INDEX(Targets!$D$6:$D$45,MATCH('Weekly data'!$C69,Targets!$A$6:$A$45,0)),0))=0,"",IFERROR(INDEX(Targets!$D$6:$D$45,MATCH('Weekly data'!$C69,Targets!$A$6:$A$45,0)),0)),IF(AND(Metrics!$J$8="Weekly",ISNUMBER(Metrics!$K$8)),Metrics!$K$8,"")))))</f>
        <v/>
      </c>
      <c r="U69">
        <f>IF(NOT(ISNUMBER('Weekly data'!G69)),"",IF(Metrics!$L$8="% of target",IF(ISNUMBER(T69),IF(T69=0,"",'Weekly data'!G69/T69),""),'Weekly data'!G69))</f>
        <v/>
      </c>
      <c r="V69">
        <f>IF(AND(ISNUMBER(U69),ISNUMBER(U68)),ABS(U69-U68),"")</f>
        <v/>
      </c>
      <c r="W69">
        <f>IF(COUNT(U57:U68)&lt;12,"",AVERAGE(U57:U68))</f>
        <v/>
      </c>
      <c r="X69">
        <f>IF(COUNT(V58:V68)&lt;11,"",AVERAGE(V58:V68))</f>
        <v/>
      </c>
      <c r="Y69">
        <f>IF(OR(W69="",X69=""),"",W69+2.66*X69)</f>
        <v/>
      </c>
      <c r="Z69">
        <f>IF(OR(W69="",X69=""),"",W69-2.66*X69)</f>
        <v/>
      </c>
      <c r="AA69">
        <f>IF(OR(W69="",COUNT(U62:U69)&lt;8),"",IF(COUNTIF(U62:U69,"&gt;"&amp;W69)=8,"Above",IF(COUNTIF(U62:U69,"&lt;"&amp;W69)=8,"Below","")))</f>
        <v/>
      </c>
      <c r="AB69">
        <f>IF('Weekly data'!$C69="","",IF(Metrics!$J$9="Seasonal bookings",IF(OR(N(IFERROR(INDEX(Targets!$E$6:$E$45,MATCH('Weekly data'!$C69,Targets!$A$6:$A$45,0)),0))=0,SUM(Seasonality!$B$6:$B$18)=0),"",IFERROR(INDEX(Targets!$E$6:$E$45,MATCH('Weekly data'!$C69,Targets!$A$6:$A$45,0)),0)*$B69/SUM(Seasonality!$B$6:$B$18)),IF(Metrics!$J$9="Seasonal pipeline",IF(OR(N(IFERROR(INDEX(Targets!$E$6:$E$45,MATCH('Weekly data'!$C69,Targets!$A$6:$A$45,0)),0))=0,SUM(Seasonality!$C$6:$C$18)=0),"",IFERROR(INDEX(Targets!$E$6:$E$45,MATCH('Weekly data'!$C69,Targets!$A$6:$A$45,0)),0)*$C69/SUM(Seasonality!$C$6:$C$18)),IF(Metrics!$J$9="Quarter plan",IF(N(IFERROR(INDEX(Targets!$E$6:$E$45,MATCH('Weekly data'!$C69,Targets!$A$6:$A$45,0)),0))=0,"",IFERROR(INDEX(Targets!$E$6:$E$45,MATCH('Weekly data'!$C69,Targets!$A$6:$A$45,0)),0)),IF(AND(Metrics!$J$9="Weekly",ISNUMBER(Metrics!$K$9)),Metrics!$K$9,"")))))</f>
        <v/>
      </c>
      <c r="AC69">
        <f>IF(NOT(ISNUMBER('Weekly data'!H69)),"",IF(Metrics!$L$9="% of target",IF(ISNUMBER(AB69),IF(AB69=0,"",'Weekly data'!H69/AB69),""),'Weekly data'!H69))</f>
        <v/>
      </c>
      <c r="AD69">
        <f>IF(AND(ISNUMBER(AC69),ISNUMBER(AC68)),ABS(AC69-AC68),"")</f>
        <v/>
      </c>
      <c r="AE69">
        <f>IF(COUNT(AC57:AC68)&lt;12,"",AVERAGE(AC57:AC68))</f>
        <v/>
      </c>
      <c r="AF69">
        <f>IF(COUNT(AD58:AD68)&lt;11,"",AVERAGE(AD58:AD68))</f>
        <v/>
      </c>
      <c r="AG69">
        <f>IF(OR(AE69="",AF69=""),"",AE69+2.66*AF69)</f>
        <v/>
      </c>
      <c r="AH69">
        <f>IF(OR(AE69="",AF69=""),"",AE69-2.66*AF69)</f>
        <v/>
      </c>
      <c r="AI69">
        <f>IF(OR(AE69="",COUNT(AC62:AC69)&lt;8),"",IF(COUNTIF(AC62:AC69,"&gt;"&amp;AE69)=8,"Above",IF(COUNTIF(AC62:AC69,"&lt;"&amp;AE69)=8,"Below","")))</f>
        <v/>
      </c>
      <c r="AJ69">
        <f>IF('Weekly data'!$C69="","",IF(Metrics!$J$10="Seasonal bookings",IF(OR(N(IFERROR(INDEX(Targets!$F$6:$F$45,MATCH('Weekly data'!$C69,Targets!$A$6:$A$45,0)),0))=0,SUM(Seasonality!$B$6:$B$18)=0),"",IFERROR(INDEX(Targets!$F$6:$F$45,MATCH('Weekly data'!$C69,Targets!$A$6:$A$45,0)),0)*$B69/SUM(Seasonality!$B$6:$B$18)),IF(Metrics!$J$10="Seasonal pipeline",IF(OR(N(IFERROR(INDEX(Targets!$F$6:$F$45,MATCH('Weekly data'!$C69,Targets!$A$6:$A$45,0)),0))=0,SUM(Seasonality!$C$6:$C$18)=0),"",IFERROR(INDEX(Targets!$F$6:$F$45,MATCH('Weekly data'!$C69,Targets!$A$6:$A$45,0)),0)*$C69/SUM(Seasonality!$C$6:$C$18)),IF(Metrics!$J$10="Quarter plan",IF(N(IFERROR(INDEX(Targets!$F$6:$F$45,MATCH('Weekly data'!$C69,Targets!$A$6:$A$45,0)),0))=0,"",IFERROR(INDEX(Targets!$F$6:$F$45,MATCH('Weekly data'!$C69,Targets!$A$6:$A$45,0)),0)),IF(AND(Metrics!$J$10="Weekly",ISNUMBER(Metrics!$K$10)),Metrics!$K$10,"")))))</f>
        <v/>
      </c>
      <c r="AK69">
        <f>IF(NOT(ISNUMBER('Weekly data'!I69)),"",IF(Metrics!$L$10="% of target",IF(ISNUMBER(AJ69),IF(AJ69=0,"",'Weekly data'!I69/AJ69),""),'Weekly data'!I69))</f>
        <v/>
      </c>
      <c r="AL69">
        <f>IF(AND(ISNUMBER(AK69),ISNUMBER(AK68)),ABS(AK69-AK68),"")</f>
        <v/>
      </c>
      <c r="AM69">
        <f>IF(COUNT(AK57:AK68)&lt;12,"",AVERAGE(AK57:AK68))</f>
        <v/>
      </c>
      <c r="AN69">
        <f>IF(COUNT(AL58:AL68)&lt;11,"",AVERAGE(AL58:AL68))</f>
        <v/>
      </c>
      <c r="AO69">
        <f>IF(OR(AM69="",AN69=""),"",AM69+2.66*AN69)</f>
        <v/>
      </c>
      <c r="AP69">
        <f>IF(OR(AM69="",AN69=""),"",AM69-2.66*AN69)</f>
        <v/>
      </c>
      <c r="AQ69">
        <f>IF(OR(AM69="",COUNT(AK62:AK69)&lt;8),"",IF(COUNTIF(AK62:AK69,"&gt;"&amp;AM69)=8,"Above",IF(COUNTIF(AK62:AK69,"&lt;"&amp;AM69)=8,"Below","")))</f>
        <v/>
      </c>
      <c r="AR69">
        <f>IF('Weekly data'!$C69="","",IF(Metrics!$J$11="Seasonal bookings",IF(OR(N(IFERROR(INDEX(Targets!$G$6:$G$45,MATCH('Weekly data'!$C69,Targets!$A$6:$A$45,0)),0))=0,SUM(Seasonality!$B$6:$B$18)=0),"",IFERROR(INDEX(Targets!$G$6:$G$45,MATCH('Weekly data'!$C69,Targets!$A$6:$A$45,0)),0)*$B69/SUM(Seasonality!$B$6:$B$18)),IF(Metrics!$J$11="Seasonal pipeline",IF(OR(N(IFERROR(INDEX(Targets!$G$6:$G$45,MATCH('Weekly data'!$C69,Targets!$A$6:$A$45,0)),0))=0,SUM(Seasonality!$C$6:$C$18)=0),"",IFERROR(INDEX(Targets!$G$6:$G$45,MATCH('Weekly data'!$C69,Targets!$A$6:$A$45,0)),0)*$C69/SUM(Seasonality!$C$6:$C$18)),IF(Metrics!$J$11="Quarter plan",IF(N(IFERROR(INDEX(Targets!$G$6:$G$45,MATCH('Weekly data'!$C69,Targets!$A$6:$A$45,0)),0))=0,"",IFERROR(INDEX(Targets!$G$6:$G$45,MATCH('Weekly data'!$C69,Targets!$A$6:$A$45,0)),0)),IF(AND(Metrics!$J$11="Weekly",ISNUMBER(Metrics!$K$11)),Metrics!$K$11,"")))))</f>
        <v/>
      </c>
      <c r="AS69">
        <f>IF(NOT(ISNUMBER('Weekly data'!J69)),"",IF(Metrics!$L$11="% of target",IF(ISNUMBER(AR69),IF(AR69=0,"",'Weekly data'!J69/AR69),""),'Weekly data'!J69))</f>
        <v/>
      </c>
      <c r="AT69">
        <f>IF(AND(ISNUMBER(AS69),ISNUMBER(AS68)),ABS(AS69-AS68),"")</f>
        <v/>
      </c>
      <c r="AU69">
        <f>IF(COUNT(AS57:AS68)&lt;12,"",AVERAGE(AS57:AS68))</f>
        <v/>
      </c>
      <c r="AV69">
        <f>IF(COUNT(AT58:AT68)&lt;11,"",AVERAGE(AT58:AT68))</f>
        <v/>
      </c>
      <c r="AW69">
        <f>IF(OR(AU69="",AV69=""),"",AU69+2.66*AV69)</f>
        <v/>
      </c>
      <c r="AX69">
        <f>IF(OR(AU69="",AV69=""),"",AU69-2.66*AV69)</f>
        <v/>
      </c>
      <c r="AY69">
        <f>IF(OR(AU69="",COUNT(AS62:AS69)&lt;8),"",IF(COUNTIF(AS62:AS69,"&gt;"&amp;AU69)=8,"Above",IF(COUNTIF(AS62:AS69,"&lt;"&amp;AU69)=8,"Below","")))</f>
        <v/>
      </c>
      <c r="AZ69">
        <f>IF('Weekly data'!$C69="","",IF(Metrics!$J$12="Seasonal bookings",IF(OR(N(IFERROR(INDEX(Targets!$H$6:$H$45,MATCH('Weekly data'!$C69,Targets!$A$6:$A$45,0)),0))=0,SUM(Seasonality!$B$6:$B$18)=0),"",IFERROR(INDEX(Targets!$H$6:$H$45,MATCH('Weekly data'!$C69,Targets!$A$6:$A$45,0)),0)*$B69/SUM(Seasonality!$B$6:$B$18)),IF(Metrics!$J$12="Seasonal pipeline",IF(OR(N(IFERROR(INDEX(Targets!$H$6:$H$45,MATCH('Weekly data'!$C69,Targets!$A$6:$A$45,0)),0))=0,SUM(Seasonality!$C$6:$C$18)=0),"",IFERROR(INDEX(Targets!$H$6:$H$45,MATCH('Weekly data'!$C69,Targets!$A$6:$A$45,0)),0)*$C69/SUM(Seasonality!$C$6:$C$18)),IF(Metrics!$J$12="Quarter plan",IF(N(IFERROR(INDEX(Targets!$H$6:$H$45,MATCH('Weekly data'!$C69,Targets!$A$6:$A$45,0)),0))=0,"",IFERROR(INDEX(Targets!$H$6:$H$45,MATCH('Weekly data'!$C69,Targets!$A$6:$A$45,0)),0)),IF(AND(Metrics!$J$12="Weekly",ISNUMBER(Metrics!$K$12)),Metrics!$K$12,"")))))</f>
        <v/>
      </c>
      <c r="BA69">
        <f>IF(NOT(ISNUMBER('Weekly data'!K69)),"",IF(Metrics!$L$12="% of target",IF(ISNUMBER(AZ69),IF(AZ69=0,"",'Weekly data'!K69/AZ69),""),'Weekly data'!K69))</f>
        <v/>
      </c>
      <c r="BB69">
        <f>IF(AND(ISNUMBER(BA69),ISNUMBER(BA68)),ABS(BA69-BA68),"")</f>
        <v/>
      </c>
      <c r="BC69">
        <f>IF(COUNT(BA57:BA68)&lt;12,"",AVERAGE(BA57:BA68))</f>
        <v/>
      </c>
      <c r="BD69">
        <f>IF(COUNT(BB58:BB68)&lt;11,"",AVERAGE(BB58:BB68))</f>
        <v/>
      </c>
      <c r="BE69">
        <f>IF(OR(BC69="",BD69=""),"",BC69+2.66*BD69)</f>
        <v/>
      </c>
      <c r="BF69">
        <f>IF(OR(BC69="",BD69=""),"",BC69-2.66*BD69)</f>
        <v/>
      </c>
      <c r="BG69">
        <f>IF(OR(BC69="",COUNT(BA62:BA69)&lt;8),"",IF(COUNTIF(BA62:BA69,"&gt;"&amp;BC69)=8,"Above",IF(COUNTIF(BA62:BA69,"&lt;"&amp;BC69)=8,"Below","")))</f>
        <v/>
      </c>
      <c r="BH69">
        <f>IF('Weekly data'!$C69="","",IF(Metrics!$J$13="Seasonal bookings",IF(OR(N(IFERROR(INDEX(Targets!$I$6:$I$45,MATCH('Weekly data'!$C69,Targets!$A$6:$A$45,0)),0))=0,SUM(Seasonality!$B$6:$B$18)=0),"",IFERROR(INDEX(Targets!$I$6:$I$45,MATCH('Weekly data'!$C69,Targets!$A$6:$A$45,0)),0)*$B69/SUM(Seasonality!$B$6:$B$18)),IF(Metrics!$J$13="Seasonal pipeline",IF(OR(N(IFERROR(INDEX(Targets!$I$6:$I$45,MATCH('Weekly data'!$C69,Targets!$A$6:$A$45,0)),0))=0,SUM(Seasonality!$C$6:$C$18)=0),"",IFERROR(INDEX(Targets!$I$6:$I$45,MATCH('Weekly data'!$C69,Targets!$A$6:$A$45,0)),0)*$C69/SUM(Seasonality!$C$6:$C$18)),IF(Metrics!$J$13="Quarter plan",IF(N(IFERROR(INDEX(Targets!$I$6:$I$45,MATCH('Weekly data'!$C69,Targets!$A$6:$A$45,0)),0))=0,"",IFERROR(INDEX(Targets!$I$6:$I$45,MATCH('Weekly data'!$C69,Targets!$A$6:$A$45,0)),0)),IF(AND(Metrics!$J$13="Weekly",ISNUMBER(Metrics!$K$13)),Metrics!$K$13,"")))))</f>
        <v/>
      </c>
      <c r="BI69">
        <f>IF(NOT(ISNUMBER('Weekly data'!L69)),"",IF(Metrics!$L$13="% of target",IF(ISNUMBER(BH69),IF(BH69=0,"",'Weekly data'!L69/BH69),""),'Weekly data'!L69))</f>
        <v/>
      </c>
      <c r="BJ69">
        <f>IF(AND(ISNUMBER(BI69),ISNUMBER(BI68)),ABS(BI69-BI68),"")</f>
        <v/>
      </c>
      <c r="BK69">
        <f>IF(COUNT(BI57:BI68)&lt;12,"",AVERAGE(BI57:BI68))</f>
        <v/>
      </c>
      <c r="BL69">
        <f>IF(COUNT(BJ58:BJ68)&lt;11,"",AVERAGE(BJ58:BJ68))</f>
        <v/>
      </c>
      <c r="BM69">
        <f>IF(OR(BK69="",BL69=""),"",BK69+2.66*BL69)</f>
        <v/>
      </c>
      <c r="BN69">
        <f>IF(OR(BK69="",BL69=""),"",BK69-2.66*BL69)</f>
        <v/>
      </c>
      <c r="BO69">
        <f>IF(OR(BK69="",COUNT(BI62:BI69)&lt;8),"",IF(COUNTIF(BI62:BI69,"&gt;"&amp;BK69)=8,"Above",IF(COUNTIF(BI62:BI69,"&lt;"&amp;BK69)=8,"Below","")))</f>
        <v/>
      </c>
      <c r="BP69">
        <f>IF('Weekly data'!$C69="","",IF(Metrics!$J$14="Seasonal bookings",IF(OR(N(IFERROR(INDEX(Targets!$J$6:$J$45,MATCH('Weekly data'!$C69,Targets!$A$6:$A$45,0)),0))=0,SUM(Seasonality!$B$6:$B$18)=0),"",IFERROR(INDEX(Targets!$J$6:$J$45,MATCH('Weekly data'!$C69,Targets!$A$6:$A$45,0)),0)*$B69/SUM(Seasonality!$B$6:$B$18)),IF(Metrics!$J$14="Seasonal pipeline",IF(OR(N(IFERROR(INDEX(Targets!$J$6:$J$45,MATCH('Weekly data'!$C69,Targets!$A$6:$A$45,0)),0))=0,SUM(Seasonality!$C$6:$C$18)=0),"",IFERROR(INDEX(Targets!$J$6:$J$45,MATCH('Weekly data'!$C69,Targets!$A$6:$A$45,0)),0)*$C69/SUM(Seasonality!$C$6:$C$18)),IF(Metrics!$J$14="Quarter plan",IF(N(IFERROR(INDEX(Targets!$J$6:$J$45,MATCH('Weekly data'!$C69,Targets!$A$6:$A$45,0)),0))=0,"",IFERROR(INDEX(Targets!$J$6:$J$45,MATCH('Weekly data'!$C69,Targets!$A$6:$A$45,0)),0)),IF(AND(Metrics!$J$14="Weekly",ISNUMBER(Metrics!$K$14)),Metrics!$K$14,"")))))</f>
        <v/>
      </c>
      <c r="BQ69">
        <f>IF(NOT(ISNUMBER('Weekly data'!M69)),"",IF(Metrics!$L$14="% of target",IF(ISNUMBER(BP69),IF(BP69=0,"",'Weekly data'!M69/BP69),""),'Weekly data'!M69))</f>
        <v/>
      </c>
      <c r="BR69">
        <f>IF(AND(ISNUMBER(BQ69),ISNUMBER(BQ68)),ABS(BQ69-BQ68),"")</f>
        <v/>
      </c>
      <c r="BS69">
        <f>IF(COUNT(BQ57:BQ68)&lt;12,"",AVERAGE(BQ57:BQ68))</f>
        <v/>
      </c>
      <c r="BT69">
        <f>IF(COUNT(BR58:BR68)&lt;11,"",AVERAGE(BR58:BR68))</f>
        <v/>
      </c>
      <c r="BU69">
        <f>IF(OR(BS69="",BT69=""),"",BS69+2.66*BT69)</f>
        <v/>
      </c>
      <c r="BV69">
        <f>IF(OR(BS69="",BT69=""),"",BS69-2.66*BT69)</f>
        <v/>
      </c>
      <c r="BW69">
        <f>IF(OR(BS69="",COUNT(BQ62:BQ69)&lt;8),"",IF(COUNTIF(BQ62:BQ69,"&gt;"&amp;BS69)=8,"Above",IF(COUNTIF(BQ62:BQ69,"&lt;"&amp;BS69)=8,"Below","")))</f>
        <v/>
      </c>
      <c r="BX69">
        <f>IF('Weekly data'!$C69="","",IF(Metrics!$J$15="Seasonal bookings",IF(OR(N(IFERROR(INDEX(Targets!$K$6:$K$45,MATCH('Weekly data'!$C69,Targets!$A$6:$A$45,0)),0))=0,SUM(Seasonality!$B$6:$B$18)=0),"",IFERROR(INDEX(Targets!$K$6:$K$45,MATCH('Weekly data'!$C69,Targets!$A$6:$A$45,0)),0)*$B69/SUM(Seasonality!$B$6:$B$18)),IF(Metrics!$J$15="Seasonal pipeline",IF(OR(N(IFERROR(INDEX(Targets!$K$6:$K$45,MATCH('Weekly data'!$C69,Targets!$A$6:$A$45,0)),0))=0,SUM(Seasonality!$C$6:$C$18)=0),"",IFERROR(INDEX(Targets!$K$6:$K$45,MATCH('Weekly data'!$C69,Targets!$A$6:$A$45,0)),0)*$C69/SUM(Seasonality!$C$6:$C$18)),IF(Metrics!$J$15="Quarter plan",IF(N(IFERROR(INDEX(Targets!$K$6:$K$45,MATCH('Weekly data'!$C69,Targets!$A$6:$A$45,0)),0))=0,"",IFERROR(INDEX(Targets!$K$6:$K$45,MATCH('Weekly data'!$C69,Targets!$A$6:$A$45,0)),0)),IF(AND(Metrics!$J$15="Weekly",ISNUMBER(Metrics!$K$15)),Metrics!$K$15,"")))))</f>
        <v/>
      </c>
      <c r="BY69">
        <f>IF(NOT(ISNUMBER('Weekly data'!N69)),"",IF(Metrics!$L$15="% of target",IF(ISNUMBER(BX69),IF(BX69=0,"",'Weekly data'!N69/BX69),""),'Weekly data'!N69))</f>
        <v/>
      </c>
      <c r="BZ69">
        <f>IF(AND(ISNUMBER(BY69),ISNUMBER(BY68)),ABS(BY69-BY68),"")</f>
        <v/>
      </c>
      <c r="CA69">
        <f>IF(COUNT(BY57:BY68)&lt;12,"",AVERAGE(BY57:BY68))</f>
        <v/>
      </c>
      <c r="CB69">
        <f>IF(COUNT(BZ58:BZ68)&lt;11,"",AVERAGE(BZ58:BZ68))</f>
        <v/>
      </c>
      <c r="CC69">
        <f>IF(OR(CA69="",CB69=""),"",CA69+2.66*CB69)</f>
        <v/>
      </c>
      <c r="CD69">
        <f>IF(OR(CA69="",CB69=""),"",CA69-2.66*CB69)</f>
        <v/>
      </c>
      <c r="CE69">
        <f>IF(OR(CA69="",COUNT(BY62:BY69)&lt;8),"",IF(COUNTIF(BY62:BY69,"&gt;"&amp;CA69)=8,"Above",IF(COUNTIF(BY62:BY69,"&lt;"&amp;CA69)=8,"Below","")))</f>
        <v/>
      </c>
      <c r="CF69">
        <f>IF('Weekly data'!$C69="","",IF(Metrics!$J$16="Seasonal bookings",IF(OR(N(IFERROR(INDEX(Targets!$L$6:$L$45,MATCH('Weekly data'!$C69,Targets!$A$6:$A$45,0)),0))=0,SUM(Seasonality!$B$6:$B$18)=0),"",IFERROR(INDEX(Targets!$L$6:$L$45,MATCH('Weekly data'!$C69,Targets!$A$6:$A$45,0)),0)*$B69/SUM(Seasonality!$B$6:$B$18)),IF(Metrics!$J$16="Seasonal pipeline",IF(OR(N(IFERROR(INDEX(Targets!$L$6:$L$45,MATCH('Weekly data'!$C69,Targets!$A$6:$A$45,0)),0))=0,SUM(Seasonality!$C$6:$C$18)=0),"",IFERROR(INDEX(Targets!$L$6:$L$45,MATCH('Weekly data'!$C69,Targets!$A$6:$A$45,0)),0)*$C69/SUM(Seasonality!$C$6:$C$18)),IF(Metrics!$J$16="Quarter plan",IF(N(IFERROR(INDEX(Targets!$L$6:$L$45,MATCH('Weekly data'!$C69,Targets!$A$6:$A$45,0)),0))=0,"",IFERROR(INDEX(Targets!$L$6:$L$45,MATCH('Weekly data'!$C69,Targets!$A$6:$A$45,0)),0)),IF(AND(Metrics!$J$16="Weekly",ISNUMBER(Metrics!$K$16)),Metrics!$K$16,"")))))</f>
        <v/>
      </c>
      <c r="CG69">
        <f>IF(NOT(ISNUMBER('Weekly data'!O69)),"",IF(Metrics!$L$16="% of target",IF(ISNUMBER(CF69),IF(CF69=0,"",'Weekly data'!O69/CF69),""),'Weekly data'!O69))</f>
        <v/>
      </c>
      <c r="CH69">
        <f>IF(AND(ISNUMBER(CG69),ISNUMBER(CG68)),ABS(CG69-CG68),"")</f>
        <v/>
      </c>
      <c r="CI69">
        <f>IF(COUNT(CG57:CG68)&lt;12,"",AVERAGE(CG57:CG68))</f>
        <v/>
      </c>
      <c r="CJ69">
        <f>IF(COUNT(CH58:CH68)&lt;11,"",AVERAGE(CH58:CH68))</f>
        <v/>
      </c>
      <c r="CK69">
        <f>IF(OR(CI69="",CJ69=""),"",CI69+2.66*CJ69)</f>
        <v/>
      </c>
      <c r="CL69">
        <f>IF(OR(CI69="",CJ69=""),"",CI69-2.66*CJ69)</f>
        <v/>
      </c>
      <c r="CM69">
        <f>IF(OR(CI69="",COUNT(CG62:CG69)&lt;8),"",IF(COUNTIF(CG62:CG69,"&gt;"&amp;CI69)=8,"Above",IF(COUNTIF(CG62:CG69,"&lt;"&amp;CI69)=8,"Below","")))</f>
        <v/>
      </c>
      <c r="CN69">
        <f>IF('Weekly data'!$C69="","",IF(Metrics!$J$17="Seasonal bookings",IF(OR(N(IFERROR(INDEX(Targets!$M$6:$M$45,MATCH('Weekly data'!$C69,Targets!$A$6:$A$45,0)),0))=0,SUM(Seasonality!$B$6:$B$18)=0),"",IFERROR(INDEX(Targets!$M$6:$M$45,MATCH('Weekly data'!$C69,Targets!$A$6:$A$45,0)),0)*$B69/SUM(Seasonality!$B$6:$B$18)),IF(Metrics!$J$17="Seasonal pipeline",IF(OR(N(IFERROR(INDEX(Targets!$M$6:$M$45,MATCH('Weekly data'!$C69,Targets!$A$6:$A$45,0)),0))=0,SUM(Seasonality!$C$6:$C$18)=0),"",IFERROR(INDEX(Targets!$M$6:$M$45,MATCH('Weekly data'!$C69,Targets!$A$6:$A$45,0)),0)*$C69/SUM(Seasonality!$C$6:$C$18)),IF(Metrics!$J$17="Quarter plan",IF(N(IFERROR(INDEX(Targets!$M$6:$M$45,MATCH('Weekly data'!$C69,Targets!$A$6:$A$45,0)),0))=0,"",IFERROR(INDEX(Targets!$M$6:$M$45,MATCH('Weekly data'!$C69,Targets!$A$6:$A$45,0)),0)),IF(AND(Metrics!$J$17="Weekly",ISNUMBER(Metrics!$K$17)),Metrics!$K$17,"")))))</f>
        <v/>
      </c>
      <c r="CO69">
        <f>IF(NOT(ISNUMBER('Weekly data'!P69)),"",IF(Metrics!$L$17="% of target",IF(ISNUMBER(CN69),IF(CN69=0,"",'Weekly data'!P69/CN69),""),'Weekly data'!P69))</f>
        <v/>
      </c>
      <c r="CP69">
        <f>IF(AND(ISNUMBER(CO69),ISNUMBER(CO68)),ABS(CO69-CO68),"")</f>
        <v/>
      </c>
      <c r="CQ69">
        <f>IF(COUNT(CO57:CO68)&lt;12,"",AVERAGE(CO57:CO68))</f>
        <v/>
      </c>
      <c r="CR69">
        <f>IF(COUNT(CP58:CP68)&lt;11,"",AVERAGE(CP58:CP68))</f>
        <v/>
      </c>
      <c r="CS69">
        <f>IF(OR(CQ69="",CR69=""),"",CQ69+2.66*CR69)</f>
        <v/>
      </c>
      <c r="CT69">
        <f>IF(OR(CQ69="",CR69=""),"",CQ69-2.66*CR69)</f>
        <v/>
      </c>
      <c r="CU69">
        <f>IF(OR(CQ69="",COUNT(CO62:CO69)&lt;8),"",IF(COUNTIF(CO62:CO69,"&gt;"&amp;CQ69)=8,"Above",IF(COUNTIF(CO62:CO69,"&lt;"&amp;CQ69)=8,"Below","")))</f>
        <v/>
      </c>
    </row>
    <row r="70">
      <c r="A70" s="8">
        <f>'Weekly data'!A70</f>
        <v/>
      </c>
      <c r="B70">
        <f>IF('Weekly data'!D70="","",INDEX(Seasonality!$B$6:$B$18,'Weekly data'!D70))</f>
        <v/>
      </c>
      <c r="C70">
        <f>IF('Weekly data'!D70="","",INDEX(Seasonality!$C$6:$C$18,'Weekly data'!D70))</f>
        <v/>
      </c>
      <c r="D70">
        <f>IF('Weekly data'!$C70="","",IF(Metrics!$J$6="Seasonal bookings",IF(OR(N(IFERROR(INDEX(Targets!$B$6:$B$45,MATCH('Weekly data'!$C70,Targets!$A$6:$A$45,0)),0))=0,SUM(Seasonality!$B$6:$B$18)=0),"",IFERROR(INDEX(Targets!$B$6:$B$45,MATCH('Weekly data'!$C70,Targets!$A$6:$A$45,0)),0)*$B70/SUM(Seasonality!$B$6:$B$18)),IF(Metrics!$J$6="Seasonal pipeline",IF(OR(N(IFERROR(INDEX(Targets!$B$6:$B$45,MATCH('Weekly data'!$C70,Targets!$A$6:$A$45,0)),0))=0,SUM(Seasonality!$C$6:$C$18)=0),"",IFERROR(INDEX(Targets!$B$6:$B$45,MATCH('Weekly data'!$C70,Targets!$A$6:$A$45,0)),0)*$C70/SUM(Seasonality!$C$6:$C$18)),IF(Metrics!$J$6="Quarter plan",IF(N(IFERROR(INDEX(Targets!$B$6:$B$45,MATCH('Weekly data'!$C70,Targets!$A$6:$A$45,0)),0))=0,"",IFERROR(INDEX(Targets!$B$6:$B$45,MATCH('Weekly data'!$C70,Targets!$A$6:$A$45,0)),0)),IF(AND(Metrics!$J$6="Weekly",ISNUMBER(Metrics!$K$6)),Metrics!$K$6,"")))))</f>
        <v/>
      </c>
      <c r="E70">
        <f>IF(NOT(ISNUMBER('Weekly data'!E70)),"",IF(Metrics!$L$6="% of target",IF(ISNUMBER(D70),IF(D70=0,"",'Weekly data'!E70/D70),""),'Weekly data'!E70))</f>
        <v/>
      </c>
      <c r="F70">
        <f>IF(AND(ISNUMBER(E70),ISNUMBER(E69)),ABS(E70-E69),"")</f>
        <v/>
      </c>
      <c r="G70">
        <f>IF(COUNT(E58:E69)&lt;12,"",AVERAGE(E58:E69))</f>
        <v/>
      </c>
      <c r="H70">
        <f>IF(COUNT(F59:F69)&lt;11,"",AVERAGE(F59:F69))</f>
        <v/>
      </c>
      <c r="I70">
        <f>IF(OR(G70="",H70=""),"",G70+2.66*H70)</f>
        <v/>
      </c>
      <c r="J70">
        <f>IF(OR(G70="",H70=""),"",G70-2.66*H70)</f>
        <v/>
      </c>
      <c r="K70">
        <f>IF(OR(G70="",COUNT(E63:E70)&lt;8),"",IF(COUNTIF(E63:E70,"&gt;"&amp;G70)=8,"Above",IF(COUNTIF(E63:E70,"&lt;"&amp;G70)=8,"Below","")))</f>
        <v/>
      </c>
      <c r="L70">
        <f>IF('Weekly data'!$C70="","",IF(Metrics!$J$7="Seasonal bookings",IF(OR(N(IFERROR(INDEX(Targets!$C$6:$C$45,MATCH('Weekly data'!$C70,Targets!$A$6:$A$45,0)),0))=0,SUM(Seasonality!$B$6:$B$18)=0),"",IFERROR(INDEX(Targets!$C$6:$C$45,MATCH('Weekly data'!$C70,Targets!$A$6:$A$45,0)),0)*$B70/SUM(Seasonality!$B$6:$B$18)),IF(Metrics!$J$7="Seasonal pipeline",IF(OR(N(IFERROR(INDEX(Targets!$C$6:$C$45,MATCH('Weekly data'!$C70,Targets!$A$6:$A$45,0)),0))=0,SUM(Seasonality!$C$6:$C$18)=0),"",IFERROR(INDEX(Targets!$C$6:$C$45,MATCH('Weekly data'!$C70,Targets!$A$6:$A$45,0)),0)*$C70/SUM(Seasonality!$C$6:$C$18)),IF(Metrics!$J$7="Quarter plan",IF(N(IFERROR(INDEX(Targets!$C$6:$C$45,MATCH('Weekly data'!$C70,Targets!$A$6:$A$45,0)),0))=0,"",IFERROR(INDEX(Targets!$C$6:$C$45,MATCH('Weekly data'!$C70,Targets!$A$6:$A$45,0)),0)),IF(AND(Metrics!$J$7="Weekly",ISNUMBER(Metrics!$K$7)),Metrics!$K$7,"")))))</f>
        <v/>
      </c>
      <c r="M70">
        <f>IF(NOT(ISNUMBER('Weekly data'!F70)),"",IF(Metrics!$L$7="% of target",IF(ISNUMBER(L70),IF(L70=0,"",'Weekly data'!F70/L70),""),'Weekly data'!F70))</f>
        <v/>
      </c>
      <c r="N70">
        <f>IF(AND(ISNUMBER(M70),ISNUMBER(M69)),ABS(M70-M69),"")</f>
        <v/>
      </c>
      <c r="O70">
        <f>IF(COUNT(M58:M69)&lt;12,"",AVERAGE(M58:M69))</f>
        <v/>
      </c>
      <c r="P70">
        <f>IF(COUNT(N59:N69)&lt;11,"",AVERAGE(N59:N69))</f>
        <v/>
      </c>
      <c r="Q70">
        <f>IF(OR(O70="",P70=""),"",O70+2.66*P70)</f>
        <v/>
      </c>
      <c r="R70">
        <f>IF(OR(O70="",P70=""),"",O70-2.66*P70)</f>
        <v/>
      </c>
      <c r="S70">
        <f>IF(OR(O70="",COUNT(M63:M70)&lt;8),"",IF(COUNTIF(M63:M70,"&gt;"&amp;O70)=8,"Above",IF(COUNTIF(M63:M70,"&lt;"&amp;O70)=8,"Below","")))</f>
        <v/>
      </c>
      <c r="T70">
        <f>IF('Weekly data'!$C70="","",IF(Metrics!$J$8="Seasonal bookings",IF(OR(N(IFERROR(INDEX(Targets!$D$6:$D$45,MATCH('Weekly data'!$C70,Targets!$A$6:$A$45,0)),0))=0,SUM(Seasonality!$B$6:$B$18)=0),"",IFERROR(INDEX(Targets!$D$6:$D$45,MATCH('Weekly data'!$C70,Targets!$A$6:$A$45,0)),0)*$B70/SUM(Seasonality!$B$6:$B$18)),IF(Metrics!$J$8="Seasonal pipeline",IF(OR(N(IFERROR(INDEX(Targets!$D$6:$D$45,MATCH('Weekly data'!$C70,Targets!$A$6:$A$45,0)),0))=0,SUM(Seasonality!$C$6:$C$18)=0),"",IFERROR(INDEX(Targets!$D$6:$D$45,MATCH('Weekly data'!$C70,Targets!$A$6:$A$45,0)),0)*$C70/SUM(Seasonality!$C$6:$C$18)),IF(Metrics!$J$8="Quarter plan",IF(N(IFERROR(INDEX(Targets!$D$6:$D$45,MATCH('Weekly data'!$C70,Targets!$A$6:$A$45,0)),0))=0,"",IFERROR(INDEX(Targets!$D$6:$D$45,MATCH('Weekly data'!$C70,Targets!$A$6:$A$45,0)),0)),IF(AND(Metrics!$J$8="Weekly",ISNUMBER(Metrics!$K$8)),Metrics!$K$8,"")))))</f>
        <v/>
      </c>
      <c r="U70">
        <f>IF(NOT(ISNUMBER('Weekly data'!G70)),"",IF(Metrics!$L$8="% of target",IF(ISNUMBER(T70),IF(T70=0,"",'Weekly data'!G70/T70),""),'Weekly data'!G70))</f>
        <v/>
      </c>
      <c r="V70">
        <f>IF(AND(ISNUMBER(U70),ISNUMBER(U69)),ABS(U70-U69),"")</f>
        <v/>
      </c>
      <c r="W70">
        <f>IF(COUNT(U58:U69)&lt;12,"",AVERAGE(U58:U69))</f>
        <v/>
      </c>
      <c r="X70">
        <f>IF(COUNT(V59:V69)&lt;11,"",AVERAGE(V59:V69))</f>
        <v/>
      </c>
      <c r="Y70">
        <f>IF(OR(W70="",X70=""),"",W70+2.66*X70)</f>
        <v/>
      </c>
      <c r="Z70">
        <f>IF(OR(W70="",X70=""),"",W70-2.66*X70)</f>
        <v/>
      </c>
      <c r="AA70">
        <f>IF(OR(W70="",COUNT(U63:U70)&lt;8),"",IF(COUNTIF(U63:U70,"&gt;"&amp;W70)=8,"Above",IF(COUNTIF(U63:U70,"&lt;"&amp;W70)=8,"Below","")))</f>
        <v/>
      </c>
      <c r="AB70">
        <f>IF('Weekly data'!$C70="","",IF(Metrics!$J$9="Seasonal bookings",IF(OR(N(IFERROR(INDEX(Targets!$E$6:$E$45,MATCH('Weekly data'!$C70,Targets!$A$6:$A$45,0)),0))=0,SUM(Seasonality!$B$6:$B$18)=0),"",IFERROR(INDEX(Targets!$E$6:$E$45,MATCH('Weekly data'!$C70,Targets!$A$6:$A$45,0)),0)*$B70/SUM(Seasonality!$B$6:$B$18)),IF(Metrics!$J$9="Seasonal pipeline",IF(OR(N(IFERROR(INDEX(Targets!$E$6:$E$45,MATCH('Weekly data'!$C70,Targets!$A$6:$A$45,0)),0))=0,SUM(Seasonality!$C$6:$C$18)=0),"",IFERROR(INDEX(Targets!$E$6:$E$45,MATCH('Weekly data'!$C70,Targets!$A$6:$A$45,0)),0)*$C70/SUM(Seasonality!$C$6:$C$18)),IF(Metrics!$J$9="Quarter plan",IF(N(IFERROR(INDEX(Targets!$E$6:$E$45,MATCH('Weekly data'!$C70,Targets!$A$6:$A$45,0)),0))=0,"",IFERROR(INDEX(Targets!$E$6:$E$45,MATCH('Weekly data'!$C70,Targets!$A$6:$A$45,0)),0)),IF(AND(Metrics!$J$9="Weekly",ISNUMBER(Metrics!$K$9)),Metrics!$K$9,"")))))</f>
        <v/>
      </c>
      <c r="AC70">
        <f>IF(NOT(ISNUMBER('Weekly data'!H70)),"",IF(Metrics!$L$9="% of target",IF(ISNUMBER(AB70),IF(AB70=0,"",'Weekly data'!H70/AB70),""),'Weekly data'!H70))</f>
        <v/>
      </c>
      <c r="AD70">
        <f>IF(AND(ISNUMBER(AC70),ISNUMBER(AC69)),ABS(AC70-AC69),"")</f>
        <v/>
      </c>
      <c r="AE70">
        <f>IF(COUNT(AC58:AC69)&lt;12,"",AVERAGE(AC58:AC69))</f>
        <v/>
      </c>
      <c r="AF70">
        <f>IF(COUNT(AD59:AD69)&lt;11,"",AVERAGE(AD59:AD69))</f>
        <v/>
      </c>
      <c r="AG70">
        <f>IF(OR(AE70="",AF70=""),"",AE70+2.66*AF70)</f>
        <v/>
      </c>
      <c r="AH70">
        <f>IF(OR(AE70="",AF70=""),"",AE70-2.66*AF70)</f>
        <v/>
      </c>
      <c r="AI70">
        <f>IF(OR(AE70="",COUNT(AC63:AC70)&lt;8),"",IF(COUNTIF(AC63:AC70,"&gt;"&amp;AE70)=8,"Above",IF(COUNTIF(AC63:AC70,"&lt;"&amp;AE70)=8,"Below","")))</f>
        <v/>
      </c>
      <c r="AJ70">
        <f>IF('Weekly data'!$C70="","",IF(Metrics!$J$10="Seasonal bookings",IF(OR(N(IFERROR(INDEX(Targets!$F$6:$F$45,MATCH('Weekly data'!$C70,Targets!$A$6:$A$45,0)),0))=0,SUM(Seasonality!$B$6:$B$18)=0),"",IFERROR(INDEX(Targets!$F$6:$F$45,MATCH('Weekly data'!$C70,Targets!$A$6:$A$45,0)),0)*$B70/SUM(Seasonality!$B$6:$B$18)),IF(Metrics!$J$10="Seasonal pipeline",IF(OR(N(IFERROR(INDEX(Targets!$F$6:$F$45,MATCH('Weekly data'!$C70,Targets!$A$6:$A$45,0)),0))=0,SUM(Seasonality!$C$6:$C$18)=0),"",IFERROR(INDEX(Targets!$F$6:$F$45,MATCH('Weekly data'!$C70,Targets!$A$6:$A$45,0)),0)*$C70/SUM(Seasonality!$C$6:$C$18)),IF(Metrics!$J$10="Quarter plan",IF(N(IFERROR(INDEX(Targets!$F$6:$F$45,MATCH('Weekly data'!$C70,Targets!$A$6:$A$45,0)),0))=0,"",IFERROR(INDEX(Targets!$F$6:$F$45,MATCH('Weekly data'!$C70,Targets!$A$6:$A$45,0)),0)),IF(AND(Metrics!$J$10="Weekly",ISNUMBER(Metrics!$K$10)),Metrics!$K$10,"")))))</f>
        <v/>
      </c>
      <c r="AK70">
        <f>IF(NOT(ISNUMBER('Weekly data'!I70)),"",IF(Metrics!$L$10="% of target",IF(ISNUMBER(AJ70),IF(AJ70=0,"",'Weekly data'!I70/AJ70),""),'Weekly data'!I70))</f>
        <v/>
      </c>
      <c r="AL70">
        <f>IF(AND(ISNUMBER(AK70),ISNUMBER(AK69)),ABS(AK70-AK69),"")</f>
        <v/>
      </c>
      <c r="AM70">
        <f>IF(COUNT(AK58:AK69)&lt;12,"",AVERAGE(AK58:AK69))</f>
        <v/>
      </c>
      <c r="AN70">
        <f>IF(COUNT(AL59:AL69)&lt;11,"",AVERAGE(AL59:AL69))</f>
        <v/>
      </c>
      <c r="AO70">
        <f>IF(OR(AM70="",AN70=""),"",AM70+2.66*AN70)</f>
        <v/>
      </c>
      <c r="AP70">
        <f>IF(OR(AM70="",AN70=""),"",AM70-2.66*AN70)</f>
        <v/>
      </c>
      <c r="AQ70">
        <f>IF(OR(AM70="",COUNT(AK63:AK70)&lt;8),"",IF(COUNTIF(AK63:AK70,"&gt;"&amp;AM70)=8,"Above",IF(COUNTIF(AK63:AK70,"&lt;"&amp;AM70)=8,"Below","")))</f>
        <v/>
      </c>
      <c r="AR70">
        <f>IF('Weekly data'!$C70="","",IF(Metrics!$J$11="Seasonal bookings",IF(OR(N(IFERROR(INDEX(Targets!$G$6:$G$45,MATCH('Weekly data'!$C70,Targets!$A$6:$A$45,0)),0))=0,SUM(Seasonality!$B$6:$B$18)=0),"",IFERROR(INDEX(Targets!$G$6:$G$45,MATCH('Weekly data'!$C70,Targets!$A$6:$A$45,0)),0)*$B70/SUM(Seasonality!$B$6:$B$18)),IF(Metrics!$J$11="Seasonal pipeline",IF(OR(N(IFERROR(INDEX(Targets!$G$6:$G$45,MATCH('Weekly data'!$C70,Targets!$A$6:$A$45,0)),0))=0,SUM(Seasonality!$C$6:$C$18)=0),"",IFERROR(INDEX(Targets!$G$6:$G$45,MATCH('Weekly data'!$C70,Targets!$A$6:$A$45,0)),0)*$C70/SUM(Seasonality!$C$6:$C$18)),IF(Metrics!$J$11="Quarter plan",IF(N(IFERROR(INDEX(Targets!$G$6:$G$45,MATCH('Weekly data'!$C70,Targets!$A$6:$A$45,0)),0))=0,"",IFERROR(INDEX(Targets!$G$6:$G$45,MATCH('Weekly data'!$C70,Targets!$A$6:$A$45,0)),0)),IF(AND(Metrics!$J$11="Weekly",ISNUMBER(Metrics!$K$11)),Metrics!$K$11,"")))))</f>
        <v/>
      </c>
      <c r="AS70">
        <f>IF(NOT(ISNUMBER('Weekly data'!J70)),"",IF(Metrics!$L$11="% of target",IF(ISNUMBER(AR70),IF(AR70=0,"",'Weekly data'!J70/AR70),""),'Weekly data'!J70))</f>
        <v/>
      </c>
      <c r="AT70">
        <f>IF(AND(ISNUMBER(AS70),ISNUMBER(AS69)),ABS(AS70-AS69),"")</f>
        <v/>
      </c>
      <c r="AU70">
        <f>IF(COUNT(AS58:AS69)&lt;12,"",AVERAGE(AS58:AS69))</f>
        <v/>
      </c>
      <c r="AV70">
        <f>IF(COUNT(AT59:AT69)&lt;11,"",AVERAGE(AT59:AT69))</f>
        <v/>
      </c>
      <c r="AW70">
        <f>IF(OR(AU70="",AV70=""),"",AU70+2.66*AV70)</f>
        <v/>
      </c>
      <c r="AX70">
        <f>IF(OR(AU70="",AV70=""),"",AU70-2.66*AV70)</f>
        <v/>
      </c>
      <c r="AY70">
        <f>IF(OR(AU70="",COUNT(AS63:AS70)&lt;8),"",IF(COUNTIF(AS63:AS70,"&gt;"&amp;AU70)=8,"Above",IF(COUNTIF(AS63:AS70,"&lt;"&amp;AU70)=8,"Below","")))</f>
        <v/>
      </c>
      <c r="AZ70">
        <f>IF('Weekly data'!$C70="","",IF(Metrics!$J$12="Seasonal bookings",IF(OR(N(IFERROR(INDEX(Targets!$H$6:$H$45,MATCH('Weekly data'!$C70,Targets!$A$6:$A$45,0)),0))=0,SUM(Seasonality!$B$6:$B$18)=0),"",IFERROR(INDEX(Targets!$H$6:$H$45,MATCH('Weekly data'!$C70,Targets!$A$6:$A$45,0)),0)*$B70/SUM(Seasonality!$B$6:$B$18)),IF(Metrics!$J$12="Seasonal pipeline",IF(OR(N(IFERROR(INDEX(Targets!$H$6:$H$45,MATCH('Weekly data'!$C70,Targets!$A$6:$A$45,0)),0))=0,SUM(Seasonality!$C$6:$C$18)=0),"",IFERROR(INDEX(Targets!$H$6:$H$45,MATCH('Weekly data'!$C70,Targets!$A$6:$A$45,0)),0)*$C70/SUM(Seasonality!$C$6:$C$18)),IF(Metrics!$J$12="Quarter plan",IF(N(IFERROR(INDEX(Targets!$H$6:$H$45,MATCH('Weekly data'!$C70,Targets!$A$6:$A$45,0)),0))=0,"",IFERROR(INDEX(Targets!$H$6:$H$45,MATCH('Weekly data'!$C70,Targets!$A$6:$A$45,0)),0)),IF(AND(Metrics!$J$12="Weekly",ISNUMBER(Metrics!$K$12)),Metrics!$K$12,"")))))</f>
        <v/>
      </c>
      <c r="BA70">
        <f>IF(NOT(ISNUMBER('Weekly data'!K70)),"",IF(Metrics!$L$12="% of target",IF(ISNUMBER(AZ70),IF(AZ70=0,"",'Weekly data'!K70/AZ70),""),'Weekly data'!K70))</f>
        <v/>
      </c>
      <c r="BB70">
        <f>IF(AND(ISNUMBER(BA70),ISNUMBER(BA69)),ABS(BA70-BA69),"")</f>
        <v/>
      </c>
      <c r="BC70">
        <f>IF(COUNT(BA58:BA69)&lt;12,"",AVERAGE(BA58:BA69))</f>
        <v/>
      </c>
      <c r="BD70">
        <f>IF(COUNT(BB59:BB69)&lt;11,"",AVERAGE(BB59:BB69))</f>
        <v/>
      </c>
      <c r="BE70">
        <f>IF(OR(BC70="",BD70=""),"",BC70+2.66*BD70)</f>
        <v/>
      </c>
      <c r="BF70">
        <f>IF(OR(BC70="",BD70=""),"",BC70-2.66*BD70)</f>
        <v/>
      </c>
      <c r="BG70">
        <f>IF(OR(BC70="",COUNT(BA63:BA70)&lt;8),"",IF(COUNTIF(BA63:BA70,"&gt;"&amp;BC70)=8,"Above",IF(COUNTIF(BA63:BA70,"&lt;"&amp;BC70)=8,"Below","")))</f>
        <v/>
      </c>
      <c r="BH70">
        <f>IF('Weekly data'!$C70="","",IF(Metrics!$J$13="Seasonal bookings",IF(OR(N(IFERROR(INDEX(Targets!$I$6:$I$45,MATCH('Weekly data'!$C70,Targets!$A$6:$A$45,0)),0))=0,SUM(Seasonality!$B$6:$B$18)=0),"",IFERROR(INDEX(Targets!$I$6:$I$45,MATCH('Weekly data'!$C70,Targets!$A$6:$A$45,0)),0)*$B70/SUM(Seasonality!$B$6:$B$18)),IF(Metrics!$J$13="Seasonal pipeline",IF(OR(N(IFERROR(INDEX(Targets!$I$6:$I$45,MATCH('Weekly data'!$C70,Targets!$A$6:$A$45,0)),0))=0,SUM(Seasonality!$C$6:$C$18)=0),"",IFERROR(INDEX(Targets!$I$6:$I$45,MATCH('Weekly data'!$C70,Targets!$A$6:$A$45,0)),0)*$C70/SUM(Seasonality!$C$6:$C$18)),IF(Metrics!$J$13="Quarter plan",IF(N(IFERROR(INDEX(Targets!$I$6:$I$45,MATCH('Weekly data'!$C70,Targets!$A$6:$A$45,0)),0))=0,"",IFERROR(INDEX(Targets!$I$6:$I$45,MATCH('Weekly data'!$C70,Targets!$A$6:$A$45,0)),0)),IF(AND(Metrics!$J$13="Weekly",ISNUMBER(Metrics!$K$13)),Metrics!$K$13,"")))))</f>
        <v/>
      </c>
      <c r="BI70">
        <f>IF(NOT(ISNUMBER('Weekly data'!L70)),"",IF(Metrics!$L$13="% of target",IF(ISNUMBER(BH70),IF(BH70=0,"",'Weekly data'!L70/BH70),""),'Weekly data'!L70))</f>
        <v/>
      </c>
      <c r="BJ70">
        <f>IF(AND(ISNUMBER(BI70),ISNUMBER(BI69)),ABS(BI70-BI69),"")</f>
        <v/>
      </c>
      <c r="BK70">
        <f>IF(COUNT(BI58:BI69)&lt;12,"",AVERAGE(BI58:BI69))</f>
        <v/>
      </c>
      <c r="BL70">
        <f>IF(COUNT(BJ59:BJ69)&lt;11,"",AVERAGE(BJ59:BJ69))</f>
        <v/>
      </c>
      <c r="BM70">
        <f>IF(OR(BK70="",BL70=""),"",BK70+2.66*BL70)</f>
        <v/>
      </c>
      <c r="BN70">
        <f>IF(OR(BK70="",BL70=""),"",BK70-2.66*BL70)</f>
        <v/>
      </c>
      <c r="BO70">
        <f>IF(OR(BK70="",COUNT(BI63:BI70)&lt;8),"",IF(COUNTIF(BI63:BI70,"&gt;"&amp;BK70)=8,"Above",IF(COUNTIF(BI63:BI70,"&lt;"&amp;BK70)=8,"Below","")))</f>
        <v/>
      </c>
      <c r="BP70">
        <f>IF('Weekly data'!$C70="","",IF(Metrics!$J$14="Seasonal bookings",IF(OR(N(IFERROR(INDEX(Targets!$J$6:$J$45,MATCH('Weekly data'!$C70,Targets!$A$6:$A$45,0)),0))=0,SUM(Seasonality!$B$6:$B$18)=0),"",IFERROR(INDEX(Targets!$J$6:$J$45,MATCH('Weekly data'!$C70,Targets!$A$6:$A$45,0)),0)*$B70/SUM(Seasonality!$B$6:$B$18)),IF(Metrics!$J$14="Seasonal pipeline",IF(OR(N(IFERROR(INDEX(Targets!$J$6:$J$45,MATCH('Weekly data'!$C70,Targets!$A$6:$A$45,0)),0))=0,SUM(Seasonality!$C$6:$C$18)=0),"",IFERROR(INDEX(Targets!$J$6:$J$45,MATCH('Weekly data'!$C70,Targets!$A$6:$A$45,0)),0)*$C70/SUM(Seasonality!$C$6:$C$18)),IF(Metrics!$J$14="Quarter plan",IF(N(IFERROR(INDEX(Targets!$J$6:$J$45,MATCH('Weekly data'!$C70,Targets!$A$6:$A$45,0)),0))=0,"",IFERROR(INDEX(Targets!$J$6:$J$45,MATCH('Weekly data'!$C70,Targets!$A$6:$A$45,0)),0)),IF(AND(Metrics!$J$14="Weekly",ISNUMBER(Metrics!$K$14)),Metrics!$K$14,"")))))</f>
        <v/>
      </c>
      <c r="BQ70">
        <f>IF(NOT(ISNUMBER('Weekly data'!M70)),"",IF(Metrics!$L$14="% of target",IF(ISNUMBER(BP70),IF(BP70=0,"",'Weekly data'!M70/BP70),""),'Weekly data'!M70))</f>
        <v/>
      </c>
      <c r="BR70">
        <f>IF(AND(ISNUMBER(BQ70),ISNUMBER(BQ69)),ABS(BQ70-BQ69),"")</f>
        <v/>
      </c>
      <c r="BS70">
        <f>IF(COUNT(BQ58:BQ69)&lt;12,"",AVERAGE(BQ58:BQ69))</f>
        <v/>
      </c>
      <c r="BT70">
        <f>IF(COUNT(BR59:BR69)&lt;11,"",AVERAGE(BR59:BR69))</f>
        <v/>
      </c>
      <c r="BU70">
        <f>IF(OR(BS70="",BT70=""),"",BS70+2.66*BT70)</f>
        <v/>
      </c>
      <c r="BV70">
        <f>IF(OR(BS70="",BT70=""),"",BS70-2.66*BT70)</f>
        <v/>
      </c>
      <c r="BW70">
        <f>IF(OR(BS70="",COUNT(BQ63:BQ70)&lt;8),"",IF(COUNTIF(BQ63:BQ70,"&gt;"&amp;BS70)=8,"Above",IF(COUNTIF(BQ63:BQ70,"&lt;"&amp;BS70)=8,"Below","")))</f>
        <v/>
      </c>
      <c r="BX70">
        <f>IF('Weekly data'!$C70="","",IF(Metrics!$J$15="Seasonal bookings",IF(OR(N(IFERROR(INDEX(Targets!$K$6:$K$45,MATCH('Weekly data'!$C70,Targets!$A$6:$A$45,0)),0))=0,SUM(Seasonality!$B$6:$B$18)=0),"",IFERROR(INDEX(Targets!$K$6:$K$45,MATCH('Weekly data'!$C70,Targets!$A$6:$A$45,0)),0)*$B70/SUM(Seasonality!$B$6:$B$18)),IF(Metrics!$J$15="Seasonal pipeline",IF(OR(N(IFERROR(INDEX(Targets!$K$6:$K$45,MATCH('Weekly data'!$C70,Targets!$A$6:$A$45,0)),0))=0,SUM(Seasonality!$C$6:$C$18)=0),"",IFERROR(INDEX(Targets!$K$6:$K$45,MATCH('Weekly data'!$C70,Targets!$A$6:$A$45,0)),0)*$C70/SUM(Seasonality!$C$6:$C$18)),IF(Metrics!$J$15="Quarter plan",IF(N(IFERROR(INDEX(Targets!$K$6:$K$45,MATCH('Weekly data'!$C70,Targets!$A$6:$A$45,0)),0))=0,"",IFERROR(INDEX(Targets!$K$6:$K$45,MATCH('Weekly data'!$C70,Targets!$A$6:$A$45,0)),0)),IF(AND(Metrics!$J$15="Weekly",ISNUMBER(Metrics!$K$15)),Metrics!$K$15,"")))))</f>
        <v/>
      </c>
      <c r="BY70">
        <f>IF(NOT(ISNUMBER('Weekly data'!N70)),"",IF(Metrics!$L$15="% of target",IF(ISNUMBER(BX70),IF(BX70=0,"",'Weekly data'!N70/BX70),""),'Weekly data'!N70))</f>
        <v/>
      </c>
      <c r="BZ70">
        <f>IF(AND(ISNUMBER(BY70),ISNUMBER(BY69)),ABS(BY70-BY69),"")</f>
        <v/>
      </c>
      <c r="CA70">
        <f>IF(COUNT(BY58:BY69)&lt;12,"",AVERAGE(BY58:BY69))</f>
        <v/>
      </c>
      <c r="CB70">
        <f>IF(COUNT(BZ59:BZ69)&lt;11,"",AVERAGE(BZ59:BZ69))</f>
        <v/>
      </c>
      <c r="CC70">
        <f>IF(OR(CA70="",CB70=""),"",CA70+2.66*CB70)</f>
        <v/>
      </c>
      <c r="CD70">
        <f>IF(OR(CA70="",CB70=""),"",CA70-2.66*CB70)</f>
        <v/>
      </c>
      <c r="CE70">
        <f>IF(OR(CA70="",COUNT(BY63:BY70)&lt;8),"",IF(COUNTIF(BY63:BY70,"&gt;"&amp;CA70)=8,"Above",IF(COUNTIF(BY63:BY70,"&lt;"&amp;CA70)=8,"Below","")))</f>
        <v/>
      </c>
      <c r="CF70">
        <f>IF('Weekly data'!$C70="","",IF(Metrics!$J$16="Seasonal bookings",IF(OR(N(IFERROR(INDEX(Targets!$L$6:$L$45,MATCH('Weekly data'!$C70,Targets!$A$6:$A$45,0)),0))=0,SUM(Seasonality!$B$6:$B$18)=0),"",IFERROR(INDEX(Targets!$L$6:$L$45,MATCH('Weekly data'!$C70,Targets!$A$6:$A$45,0)),0)*$B70/SUM(Seasonality!$B$6:$B$18)),IF(Metrics!$J$16="Seasonal pipeline",IF(OR(N(IFERROR(INDEX(Targets!$L$6:$L$45,MATCH('Weekly data'!$C70,Targets!$A$6:$A$45,0)),0))=0,SUM(Seasonality!$C$6:$C$18)=0),"",IFERROR(INDEX(Targets!$L$6:$L$45,MATCH('Weekly data'!$C70,Targets!$A$6:$A$45,0)),0)*$C70/SUM(Seasonality!$C$6:$C$18)),IF(Metrics!$J$16="Quarter plan",IF(N(IFERROR(INDEX(Targets!$L$6:$L$45,MATCH('Weekly data'!$C70,Targets!$A$6:$A$45,0)),0))=0,"",IFERROR(INDEX(Targets!$L$6:$L$45,MATCH('Weekly data'!$C70,Targets!$A$6:$A$45,0)),0)),IF(AND(Metrics!$J$16="Weekly",ISNUMBER(Metrics!$K$16)),Metrics!$K$16,"")))))</f>
        <v/>
      </c>
      <c r="CG70">
        <f>IF(NOT(ISNUMBER('Weekly data'!O70)),"",IF(Metrics!$L$16="% of target",IF(ISNUMBER(CF70),IF(CF70=0,"",'Weekly data'!O70/CF70),""),'Weekly data'!O70))</f>
        <v/>
      </c>
      <c r="CH70">
        <f>IF(AND(ISNUMBER(CG70),ISNUMBER(CG69)),ABS(CG70-CG69),"")</f>
        <v/>
      </c>
      <c r="CI70">
        <f>IF(COUNT(CG58:CG69)&lt;12,"",AVERAGE(CG58:CG69))</f>
        <v/>
      </c>
      <c r="CJ70">
        <f>IF(COUNT(CH59:CH69)&lt;11,"",AVERAGE(CH59:CH69))</f>
        <v/>
      </c>
      <c r="CK70">
        <f>IF(OR(CI70="",CJ70=""),"",CI70+2.66*CJ70)</f>
        <v/>
      </c>
      <c r="CL70">
        <f>IF(OR(CI70="",CJ70=""),"",CI70-2.66*CJ70)</f>
        <v/>
      </c>
      <c r="CM70">
        <f>IF(OR(CI70="",COUNT(CG63:CG70)&lt;8),"",IF(COUNTIF(CG63:CG70,"&gt;"&amp;CI70)=8,"Above",IF(COUNTIF(CG63:CG70,"&lt;"&amp;CI70)=8,"Below","")))</f>
        <v/>
      </c>
      <c r="CN70">
        <f>IF('Weekly data'!$C70="","",IF(Metrics!$J$17="Seasonal bookings",IF(OR(N(IFERROR(INDEX(Targets!$M$6:$M$45,MATCH('Weekly data'!$C70,Targets!$A$6:$A$45,0)),0))=0,SUM(Seasonality!$B$6:$B$18)=0),"",IFERROR(INDEX(Targets!$M$6:$M$45,MATCH('Weekly data'!$C70,Targets!$A$6:$A$45,0)),0)*$B70/SUM(Seasonality!$B$6:$B$18)),IF(Metrics!$J$17="Seasonal pipeline",IF(OR(N(IFERROR(INDEX(Targets!$M$6:$M$45,MATCH('Weekly data'!$C70,Targets!$A$6:$A$45,0)),0))=0,SUM(Seasonality!$C$6:$C$18)=0),"",IFERROR(INDEX(Targets!$M$6:$M$45,MATCH('Weekly data'!$C70,Targets!$A$6:$A$45,0)),0)*$C70/SUM(Seasonality!$C$6:$C$18)),IF(Metrics!$J$17="Quarter plan",IF(N(IFERROR(INDEX(Targets!$M$6:$M$45,MATCH('Weekly data'!$C70,Targets!$A$6:$A$45,0)),0))=0,"",IFERROR(INDEX(Targets!$M$6:$M$45,MATCH('Weekly data'!$C70,Targets!$A$6:$A$45,0)),0)),IF(AND(Metrics!$J$17="Weekly",ISNUMBER(Metrics!$K$17)),Metrics!$K$17,"")))))</f>
        <v/>
      </c>
      <c r="CO70">
        <f>IF(NOT(ISNUMBER('Weekly data'!P70)),"",IF(Metrics!$L$17="% of target",IF(ISNUMBER(CN70),IF(CN70=0,"",'Weekly data'!P70/CN70),""),'Weekly data'!P70))</f>
        <v/>
      </c>
      <c r="CP70">
        <f>IF(AND(ISNUMBER(CO70),ISNUMBER(CO69)),ABS(CO70-CO69),"")</f>
        <v/>
      </c>
      <c r="CQ70">
        <f>IF(COUNT(CO58:CO69)&lt;12,"",AVERAGE(CO58:CO69))</f>
        <v/>
      </c>
      <c r="CR70">
        <f>IF(COUNT(CP59:CP69)&lt;11,"",AVERAGE(CP59:CP69))</f>
        <v/>
      </c>
      <c r="CS70">
        <f>IF(OR(CQ70="",CR70=""),"",CQ70+2.66*CR70)</f>
        <v/>
      </c>
      <c r="CT70">
        <f>IF(OR(CQ70="",CR70=""),"",CQ70-2.66*CR70)</f>
        <v/>
      </c>
      <c r="CU70">
        <f>IF(OR(CQ70="",COUNT(CO63:CO70)&lt;8),"",IF(COUNTIF(CO63:CO70,"&gt;"&amp;CQ70)=8,"Above",IF(COUNTIF(CO63:CO70,"&lt;"&amp;CQ70)=8,"Below","")))</f>
        <v/>
      </c>
    </row>
    <row r="71">
      <c r="A71" s="8">
        <f>'Weekly data'!A71</f>
        <v/>
      </c>
      <c r="B71">
        <f>IF('Weekly data'!D71="","",INDEX(Seasonality!$B$6:$B$18,'Weekly data'!D71))</f>
        <v/>
      </c>
      <c r="C71">
        <f>IF('Weekly data'!D71="","",INDEX(Seasonality!$C$6:$C$18,'Weekly data'!D71))</f>
        <v/>
      </c>
      <c r="D71">
        <f>IF('Weekly data'!$C71="","",IF(Metrics!$J$6="Seasonal bookings",IF(OR(N(IFERROR(INDEX(Targets!$B$6:$B$45,MATCH('Weekly data'!$C71,Targets!$A$6:$A$45,0)),0))=0,SUM(Seasonality!$B$6:$B$18)=0),"",IFERROR(INDEX(Targets!$B$6:$B$45,MATCH('Weekly data'!$C71,Targets!$A$6:$A$45,0)),0)*$B71/SUM(Seasonality!$B$6:$B$18)),IF(Metrics!$J$6="Seasonal pipeline",IF(OR(N(IFERROR(INDEX(Targets!$B$6:$B$45,MATCH('Weekly data'!$C71,Targets!$A$6:$A$45,0)),0))=0,SUM(Seasonality!$C$6:$C$18)=0),"",IFERROR(INDEX(Targets!$B$6:$B$45,MATCH('Weekly data'!$C71,Targets!$A$6:$A$45,0)),0)*$C71/SUM(Seasonality!$C$6:$C$18)),IF(Metrics!$J$6="Quarter plan",IF(N(IFERROR(INDEX(Targets!$B$6:$B$45,MATCH('Weekly data'!$C71,Targets!$A$6:$A$45,0)),0))=0,"",IFERROR(INDEX(Targets!$B$6:$B$45,MATCH('Weekly data'!$C71,Targets!$A$6:$A$45,0)),0)),IF(AND(Metrics!$J$6="Weekly",ISNUMBER(Metrics!$K$6)),Metrics!$K$6,"")))))</f>
        <v/>
      </c>
      <c r="E71">
        <f>IF(NOT(ISNUMBER('Weekly data'!E71)),"",IF(Metrics!$L$6="% of target",IF(ISNUMBER(D71),IF(D71=0,"",'Weekly data'!E71/D71),""),'Weekly data'!E71))</f>
        <v/>
      </c>
      <c r="F71">
        <f>IF(AND(ISNUMBER(E71),ISNUMBER(E70)),ABS(E71-E70),"")</f>
        <v/>
      </c>
      <c r="G71">
        <f>IF(COUNT(E59:E70)&lt;12,"",AVERAGE(E59:E70))</f>
        <v/>
      </c>
      <c r="H71">
        <f>IF(COUNT(F60:F70)&lt;11,"",AVERAGE(F60:F70))</f>
        <v/>
      </c>
      <c r="I71">
        <f>IF(OR(G71="",H71=""),"",G71+2.66*H71)</f>
        <v/>
      </c>
      <c r="J71">
        <f>IF(OR(G71="",H71=""),"",G71-2.66*H71)</f>
        <v/>
      </c>
      <c r="K71">
        <f>IF(OR(G71="",COUNT(E64:E71)&lt;8),"",IF(COUNTIF(E64:E71,"&gt;"&amp;G71)=8,"Above",IF(COUNTIF(E64:E71,"&lt;"&amp;G71)=8,"Below","")))</f>
        <v/>
      </c>
      <c r="L71">
        <f>IF('Weekly data'!$C71="","",IF(Metrics!$J$7="Seasonal bookings",IF(OR(N(IFERROR(INDEX(Targets!$C$6:$C$45,MATCH('Weekly data'!$C71,Targets!$A$6:$A$45,0)),0))=0,SUM(Seasonality!$B$6:$B$18)=0),"",IFERROR(INDEX(Targets!$C$6:$C$45,MATCH('Weekly data'!$C71,Targets!$A$6:$A$45,0)),0)*$B71/SUM(Seasonality!$B$6:$B$18)),IF(Metrics!$J$7="Seasonal pipeline",IF(OR(N(IFERROR(INDEX(Targets!$C$6:$C$45,MATCH('Weekly data'!$C71,Targets!$A$6:$A$45,0)),0))=0,SUM(Seasonality!$C$6:$C$18)=0),"",IFERROR(INDEX(Targets!$C$6:$C$45,MATCH('Weekly data'!$C71,Targets!$A$6:$A$45,0)),0)*$C71/SUM(Seasonality!$C$6:$C$18)),IF(Metrics!$J$7="Quarter plan",IF(N(IFERROR(INDEX(Targets!$C$6:$C$45,MATCH('Weekly data'!$C71,Targets!$A$6:$A$45,0)),0))=0,"",IFERROR(INDEX(Targets!$C$6:$C$45,MATCH('Weekly data'!$C71,Targets!$A$6:$A$45,0)),0)),IF(AND(Metrics!$J$7="Weekly",ISNUMBER(Metrics!$K$7)),Metrics!$K$7,"")))))</f>
        <v/>
      </c>
      <c r="M71">
        <f>IF(NOT(ISNUMBER('Weekly data'!F71)),"",IF(Metrics!$L$7="% of target",IF(ISNUMBER(L71),IF(L71=0,"",'Weekly data'!F71/L71),""),'Weekly data'!F71))</f>
        <v/>
      </c>
      <c r="N71">
        <f>IF(AND(ISNUMBER(M71),ISNUMBER(M70)),ABS(M71-M70),"")</f>
        <v/>
      </c>
      <c r="O71">
        <f>IF(COUNT(M59:M70)&lt;12,"",AVERAGE(M59:M70))</f>
        <v/>
      </c>
      <c r="P71">
        <f>IF(COUNT(N60:N70)&lt;11,"",AVERAGE(N60:N70))</f>
        <v/>
      </c>
      <c r="Q71">
        <f>IF(OR(O71="",P71=""),"",O71+2.66*P71)</f>
        <v/>
      </c>
      <c r="R71">
        <f>IF(OR(O71="",P71=""),"",O71-2.66*P71)</f>
        <v/>
      </c>
      <c r="S71">
        <f>IF(OR(O71="",COUNT(M64:M71)&lt;8),"",IF(COUNTIF(M64:M71,"&gt;"&amp;O71)=8,"Above",IF(COUNTIF(M64:M71,"&lt;"&amp;O71)=8,"Below","")))</f>
        <v/>
      </c>
      <c r="T71">
        <f>IF('Weekly data'!$C71="","",IF(Metrics!$J$8="Seasonal bookings",IF(OR(N(IFERROR(INDEX(Targets!$D$6:$D$45,MATCH('Weekly data'!$C71,Targets!$A$6:$A$45,0)),0))=0,SUM(Seasonality!$B$6:$B$18)=0),"",IFERROR(INDEX(Targets!$D$6:$D$45,MATCH('Weekly data'!$C71,Targets!$A$6:$A$45,0)),0)*$B71/SUM(Seasonality!$B$6:$B$18)),IF(Metrics!$J$8="Seasonal pipeline",IF(OR(N(IFERROR(INDEX(Targets!$D$6:$D$45,MATCH('Weekly data'!$C71,Targets!$A$6:$A$45,0)),0))=0,SUM(Seasonality!$C$6:$C$18)=0),"",IFERROR(INDEX(Targets!$D$6:$D$45,MATCH('Weekly data'!$C71,Targets!$A$6:$A$45,0)),0)*$C71/SUM(Seasonality!$C$6:$C$18)),IF(Metrics!$J$8="Quarter plan",IF(N(IFERROR(INDEX(Targets!$D$6:$D$45,MATCH('Weekly data'!$C71,Targets!$A$6:$A$45,0)),0))=0,"",IFERROR(INDEX(Targets!$D$6:$D$45,MATCH('Weekly data'!$C71,Targets!$A$6:$A$45,0)),0)),IF(AND(Metrics!$J$8="Weekly",ISNUMBER(Metrics!$K$8)),Metrics!$K$8,"")))))</f>
        <v/>
      </c>
      <c r="U71">
        <f>IF(NOT(ISNUMBER('Weekly data'!G71)),"",IF(Metrics!$L$8="% of target",IF(ISNUMBER(T71),IF(T71=0,"",'Weekly data'!G71/T71),""),'Weekly data'!G71))</f>
        <v/>
      </c>
      <c r="V71">
        <f>IF(AND(ISNUMBER(U71),ISNUMBER(U70)),ABS(U71-U70),"")</f>
        <v/>
      </c>
      <c r="W71">
        <f>IF(COUNT(U59:U70)&lt;12,"",AVERAGE(U59:U70))</f>
        <v/>
      </c>
      <c r="X71">
        <f>IF(COUNT(V60:V70)&lt;11,"",AVERAGE(V60:V70))</f>
        <v/>
      </c>
      <c r="Y71">
        <f>IF(OR(W71="",X71=""),"",W71+2.66*X71)</f>
        <v/>
      </c>
      <c r="Z71">
        <f>IF(OR(W71="",X71=""),"",W71-2.66*X71)</f>
        <v/>
      </c>
      <c r="AA71">
        <f>IF(OR(W71="",COUNT(U64:U71)&lt;8),"",IF(COUNTIF(U64:U71,"&gt;"&amp;W71)=8,"Above",IF(COUNTIF(U64:U71,"&lt;"&amp;W71)=8,"Below","")))</f>
        <v/>
      </c>
      <c r="AB71">
        <f>IF('Weekly data'!$C71="","",IF(Metrics!$J$9="Seasonal bookings",IF(OR(N(IFERROR(INDEX(Targets!$E$6:$E$45,MATCH('Weekly data'!$C71,Targets!$A$6:$A$45,0)),0))=0,SUM(Seasonality!$B$6:$B$18)=0),"",IFERROR(INDEX(Targets!$E$6:$E$45,MATCH('Weekly data'!$C71,Targets!$A$6:$A$45,0)),0)*$B71/SUM(Seasonality!$B$6:$B$18)),IF(Metrics!$J$9="Seasonal pipeline",IF(OR(N(IFERROR(INDEX(Targets!$E$6:$E$45,MATCH('Weekly data'!$C71,Targets!$A$6:$A$45,0)),0))=0,SUM(Seasonality!$C$6:$C$18)=0),"",IFERROR(INDEX(Targets!$E$6:$E$45,MATCH('Weekly data'!$C71,Targets!$A$6:$A$45,0)),0)*$C71/SUM(Seasonality!$C$6:$C$18)),IF(Metrics!$J$9="Quarter plan",IF(N(IFERROR(INDEX(Targets!$E$6:$E$45,MATCH('Weekly data'!$C71,Targets!$A$6:$A$45,0)),0))=0,"",IFERROR(INDEX(Targets!$E$6:$E$45,MATCH('Weekly data'!$C71,Targets!$A$6:$A$45,0)),0)),IF(AND(Metrics!$J$9="Weekly",ISNUMBER(Metrics!$K$9)),Metrics!$K$9,"")))))</f>
        <v/>
      </c>
      <c r="AC71">
        <f>IF(NOT(ISNUMBER('Weekly data'!H71)),"",IF(Metrics!$L$9="% of target",IF(ISNUMBER(AB71),IF(AB71=0,"",'Weekly data'!H71/AB71),""),'Weekly data'!H71))</f>
        <v/>
      </c>
      <c r="AD71">
        <f>IF(AND(ISNUMBER(AC71),ISNUMBER(AC70)),ABS(AC71-AC70),"")</f>
        <v/>
      </c>
      <c r="AE71">
        <f>IF(COUNT(AC59:AC70)&lt;12,"",AVERAGE(AC59:AC70))</f>
        <v/>
      </c>
      <c r="AF71">
        <f>IF(COUNT(AD60:AD70)&lt;11,"",AVERAGE(AD60:AD70))</f>
        <v/>
      </c>
      <c r="AG71">
        <f>IF(OR(AE71="",AF71=""),"",AE71+2.66*AF71)</f>
        <v/>
      </c>
      <c r="AH71">
        <f>IF(OR(AE71="",AF71=""),"",AE71-2.66*AF71)</f>
        <v/>
      </c>
      <c r="AI71">
        <f>IF(OR(AE71="",COUNT(AC64:AC71)&lt;8),"",IF(COUNTIF(AC64:AC71,"&gt;"&amp;AE71)=8,"Above",IF(COUNTIF(AC64:AC71,"&lt;"&amp;AE71)=8,"Below","")))</f>
        <v/>
      </c>
      <c r="AJ71">
        <f>IF('Weekly data'!$C71="","",IF(Metrics!$J$10="Seasonal bookings",IF(OR(N(IFERROR(INDEX(Targets!$F$6:$F$45,MATCH('Weekly data'!$C71,Targets!$A$6:$A$45,0)),0))=0,SUM(Seasonality!$B$6:$B$18)=0),"",IFERROR(INDEX(Targets!$F$6:$F$45,MATCH('Weekly data'!$C71,Targets!$A$6:$A$45,0)),0)*$B71/SUM(Seasonality!$B$6:$B$18)),IF(Metrics!$J$10="Seasonal pipeline",IF(OR(N(IFERROR(INDEX(Targets!$F$6:$F$45,MATCH('Weekly data'!$C71,Targets!$A$6:$A$45,0)),0))=0,SUM(Seasonality!$C$6:$C$18)=0),"",IFERROR(INDEX(Targets!$F$6:$F$45,MATCH('Weekly data'!$C71,Targets!$A$6:$A$45,0)),0)*$C71/SUM(Seasonality!$C$6:$C$18)),IF(Metrics!$J$10="Quarter plan",IF(N(IFERROR(INDEX(Targets!$F$6:$F$45,MATCH('Weekly data'!$C71,Targets!$A$6:$A$45,0)),0))=0,"",IFERROR(INDEX(Targets!$F$6:$F$45,MATCH('Weekly data'!$C71,Targets!$A$6:$A$45,0)),0)),IF(AND(Metrics!$J$10="Weekly",ISNUMBER(Metrics!$K$10)),Metrics!$K$10,"")))))</f>
        <v/>
      </c>
      <c r="AK71">
        <f>IF(NOT(ISNUMBER('Weekly data'!I71)),"",IF(Metrics!$L$10="% of target",IF(ISNUMBER(AJ71),IF(AJ71=0,"",'Weekly data'!I71/AJ71),""),'Weekly data'!I71))</f>
        <v/>
      </c>
      <c r="AL71">
        <f>IF(AND(ISNUMBER(AK71),ISNUMBER(AK70)),ABS(AK71-AK70),"")</f>
        <v/>
      </c>
      <c r="AM71">
        <f>IF(COUNT(AK59:AK70)&lt;12,"",AVERAGE(AK59:AK70))</f>
        <v/>
      </c>
      <c r="AN71">
        <f>IF(COUNT(AL60:AL70)&lt;11,"",AVERAGE(AL60:AL70))</f>
        <v/>
      </c>
      <c r="AO71">
        <f>IF(OR(AM71="",AN71=""),"",AM71+2.66*AN71)</f>
        <v/>
      </c>
      <c r="AP71">
        <f>IF(OR(AM71="",AN71=""),"",AM71-2.66*AN71)</f>
        <v/>
      </c>
      <c r="AQ71">
        <f>IF(OR(AM71="",COUNT(AK64:AK71)&lt;8),"",IF(COUNTIF(AK64:AK71,"&gt;"&amp;AM71)=8,"Above",IF(COUNTIF(AK64:AK71,"&lt;"&amp;AM71)=8,"Below","")))</f>
        <v/>
      </c>
      <c r="AR71">
        <f>IF('Weekly data'!$C71="","",IF(Metrics!$J$11="Seasonal bookings",IF(OR(N(IFERROR(INDEX(Targets!$G$6:$G$45,MATCH('Weekly data'!$C71,Targets!$A$6:$A$45,0)),0))=0,SUM(Seasonality!$B$6:$B$18)=0),"",IFERROR(INDEX(Targets!$G$6:$G$45,MATCH('Weekly data'!$C71,Targets!$A$6:$A$45,0)),0)*$B71/SUM(Seasonality!$B$6:$B$18)),IF(Metrics!$J$11="Seasonal pipeline",IF(OR(N(IFERROR(INDEX(Targets!$G$6:$G$45,MATCH('Weekly data'!$C71,Targets!$A$6:$A$45,0)),0))=0,SUM(Seasonality!$C$6:$C$18)=0),"",IFERROR(INDEX(Targets!$G$6:$G$45,MATCH('Weekly data'!$C71,Targets!$A$6:$A$45,0)),0)*$C71/SUM(Seasonality!$C$6:$C$18)),IF(Metrics!$J$11="Quarter plan",IF(N(IFERROR(INDEX(Targets!$G$6:$G$45,MATCH('Weekly data'!$C71,Targets!$A$6:$A$45,0)),0))=0,"",IFERROR(INDEX(Targets!$G$6:$G$45,MATCH('Weekly data'!$C71,Targets!$A$6:$A$45,0)),0)),IF(AND(Metrics!$J$11="Weekly",ISNUMBER(Metrics!$K$11)),Metrics!$K$11,"")))))</f>
        <v/>
      </c>
      <c r="AS71">
        <f>IF(NOT(ISNUMBER('Weekly data'!J71)),"",IF(Metrics!$L$11="% of target",IF(ISNUMBER(AR71),IF(AR71=0,"",'Weekly data'!J71/AR71),""),'Weekly data'!J71))</f>
        <v/>
      </c>
      <c r="AT71">
        <f>IF(AND(ISNUMBER(AS71),ISNUMBER(AS70)),ABS(AS71-AS70),"")</f>
        <v/>
      </c>
      <c r="AU71">
        <f>IF(COUNT(AS59:AS70)&lt;12,"",AVERAGE(AS59:AS70))</f>
        <v/>
      </c>
      <c r="AV71">
        <f>IF(COUNT(AT60:AT70)&lt;11,"",AVERAGE(AT60:AT70))</f>
        <v/>
      </c>
      <c r="AW71">
        <f>IF(OR(AU71="",AV71=""),"",AU71+2.66*AV71)</f>
        <v/>
      </c>
      <c r="AX71">
        <f>IF(OR(AU71="",AV71=""),"",AU71-2.66*AV71)</f>
        <v/>
      </c>
      <c r="AY71">
        <f>IF(OR(AU71="",COUNT(AS64:AS71)&lt;8),"",IF(COUNTIF(AS64:AS71,"&gt;"&amp;AU71)=8,"Above",IF(COUNTIF(AS64:AS71,"&lt;"&amp;AU71)=8,"Below","")))</f>
        <v/>
      </c>
      <c r="AZ71">
        <f>IF('Weekly data'!$C71="","",IF(Metrics!$J$12="Seasonal bookings",IF(OR(N(IFERROR(INDEX(Targets!$H$6:$H$45,MATCH('Weekly data'!$C71,Targets!$A$6:$A$45,0)),0))=0,SUM(Seasonality!$B$6:$B$18)=0),"",IFERROR(INDEX(Targets!$H$6:$H$45,MATCH('Weekly data'!$C71,Targets!$A$6:$A$45,0)),0)*$B71/SUM(Seasonality!$B$6:$B$18)),IF(Metrics!$J$12="Seasonal pipeline",IF(OR(N(IFERROR(INDEX(Targets!$H$6:$H$45,MATCH('Weekly data'!$C71,Targets!$A$6:$A$45,0)),0))=0,SUM(Seasonality!$C$6:$C$18)=0),"",IFERROR(INDEX(Targets!$H$6:$H$45,MATCH('Weekly data'!$C71,Targets!$A$6:$A$45,0)),0)*$C71/SUM(Seasonality!$C$6:$C$18)),IF(Metrics!$J$12="Quarter plan",IF(N(IFERROR(INDEX(Targets!$H$6:$H$45,MATCH('Weekly data'!$C71,Targets!$A$6:$A$45,0)),0))=0,"",IFERROR(INDEX(Targets!$H$6:$H$45,MATCH('Weekly data'!$C71,Targets!$A$6:$A$45,0)),0)),IF(AND(Metrics!$J$12="Weekly",ISNUMBER(Metrics!$K$12)),Metrics!$K$12,"")))))</f>
        <v/>
      </c>
      <c r="BA71">
        <f>IF(NOT(ISNUMBER('Weekly data'!K71)),"",IF(Metrics!$L$12="% of target",IF(ISNUMBER(AZ71),IF(AZ71=0,"",'Weekly data'!K71/AZ71),""),'Weekly data'!K71))</f>
        <v/>
      </c>
      <c r="BB71">
        <f>IF(AND(ISNUMBER(BA71),ISNUMBER(BA70)),ABS(BA71-BA70),"")</f>
        <v/>
      </c>
      <c r="BC71">
        <f>IF(COUNT(BA59:BA70)&lt;12,"",AVERAGE(BA59:BA70))</f>
        <v/>
      </c>
      <c r="BD71">
        <f>IF(COUNT(BB60:BB70)&lt;11,"",AVERAGE(BB60:BB70))</f>
        <v/>
      </c>
      <c r="BE71">
        <f>IF(OR(BC71="",BD71=""),"",BC71+2.66*BD71)</f>
        <v/>
      </c>
      <c r="BF71">
        <f>IF(OR(BC71="",BD71=""),"",BC71-2.66*BD71)</f>
        <v/>
      </c>
      <c r="BG71">
        <f>IF(OR(BC71="",COUNT(BA64:BA71)&lt;8),"",IF(COUNTIF(BA64:BA71,"&gt;"&amp;BC71)=8,"Above",IF(COUNTIF(BA64:BA71,"&lt;"&amp;BC71)=8,"Below","")))</f>
        <v/>
      </c>
      <c r="BH71">
        <f>IF('Weekly data'!$C71="","",IF(Metrics!$J$13="Seasonal bookings",IF(OR(N(IFERROR(INDEX(Targets!$I$6:$I$45,MATCH('Weekly data'!$C71,Targets!$A$6:$A$45,0)),0))=0,SUM(Seasonality!$B$6:$B$18)=0),"",IFERROR(INDEX(Targets!$I$6:$I$45,MATCH('Weekly data'!$C71,Targets!$A$6:$A$45,0)),0)*$B71/SUM(Seasonality!$B$6:$B$18)),IF(Metrics!$J$13="Seasonal pipeline",IF(OR(N(IFERROR(INDEX(Targets!$I$6:$I$45,MATCH('Weekly data'!$C71,Targets!$A$6:$A$45,0)),0))=0,SUM(Seasonality!$C$6:$C$18)=0),"",IFERROR(INDEX(Targets!$I$6:$I$45,MATCH('Weekly data'!$C71,Targets!$A$6:$A$45,0)),0)*$C71/SUM(Seasonality!$C$6:$C$18)),IF(Metrics!$J$13="Quarter plan",IF(N(IFERROR(INDEX(Targets!$I$6:$I$45,MATCH('Weekly data'!$C71,Targets!$A$6:$A$45,0)),0))=0,"",IFERROR(INDEX(Targets!$I$6:$I$45,MATCH('Weekly data'!$C71,Targets!$A$6:$A$45,0)),0)),IF(AND(Metrics!$J$13="Weekly",ISNUMBER(Metrics!$K$13)),Metrics!$K$13,"")))))</f>
        <v/>
      </c>
      <c r="BI71">
        <f>IF(NOT(ISNUMBER('Weekly data'!L71)),"",IF(Metrics!$L$13="% of target",IF(ISNUMBER(BH71),IF(BH71=0,"",'Weekly data'!L71/BH71),""),'Weekly data'!L71))</f>
        <v/>
      </c>
      <c r="BJ71">
        <f>IF(AND(ISNUMBER(BI71),ISNUMBER(BI70)),ABS(BI71-BI70),"")</f>
        <v/>
      </c>
      <c r="BK71">
        <f>IF(COUNT(BI59:BI70)&lt;12,"",AVERAGE(BI59:BI70))</f>
        <v/>
      </c>
      <c r="BL71">
        <f>IF(COUNT(BJ60:BJ70)&lt;11,"",AVERAGE(BJ60:BJ70))</f>
        <v/>
      </c>
      <c r="BM71">
        <f>IF(OR(BK71="",BL71=""),"",BK71+2.66*BL71)</f>
        <v/>
      </c>
      <c r="BN71">
        <f>IF(OR(BK71="",BL71=""),"",BK71-2.66*BL71)</f>
        <v/>
      </c>
      <c r="BO71">
        <f>IF(OR(BK71="",COUNT(BI64:BI71)&lt;8),"",IF(COUNTIF(BI64:BI71,"&gt;"&amp;BK71)=8,"Above",IF(COUNTIF(BI64:BI71,"&lt;"&amp;BK71)=8,"Below","")))</f>
        <v/>
      </c>
      <c r="BP71">
        <f>IF('Weekly data'!$C71="","",IF(Metrics!$J$14="Seasonal bookings",IF(OR(N(IFERROR(INDEX(Targets!$J$6:$J$45,MATCH('Weekly data'!$C71,Targets!$A$6:$A$45,0)),0))=0,SUM(Seasonality!$B$6:$B$18)=0),"",IFERROR(INDEX(Targets!$J$6:$J$45,MATCH('Weekly data'!$C71,Targets!$A$6:$A$45,0)),0)*$B71/SUM(Seasonality!$B$6:$B$18)),IF(Metrics!$J$14="Seasonal pipeline",IF(OR(N(IFERROR(INDEX(Targets!$J$6:$J$45,MATCH('Weekly data'!$C71,Targets!$A$6:$A$45,0)),0))=0,SUM(Seasonality!$C$6:$C$18)=0),"",IFERROR(INDEX(Targets!$J$6:$J$45,MATCH('Weekly data'!$C71,Targets!$A$6:$A$45,0)),0)*$C71/SUM(Seasonality!$C$6:$C$18)),IF(Metrics!$J$14="Quarter plan",IF(N(IFERROR(INDEX(Targets!$J$6:$J$45,MATCH('Weekly data'!$C71,Targets!$A$6:$A$45,0)),0))=0,"",IFERROR(INDEX(Targets!$J$6:$J$45,MATCH('Weekly data'!$C71,Targets!$A$6:$A$45,0)),0)),IF(AND(Metrics!$J$14="Weekly",ISNUMBER(Metrics!$K$14)),Metrics!$K$14,"")))))</f>
        <v/>
      </c>
      <c r="BQ71">
        <f>IF(NOT(ISNUMBER('Weekly data'!M71)),"",IF(Metrics!$L$14="% of target",IF(ISNUMBER(BP71),IF(BP71=0,"",'Weekly data'!M71/BP71),""),'Weekly data'!M71))</f>
        <v/>
      </c>
      <c r="BR71">
        <f>IF(AND(ISNUMBER(BQ71),ISNUMBER(BQ70)),ABS(BQ71-BQ70),"")</f>
        <v/>
      </c>
      <c r="BS71">
        <f>IF(COUNT(BQ59:BQ70)&lt;12,"",AVERAGE(BQ59:BQ70))</f>
        <v/>
      </c>
      <c r="BT71">
        <f>IF(COUNT(BR60:BR70)&lt;11,"",AVERAGE(BR60:BR70))</f>
        <v/>
      </c>
      <c r="BU71">
        <f>IF(OR(BS71="",BT71=""),"",BS71+2.66*BT71)</f>
        <v/>
      </c>
      <c r="BV71">
        <f>IF(OR(BS71="",BT71=""),"",BS71-2.66*BT71)</f>
        <v/>
      </c>
      <c r="BW71">
        <f>IF(OR(BS71="",COUNT(BQ64:BQ71)&lt;8),"",IF(COUNTIF(BQ64:BQ71,"&gt;"&amp;BS71)=8,"Above",IF(COUNTIF(BQ64:BQ71,"&lt;"&amp;BS71)=8,"Below","")))</f>
        <v/>
      </c>
      <c r="BX71">
        <f>IF('Weekly data'!$C71="","",IF(Metrics!$J$15="Seasonal bookings",IF(OR(N(IFERROR(INDEX(Targets!$K$6:$K$45,MATCH('Weekly data'!$C71,Targets!$A$6:$A$45,0)),0))=0,SUM(Seasonality!$B$6:$B$18)=0),"",IFERROR(INDEX(Targets!$K$6:$K$45,MATCH('Weekly data'!$C71,Targets!$A$6:$A$45,0)),0)*$B71/SUM(Seasonality!$B$6:$B$18)),IF(Metrics!$J$15="Seasonal pipeline",IF(OR(N(IFERROR(INDEX(Targets!$K$6:$K$45,MATCH('Weekly data'!$C71,Targets!$A$6:$A$45,0)),0))=0,SUM(Seasonality!$C$6:$C$18)=0),"",IFERROR(INDEX(Targets!$K$6:$K$45,MATCH('Weekly data'!$C71,Targets!$A$6:$A$45,0)),0)*$C71/SUM(Seasonality!$C$6:$C$18)),IF(Metrics!$J$15="Quarter plan",IF(N(IFERROR(INDEX(Targets!$K$6:$K$45,MATCH('Weekly data'!$C71,Targets!$A$6:$A$45,0)),0))=0,"",IFERROR(INDEX(Targets!$K$6:$K$45,MATCH('Weekly data'!$C71,Targets!$A$6:$A$45,0)),0)),IF(AND(Metrics!$J$15="Weekly",ISNUMBER(Metrics!$K$15)),Metrics!$K$15,"")))))</f>
        <v/>
      </c>
      <c r="BY71">
        <f>IF(NOT(ISNUMBER('Weekly data'!N71)),"",IF(Metrics!$L$15="% of target",IF(ISNUMBER(BX71),IF(BX71=0,"",'Weekly data'!N71/BX71),""),'Weekly data'!N71))</f>
        <v/>
      </c>
      <c r="BZ71">
        <f>IF(AND(ISNUMBER(BY71),ISNUMBER(BY70)),ABS(BY71-BY70),"")</f>
        <v/>
      </c>
      <c r="CA71">
        <f>IF(COUNT(BY59:BY70)&lt;12,"",AVERAGE(BY59:BY70))</f>
        <v/>
      </c>
      <c r="CB71">
        <f>IF(COUNT(BZ60:BZ70)&lt;11,"",AVERAGE(BZ60:BZ70))</f>
        <v/>
      </c>
      <c r="CC71">
        <f>IF(OR(CA71="",CB71=""),"",CA71+2.66*CB71)</f>
        <v/>
      </c>
      <c r="CD71">
        <f>IF(OR(CA71="",CB71=""),"",CA71-2.66*CB71)</f>
        <v/>
      </c>
      <c r="CE71">
        <f>IF(OR(CA71="",COUNT(BY64:BY71)&lt;8),"",IF(COUNTIF(BY64:BY71,"&gt;"&amp;CA71)=8,"Above",IF(COUNTIF(BY64:BY71,"&lt;"&amp;CA71)=8,"Below","")))</f>
        <v/>
      </c>
      <c r="CF71">
        <f>IF('Weekly data'!$C71="","",IF(Metrics!$J$16="Seasonal bookings",IF(OR(N(IFERROR(INDEX(Targets!$L$6:$L$45,MATCH('Weekly data'!$C71,Targets!$A$6:$A$45,0)),0))=0,SUM(Seasonality!$B$6:$B$18)=0),"",IFERROR(INDEX(Targets!$L$6:$L$45,MATCH('Weekly data'!$C71,Targets!$A$6:$A$45,0)),0)*$B71/SUM(Seasonality!$B$6:$B$18)),IF(Metrics!$J$16="Seasonal pipeline",IF(OR(N(IFERROR(INDEX(Targets!$L$6:$L$45,MATCH('Weekly data'!$C71,Targets!$A$6:$A$45,0)),0))=0,SUM(Seasonality!$C$6:$C$18)=0),"",IFERROR(INDEX(Targets!$L$6:$L$45,MATCH('Weekly data'!$C71,Targets!$A$6:$A$45,0)),0)*$C71/SUM(Seasonality!$C$6:$C$18)),IF(Metrics!$J$16="Quarter plan",IF(N(IFERROR(INDEX(Targets!$L$6:$L$45,MATCH('Weekly data'!$C71,Targets!$A$6:$A$45,0)),0))=0,"",IFERROR(INDEX(Targets!$L$6:$L$45,MATCH('Weekly data'!$C71,Targets!$A$6:$A$45,0)),0)),IF(AND(Metrics!$J$16="Weekly",ISNUMBER(Metrics!$K$16)),Metrics!$K$16,"")))))</f>
        <v/>
      </c>
      <c r="CG71">
        <f>IF(NOT(ISNUMBER('Weekly data'!O71)),"",IF(Metrics!$L$16="% of target",IF(ISNUMBER(CF71),IF(CF71=0,"",'Weekly data'!O71/CF71),""),'Weekly data'!O71))</f>
        <v/>
      </c>
      <c r="CH71">
        <f>IF(AND(ISNUMBER(CG71),ISNUMBER(CG70)),ABS(CG71-CG70),"")</f>
        <v/>
      </c>
      <c r="CI71">
        <f>IF(COUNT(CG59:CG70)&lt;12,"",AVERAGE(CG59:CG70))</f>
        <v/>
      </c>
      <c r="CJ71">
        <f>IF(COUNT(CH60:CH70)&lt;11,"",AVERAGE(CH60:CH70))</f>
        <v/>
      </c>
      <c r="CK71">
        <f>IF(OR(CI71="",CJ71=""),"",CI71+2.66*CJ71)</f>
        <v/>
      </c>
      <c r="CL71">
        <f>IF(OR(CI71="",CJ71=""),"",CI71-2.66*CJ71)</f>
        <v/>
      </c>
      <c r="CM71">
        <f>IF(OR(CI71="",COUNT(CG64:CG71)&lt;8),"",IF(COUNTIF(CG64:CG71,"&gt;"&amp;CI71)=8,"Above",IF(COUNTIF(CG64:CG71,"&lt;"&amp;CI71)=8,"Below","")))</f>
        <v/>
      </c>
      <c r="CN71">
        <f>IF('Weekly data'!$C71="","",IF(Metrics!$J$17="Seasonal bookings",IF(OR(N(IFERROR(INDEX(Targets!$M$6:$M$45,MATCH('Weekly data'!$C71,Targets!$A$6:$A$45,0)),0))=0,SUM(Seasonality!$B$6:$B$18)=0),"",IFERROR(INDEX(Targets!$M$6:$M$45,MATCH('Weekly data'!$C71,Targets!$A$6:$A$45,0)),0)*$B71/SUM(Seasonality!$B$6:$B$18)),IF(Metrics!$J$17="Seasonal pipeline",IF(OR(N(IFERROR(INDEX(Targets!$M$6:$M$45,MATCH('Weekly data'!$C71,Targets!$A$6:$A$45,0)),0))=0,SUM(Seasonality!$C$6:$C$18)=0),"",IFERROR(INDEX(Targets!$M$6:$M$45,MATCH('Weekly data'!$C71,Targets!$A$6:$A$45,0)),0)*$C71/SUM(Seasonality!$C$6:$C$18)),IF(Metrics!$J$17="Quarter plan",IF(N(IFERROR(INDEX(Targets!$M$6:$M$45,MATCH('Weekly data'!$C71,Targets!$A$6:$A$45,0)),0))=0,"",IFERROR(INDEX(Targets!$M$6:$M$45,MATCH('Weekly data'!$C71,Targets!$A$6:$A$45,0)),0)),IF(AND(Metrics!$J$17="Weekly",ISNUMBER(Metrics!$K$17)),Metrics!$K$17,"")))))</f>
        <v/>
      </c>
      <c r="CO71">
        <f>IF(NOT(ISNUMBER('Weekly data'!P71)),"",IF(Metrics!$L$17="% of target",IF(ISNUMBER(CN71),IF(CN71=0,"",'Weekly data'!P71/CN71),""),'Weekly data'!P71))</f>
        <v/>
      </c>
      <c r="CP71">
        <f>IF(AND(ISNUMBER(CO71),ISNUMBER(CO70)),ABS(CO71-CO70),"")</f>
        <v/>
      </c>
      <c r="CQ71">
        <f>IF(COUNT(CO59:CO70)&lt;12,"",AVERAGE(CO59:CO70))</f>
        <v/>
      </c>
      <c r="CR71">
        <f>IF(COUNT(CP60:CP70)&lt;11,"",AVERAGE(CP60:CP70))</f>
        <v/>
      </c>
      <c r="CS71">
        <f>IF(OR(CQ71="",CR71=""),"",CQ71+2.66*CR71)</f>
        <v/>
      </c>
      <c r="CT71">
        <f>IF(OR(CQ71="",CR71=""),"",CQ71-2.66*CR71)</f>
        <v/>
      </c>
      <c r="CU71">
        <f>IF(OR(CQ71="",COUNT(CO64:CO71)&lt;8),"",IF(COUNTIF(CO64:CO71,"&gt;"&amp;CQ71)=8,"Above",IF(COUNTIF(CO64:CO71,"&lt;"&amp;CQ71)=8,"Below","")))</f>
        <v/>
      </c>
    </row>
    <row r="72">
      <c r="A72" s="8">
        <f>'Weekly data'!A72</f>
        <v/>
      </c>
      <c r="B72">
        <f>IF('Weekly data'!D72="","",INDEX(Seasonality!$B$6:$B$18,'Weekly data'!D72))</f>
        <v/>
      </c>
      <c r="C72">
        <f>IF('Weekly data'!D72="","",INDEX(Seasonality!$C$6:$C$18,'Weekly data'!D72))</f>
        <v/>
      </c>
      <c r="D72">
        <f>IF('Weekly data'!$C72="","",IF(Metrics!$J$6="Seasonal bookings",IF(OR(N(IFERROR(INDEX(Targets!$B$6:$B$45,MATCH('Weekly data'!$C72,Targets!$A$6:$A$45,0)),0))=0,SUM(Seasonality!$B$6:$B$18)=0),"",IFERROR(INDEX(Targets!$B$6:$B$45,MATCH('Weekly data'!$C72,Targets!$A$6:$A$45,0)),0)*$B72/SUM(Seasonality!$B$6:$B$18)),IF(Metrics!$J$6="Seasonal pipeline",IF(OR(N(IFERROR(INDEX(Targets!$B$6:$B$45,MATCH('Weekly data'!$C72,Targets!$A$6:$A$45,0)),0))=0,SUM(Seasonality!$C$6:$C$18)=0),"",IFERROR(INDEX(Targets!$B$6:$B$45,MATCH('Weekly data'!$C72,Targets!$A$6:$A$45,0)),0)*$C72/SUM(Seasonality!$C$6:$C$18)),IF(Metrics!$J$6="Quarter plan",IF(N(IFERROR(INDEX(Targets!$B$6:$B$45,MATCH('Weekly data'!$C72,Targets!$A$6:$A$45,0)),0))=0,"",IFERROR(INDEX(Targets!$B$6:$B$45,MATCH('Weekly data'!$C72,Targets!$A$6:$A$45,0)),0)),IF(AND(Metrics!$J$6="Weekly",ISNUMBER(Metrics!$K$6)),Metrics!$K$6,"")))))</f>
        <v/>
      </c>
      <c r="E72">
        <f>IF(NOT(ISNUMBER('Weekly data'!E72)),"",IF(Metrics!$L$6="% of target",IF(ISNUMBER(D72),IF(D72=0,"",'Weekly data'!E72/D72),""),'Weekly data'!E72))</f>
        <v/>
      </c>
      <c r="F72">
        <f>IF(AND(ISNUMBER(E72),ISNUMBER(E71)),ABS(E72-E71),"")</f>
        <v/>
      </c>
      <c r="G72">
        <f>IF(COUNT(E60:E71)&lt;12,"",AVERAGE(E60:E71))</f>
        <v/>
      </c>
      <c r="H72">
        <f>IF(COUNT(F61:F71)&lt;11,"",AVERAGE(F61:F71))</f>
        <v/>
      </c>
      <c r="I72">
        <f>IF(OR(G72="",H72=""),"",G72+2.66*H72)</f>
        <v/>
      </c>
      <c r="J72">
        <f>IF(OR(G72="",H72=""),"",G72-2.66*H72)</f>
        <v/>
      </c>
      <c r="K72">
        <f>IF(OR(G72="",COUNT(E65:E72)&lt;8),"",IF(COUNTIF(E65:E72,"&gt;"&amp;G72)=8,"Above",IF(COUNTIF(E65:E72,"&lt;"&amp;G72)=8,"Below","")))</f>
        <v/>
      </c>
      <c r="L72">
        <f>IF('Weekly data'!$C72="","",IF(Metrics!$J$7="Seasonal bookings",IF(OR(N(IFERROR(INDEX(Targets!$C$6:$C$45,MATCH('Weekly data'!$C72,Targets!$A$6:$A$45,0)),0))=0,SUM(Seasonality!$B$6:$B$18)=0),"",IFERROR(INDEX(Targets!$C$6:$C$45,MATCH('Weekly data'!$C72,Targets!$A$6:$A$45,0)),0)*$B72/SUM(Seasonality!$B$6:$B$18)),IF(Metrics!$J$7="Seasonal pipeline",IF(OR(N(IFERROR(INDEX(Targets!$C$6:$C$45,MATCH('Weekly data'!$C72,Targets!$A$6:$A$45,0)),0))=0,SUM(Seasonality!$C$6:$C$18)=0),"",IFERROR(INDEX(Targets!$C$6:$C$45,MATCH('Weekly data'!$C72,Targets!$A$6:$A$45,0)),0)*$C72/SUM(Seasonality!$C$6:$C$18)),IF(Metrics!$J$7="Quarter plan",IF(N(IFERROR(INDEX(Targets!$C$6:$C$45,MATCH('Weekly data'!$C72,Targets!$A$6:$A$45,0)),0))=0,"",IFERROR(INDEX(Targets!$C$6:$C$45,MATCH('Weekly data'!$C72,Targets!$A$6:$A$45,0)),0)),IF(AND(Metrics!$J$7="Weekly",ISNUMBER(Metrics!$K$7)),Metrics!$K$7,"")))))</f>
        <v/>
      </c>
      <c r="M72">
        <f>IF(NOT(ISNUMBER('Weekly data'!F72)),"",IF(Metrics!$L$7="% of target",IF(ISNUMBER(L72),IF(L72=0,"",'Weekly data'!F72/L72),""),'Weekly data'!F72))</f>
        <v/>
      </c>
      <c r="N72">
        <f>IF(AND(ISNUMBER(M72),ISNUMBER(M71)),ABS(M72-M71),"")</f>
        <v/>
      </c>
      <c r="O72">
        <f>IF(COUNT(M60:M71)&lt;12,"",AVERAGE(M60:M71))</f>
        <v/>
      </c>
      <c r="P72">
        <f>IF(COUNT(N61:N71)&lt;11,"",AVERAGE(N61:N71))</f>
        <v/>
      </c>
      <c r="Q72">
        <f>IF(OR(O72="",P72=""),"",O72+2.66*P72)</f>
        <v/>
      </c>
      <c r="R72">
        <f>IF(OR(O72="",P72=""),"",O72-2.66*P72)</f>
        <v/>
      </c>
      <c r="S72">
        <f>IF(OR(O72="",COUNT(M65:M72)&lt;8),"",IF(COUNTIF(M65:M72,"&gt;"&amp;O72)=8,"Above",IF(COUNTIF(M65:M72,"&lt;"&amp;O72)=8,"Below","")))</f>
        <v/>
      </c>
      <c r="T72">
        <f>IF('Weekly data'!$C72="","",IF(Metrics!$J$8="Seasonal bookings",IF(OR(N(IFERROR(INDEX(Targets!$D$6:$D$45,MATCH('Weekly data'!$C72,Targets!$A$6:$A$45,0)),0))=0,SUM(Seasonality!$B$6:$B$18)=0),"",IFERROR(INDEX(Targets!$D$6:$D$45,MATCH('Weekly data'!$C72,Targets!$A$6:$A$45,0)),0)*$B72/SUM(Seasonality!$B$6:$B$18)),IF(Metrics!$J$8="Seasonal pipeline",IF(OR(N(IFERROR(INDEX(Targets!$D$6:$D$45,MATCH('Weekly data'!$C72,Targets!$A$6:$A$45,0)),0))=0,SUM(Seasonality!$C$6:$C$18)=0),"",IFERROR(INDEX(Targets!$D$6:$D$45,MATCH('Weekly data'!$C72,Targets!$A$6:$A$45,0)),0)*$C72/SUM(Seasonality!$C$6:$C$18)),IF(Metrics!$J$8="Quarter plan",IF(N(IFERROR(INDEX(Targets!$D$6:$D$45,MATCH('Weekly data'!$C72,Targets!$A$6:$A$45,0)),0))=0,"",IFERROR(INDEX(Targets!$D$6:$D$45,MATCH('Weekly data'!$C72,Targets!$A$6:$A$45,0)),0)),IF(AND(Metrics!$J$8="Weekly",ISNUMBER(Metrics!$K$8)),Metrics!$K$8,"")))))</f>
        <v/>
      </c>
      <c r="U72">
        <f>IF(NOT(ISNUMBER('Weekly data'!G72)),"",IF(Metrics!$L$8="% of target",IF(ISNUMBER(T72),IF(T72=0,"",'Weekly data'!G72/T72),""),'Weekly data'!G72))</f>
        <v/>
      </c>
      <c r="V72">
        <f>IF(AND(ISNUMBER(U72),ISNUMBER(U71)),ABS(U72-U71),"")</f>
        <v/>
      </c>
      <c r="W72">
        <f>IF(COUNT(U60:U71)&lt;12,"",AVERAGE(U60:U71))</f>
        <v/>
      </c>
      <c r="X72">
        <f>IF(COUNT(V61:V71)&lt;11,"",AVERAGE(V61:V71))</f>
        <v/>
      </c>
      <c r="Y72">
        <f>IF(OR(W72="",X72=""),"",W72+2.66*X72)</f>
        <v/>
      </c>
      <c r="Z72">
        <f>IF(OR(W72="",X72=""),"",W72-2.66*X72)</f>
        <v/>
      </c>
      <c r="AA72">
        <f>IF(OR(W72="",COUNT(U65:U72)&lt;8),"",IF(COUNTIF(U65:U72,"&gt;"&amp;W72)=8,"Above",IF(COUNTIF(U65:U72,"&lt;"&amp;W72)=8,"Below","")))</f>
        <v/>
      </c>
      <c r="AB72">
        <f>IF('Weekly data'!$C72="","",IF(Metrics!$J$9="Seasonal bookings",IF(OR(N(IFERROR(INDEX(Targets!$E$6:$E$45,MATCH('Weekly data'!$C72,Targets!$A$6:$A$45,0)),0))=0,SUM(Seasonality!$B$6:$B$18)=0),"",IFERROR(INDEX(Targets!$E$6:$E$45,MATCH('Weekly data'!$C72,Targets!$A$6:$A$45,0)),0)*$B72/SUM(Seasonality!$B$6:$B$18)),IF(Metrics!$J$9="Seasonal pipeline",IF(OR(N(IFERROR(INDEX(Targets!$E$6:$E$45,MATCH('Weekly data'!$C72,Targets!$A$6:$A$45,0)),0))=0,SUM(Seasonality!$C$6:$C$18)=0),"",IFERROR(INDEX(Targets!$E$6:$E$45,MATCH('Weekly data'!$C72,Targets!$A$6:$A$45,0)),0)*$C72/SUM(Seasonality!$C$6:$C$18)),IF(Metrics!$J$9="Quarter plan",IF(N(IFERROR(INDEX(Targets!$E$6:$E$45,MATCH('Weekly data'!$C72,Targets!$A$6:$A$45,0)),0))=0,"",IFERROR(INDEX(Targets!$E$6:$E$45,MATCH('Weekly data'!$C72,Targets!$A$6:$A$45,0)),0)),IF(AND(Metrics!$J$9="Weekly",ISNUMBER(Metrics!$K$9)),Metrics!$K$9,"")))))</f>
        <v/>
      </c>
      <c r="AC72">
        <f>IF(NOT(ISNUMBER('Weekly data'!H72)),"",IF(Metrics!$L$9="% of target",IF(ISNUMBER(AB72),IF(AB72=0,"",'Weekly data'!H72/AB72),""),'Weekly data'!H72))</f>
        <v/>
      </c>
      <c r="AD72">
        <f>IF(AND(ISNUMBER(AC72),ISNUMBER(AC71)),ABS(AC72-AC71),"")</f>
        <v/>
      </c>
      <c r="AE72">
        <f>IF(COUNT(AC60:AC71)&lt;12,"",AVERAGE(AC60:AC71))</f>
        <v/>
      </c>
      <c r="AF72">
        <f>IF(COUNT(AD61:AD71)&lt;11,"",AVERAGE(AD61:AD71))</f>
        <v/>
      </c>
      <c r="AG72">
        <f>IF(OR(AE72="",AF72=""),"",AE72+2.66*AF72)</f>
        <v/>
      </c>
      <c r="AH72">
        <f>IF(OR(AE72="",AF72=""),"",AE72-2.66*AF72)</f>
        <v/>
      </c>
      <c r="AI72">
        <f>IF(OR(AE72="",COUNT(AC65:AC72)&lt;8),"",IF(COUNTIF(AC65:AC72,"&gt;"&amp;AE72)=8,"Above",IF(COUNTIF(AC65:AC72,"&lt;"&amp;AE72)=8,"Below","")))</f>
        <v/>
      </c>
      <c r="AJ72">
        <f>IF('Weekly data'!$C72="","",IF(Metrics!$J$10="Seasonal bookings",IF(OR(N(IFERROR(INDEX(Targets!$F$6:$F$45,MATCH('Weekly data'!$C72,Targets!$A$6:$A$45,0)),0))=0,SUM(Seasonality!$B$6:$B$18)=0),"",IFERROR(INDEX(Targets!$F$6:$F$45,MATCH('Weekly data'!$C72,Targets!$A$6:$A$45,0)),0)*$B72/SUM(Seasonality!$B$6:$B$18)),IF(Metrics!$J$10="Seasonal pipeline",IF(OR(N(IFERROR(INDEX(Targets!$F$6:$F$45,MATCH('Weekly data'!$C72,Targets!$A$6:$A$45,0)),0))=0,SUM(Seasonality!$C$6:$C$18)=0),"",IFERROR(INDEX(Targets!$F$6:$F$45,MATCH('Weekly data'!$C72,Targets!$A$6:$A$45,0)),0)*$C72/SUM(Seasonality!$C$6:$C$18)),IF(Metrics!$J$10="Quarter plan",IF(N(IFERROR(INDEX(Targets!$F$6:$F$45,MATCH('Weekly data'!$C72,Targets!$A$6:$A$45,0)),0))=0,"",IFERROR(INDEX(Targets!$F$6:$F$45,MATCH('Weekly data'!$C72,Targets!$A$6:$A$45,0)),0)),IF(AND(Metrics!$J$10="Weekly",ISNUMBER(Metrics!$K$10)),Metrics!$K$10,"")))))</f>
        <v/>
      </c>
      <c r="AK72">
        <f>IF(NOT(ISNUMBER('Weekly data'!I72)),"",IF(Metrics!$L$10="% of target",IF(ISNUMBER(AJ72),IF(AJ72=0,"",'Weekly data'!I72/AJ72),""),'Weekly data'!I72))</f>
        <v/>
      </c>
      <c r="AL72">
        <f>IF(AND(ISNUMBER(AK72),ISNUMBER(AK71)),ABS(AK72-AK71),"")</f>
        <v/>
      </c>
      <c r="AM72">
        <f>IF(COUNT(AK60:AK71)&lt;12,"",AVERAGE(AK60:AK71))</f>
        <v/>
      </c>
      <c r="AN72">
        <f>IF(COUNT(AL61:AL71)&lt;11,"",AVERAGE(AL61:AL71))</f>
        <v/>
      </c>
      <c r="AO72">
        <f>IF(OR(AM72="",AN72=""),"",AM72+2.66*AN72)</f>
        <v/>
      </c>
      <c r="AP72">
        <f>IF(OR(AM72="",AN72=""),"",AM72-2.66*AN72)</f>
        <v/>
      </c>
      <c r="AQ72">
        <f>IF(OR(AM72="",COUNT(AK65:AK72)&lt;8),"",IF(COUNTIF(AK65:AK72,"&gt;"&amp;AM72)=8,"Above",IF(COUNTIF(AK65:AK72,"&lt;"&amp;AM72)=8,"Below","")))</f>
        <v/>
      </c>
      <c r="AR72">
        <f>IF('Weekly data'!$C72="","",IF(Metrics!$J$11="Seasonal bookings",IF(OR(N(IFERROR(INDEX(Targets!$G$6:$G$45,MATCH('Weekly data'!$C72,Targets!$A$6:$A$45,0)),0))=0,SUM(Seasonality!$B$6:$B$18)=0),"",IFERROR(INDEX(Targets!$G$6:$G$45,MATCH('Weekly data'!$C72,Targets!$A$6:$A$45,0)),0)*$B72/SUM(Seasonality!$B$6:$B$18)),IF(Metrics!$J$11="Seasonal pipeline",IF(OR(N(IFERROR(INDEX(Targets!$G$6:$G$45,MATCH('Weekly data'!$C72,Targets!$A$6:$A$45,0)),0))=0,SUM(Seasonality!$C$6:$C$18)=0),"",IFERROR(INDEX(Targets!$G$6:$G$45,MATCH('Weekly data'!$C72,Targets!$A$6:$A$45,0)),0)*$C72/SUM(Seasonality!$C$6:$C$18)),IF(Metrics!$J$11="Quarter plan",IF(N(IFERROR(INDEX(Targets!$G$6:$G$45,MATCH('Weekly data'!$C72,Targets!$A$6:$A$45,0)),0))=0,"",IFERROR(INDEX(Targets!$G$6:$G$45,MATCH('Weekly data'!$C72,Targets!$A$6:$A$45,0)),0)),IF(AND(Metrics!$J$11="Weekly",ISNUMBER(Metrics!$K$11)),Metrics!$K$11,"")))))</f>
        <v/>
      </c>
      <c r="AS72">
        <f>IF(NOT(ISNUMBER('Weekly data'!J72)),"",IF(Metrics!$L$11="% of target",IF(ISNUMBER(AR72),IF(AR72=0,"",'Weekly data'!J72/AR72),""),'Weekly data'!J72))</f>
        <v/>
      </c>
      <c r="AT72">
        <f>IF(AND(ISNUMBER(AS72),ISNUMBER(AS71)),ABS(AS72-AS71),"")</f>
        <v/>
      </c>
      <c r="AU72">
        <f>IF(COUNT(AS60:AS71)&lt;12,"",AVERAGE(AS60:AS71))</f>
        <v/>
      </c>
      <c r="AV72">
        <f>IF(COUNT(AT61:AT71)&lt;11,"",AVERAGE(AT61:AT71))</f>
        <v/>
      </c>
      <c r="AW72">
        <f>IF(OR(AU72="",AV72=""),"",AU72+2.66*AV72)</f>
        <v/>
      </c>
      <c r="AX72">
        <f>IF(OR(AU72="",AV72=""),"",AU72-2.66*AV72)</f>
        <v/>
      </c>
      <c r="AY72">
        <f>IF(OR(AU72="",COUNT(AS65:AS72)&lt;8),"",IF(COUNTIF(AS65:AS72,"&gt;"&amp;AU72)=8,"Above",IF(COUNTIF(AS65:AS72,"&lt;"&amp;AU72)=8,"Below","")))</f>
        <v/>
      </c>
      <c r="AZ72">
        <f>IF('Weekly data'!$C72="","",IF(Metrics!$J$12="Seasonal bookings",IF(OR(N(IFERROR(INDEX(Targets!$H$6:$H$45,MATCH('Weekly data'!$C72,Targets!$A$6:$A$45,0)),0))=0,SUM(Seasonality!$B$6:$B$18)=0),"",IFERROR(INDEX(Targets!$H$6:$H$45,MATCH('Weekly data'!$C72,Targets!$A$6:$A$45,0)),0)*$B72/SUM(Seasonality!$B$6:$B$18)),IF(Metrics!$J$12="Seasonal pipeline",IF(OR(N(IFERROR(INDEX(Targets!$H$6:$H$45,MATCH('Weekly data'!$C72,Targets!$A$6:$A$45,0)),0))=0,SUM(Seasonality!$C$6:$C$18)=0),"",IFERROR(INDEX(Targets!$H$6:$H$45,MATCH('Weekly data'!$C72,Targets!$A$6:$A$45,0)),0)*$C72/SUM(Seasonality!$C$6:$C$18)),IF(Metrics!$J$12="Quarter plan",IF(N(IFERROR(INDEX(Targets!$H$6:$H$45,MATCH('Weekly data'!$C72,Targets!$A$6:$A$45,0)),0))=0,"",IFERROR(INDEX(Targets!$H$6:$H$45,MATCH('Weekly data'!$C72,Targets!$A$6:$A$45,0)),0)),IF(AND(Metrics!$J$12="Weekly",ISNUMBER(Metrics!$K$12)),Metrics!$K$12,"")))))</f>
        <v/>
      </c>
      <c r="BA72">
        <f>IF(NOT(ISNUMBER('Weekly data'!K72)),"",IF(Metrics!$L$12="% of target",IF(ISNUMBER(AZ72),IF(AZ72=0,"",'Weekly data'!K72/AZ72),""),'Weekly data'!K72))</f>
        <v/>
      </c>
      <c r="BB72">
        <f>IF(AND(ISNUMBER(BA72),ISNUMBER(BA71)),ABS(BA72-BA71),"")</f>
        <v/>
      </c>
      <c r="BC72">
        <f>IF(COUNT(BA60:BA71)&lt;12,"",AVERAGE(BA60:BA71))</f>
        <v/>
      </c>
      <c r="BD72">
        <f>IF(COUNT(BB61:BB71)&lt;11,"",AVERAGE(BB61:BB71))</f>
        <v/>
      </c>
      <c r="BE72">
        <f>IF(OR(BC72="",BD72=""),"",BC72+2.66*BD72)</f>
        <v/>
      </c>
      <c r="BF72">
        <f>IF(OR(BC72="",BD72=""),"",BC72-2.66*BD72)</f>
        <v/>
      </c>
      <c r="BG72">
        <f>IF(OR(BC72="",COUNT(BA65:BA72)&lt;8),"",IF(COUNTIF(BA65:BA72,"&gt;"&amp;BC72)=8,"Above",IF(COUNTIF(BA65:BA72,"&lt;"&amp;BC72)=8,"Below","")))</f>
        <v/>
      </c>
      <c r="BH72">
        <f>IF('Weekly data'!$C72="","",IF(Metrics!$J$13="Seasonal bookings",IF(OR(N(IFERROR(INDEX(Targets!$I$6:$I$45,MATCH('Weekly data'!$C72,Targets!$A$6:$A$45,0)),0))=0,SUM(Seasonality!$B$6:$B$18)=0),"",IFERROR(INDEX(Targets!$I$6:$I$45,MATCH('Weekly data'!$C72,Targets!$A$6:$A$45,0)),0)*$B72/SUM(Seasonality!$B$6:$B$18)),IF(Metrics!$J$13="Seasonal pipeline",IF(OR(N(IFERROR(INDEX(Targets!$I$6:$I$45,MATCH('Weekly data'!$C72,Targets!$A$6:$A$45,0)),0))=0,SUM(Seasonality!$C$6:$C$18)=0),"",IFERROR(INDEX(Targets!$I$6:$I$45,MATCH('Weekly data'!$C72,Targets!$A$6:$A$45,0)),0)*$C72/SUM(Seasonality!$C$6:$C$18)),IF(Metrics!$J$13="Quarter plan",IF(N(IFERROR(INDEX(Targets!$I$6:$I$45,MATCH('Weekly data'!$C72,Targets!$A$6:$A$45,0)),0))=0,"",IFERROR(INDEX(Targets!$I$6:$I$45,MATCH('Weekly data'!$C72,Targets!$A$6:$A$45,0)),0)),IF(AND(Metrics!$J$13="Weekly",ISNUMBER(Metrics!$K$13)),Metrics!$K$13,"")))))</f>
        <v/>
      </c>
      <c r="BI72">
        <f>IF(NOT(ISNUMBER('Weekly data'!L72)),"",IF(Metrics!$L$13="% of target",IF(ISNUMBER(BH72),IF(BH72=0,"",'Weekly data'!L72/BH72),""),'Weekly data'!L72))</f>
        <v/>
      </c>
      <c r="BJ72">
        <f>IF(AND(ISNUMBER(BI72),ISNUMBER(BI71)),ABS(BI72-BI71),"")</f>
        <v/>
      </c>
      <c r="BK72">
        <f>IF(COUNT(BI60:BI71)&lt;12,"",AVERAGE(BI60:BI71))</f>
        <v/>
      </c>
      <c r="BL72">
        <f>IF(COUNT(BJ61:BJ71)&lt;11,"",AVERAGE(BJ61:BJ71))</f>
        <v/>
      </c>
      <c r="BM72">
        <f>IF(OR(BK72="",BL72=""),"",BK72+2.66*BL72)</f>
        <v/>
      </c>
      <c r="BN72">
        <f>IF(OR(BK72="",BL72=""),"",BK72-2.66*BL72)</f>
        <v/>
      </c>
      <c r="BO72">
        <f>IF(OR(BK72="",COUNT(BI65:BI72)&lt;8),"",IF(COUNTIF(BI65:BI72,"&gt;"&amp;BK72)=8,"Above",IF(COUNTIF(BI65:BI72,"&lt;"&amp;BK72)=8,"Below","")))</f>
        <v/>
      </c>
      <c r="BP72">
        <f>IF('Weekly data'!$C72="","",IF(Metrics!$J$14="Seasonal bookings",IF(OR(N(IFERROR(INDEX(Targets!$J$6:$J$45,MATCH('Weekly data'!$C72,Targets!$A$6:$A$45,0)),0))=0,SUM(Seasonality!$B$6:$B$18)=0),"",IFERROR(INDEX(Targets!$J$6:$J$45,MATCH('Weekly data'!$C72,Targets!$A$6:$A$45,0)),0)*$B72/SUM(Seasonality!$B$6:$B$18)),IF(Metrics!$J$14="Seasonal pipeline",IF(OR(N(IFERROR(INDEX(Targets!$J$6:$J$45,MATCH('Weekly data'!$C72,Targets!$A$6:$A$45,0)),0))=0,SUM(Seasonality!$C$6:$C$18)=0),"",IFERROR(INDEX(Targets!$J$6:$J$45,MATCH('Weekly data'!$C72,Targets!$A$6:$A$45,0)),0)*$C72/SUM(Seasonality!$C$6:$C$18)),IF(Metrics!$J$14="Quarter plan",IF(N(IFERROR(INDEX(Targets!$J$6:$J$45,MATCH('Weekly data'!$C72,Targets!$A$6:$A$45,0)),0))=0,"",IFERROR(INDEX(Targets!$J$6:$J$45,MATCH('Weekly data'!$C72,Targets!$A$6:$A$45,0)),0)),IF(AND(Metrics!$J$14="Weekly",ISNUMBER(Metrics!$K$14)),Metrics!$K$14,"")))))</f>
        <v/>
      </c>
      <c r="BQ72">
        <f>IF(NOT(ISNUMBER('Weekly data'!M72)),"",IF(Metrics!$L$14="% of target",IF(ISNUMBER(BP72),IF(BP72=0,"",'Weekly data'!M72/BP72),""),'Weekly data'!M72))</f>
        <v/>
      </c>
      <c r="BR72">
        <f>IF(AND(ISNUMBER(BQ72),ISNUMBER(BQ71)),ABS(BQ72-BQ71),"")</f>
        <v/>
      </c>
      <c r="BS72">
        <f>IF(COUNT(BQ60:BQ71)&lt;12,"",AVERAGE(BQ60:BQ71))</f>
        <v/>
      </c>
      <c r="BT72">
        <f>IF(COUNT(BR61:BR71)&lt;11,"",AVERAGE(BR61:BR71))</f>
        <v/>
      </c>
      <c r="BU72">
        <f>IF(OR(BS72="",BT72=""),"",BS72+2.66*BT72)</f>
        <v/>
      </c>
      <c r="BV72">
        <f>IF(OR(BS72="",BT72=""),"",BS72-2.66*BT72)</f>
        <v/>
      </c>
      <c r="BW72">
        <f>IF(OR(BS72="",COUNT(BQ65:BQ72)&lt;8),"",IF(COUNTIF(BQ65:BQ72,"&gt;"&amp;BS72)=8,"Above",IF(COUNTIF(BQ65:BQ72,"&lt;"&amp;BS72)=8,"Below","")))</f>
        <v/>
      </c>
      <c r="BX72">
        <f>IF('Weekly data'!$C72="","",IF(Metrics!$J$15="Seasonal bookings",IF(OR(N(IFERROR(INDEX(Targets!$K$6:$K$45,MATCH('Weekly data'!$C72,Targets!$A$6:$A$45,0)),0))=0,SUM(Seasonality!$B$6:$B$18)=0),"",IFERROR(INDEX(Targets!$K$6:$K$45,MATCH('Weekly data'!$C72,Targets!$A$6:$A$45,0)),0)*$B72/SUM(Seasonality!$B$6:$B$18)),IF(Metrics!$J$15="Seasonal pipeline",IF(OR(N(IFERROR(INDEX(Targets!$K$6:$K$45,MATCH('Weekly data'!$C72,Targets!$A$6:$A$45,0)),0))=0,SUM(Seasonality!$C$6:$C$18)=0),"",IFERROR(INDEX(Targets!$K$6:$K$45,MATCH('Weekly data'!$C72,Targets!$A$6:$A$45,0)),0)*$C72/SUM(Seasonality!$C$6:$C$18)),IF(Metrics!$J$15="Quarter plan",IF(N(IFERROR(INDEX(Targets!$K$6:$K$45,MATCH('Weekly data'!$C72,Targets!$A$6:$A$45,0)),0))=0,"",IFERROR(INDEX(Targets!$K$6:$K$45,MATCH('Weekly data'!$C72,Targets!$A$6:$A$45,0)),0)),IF(AND(Metrics!$J$15="Weekly",ISNUMBER(Metrics!$K$15)),Metrics!$K$15,"")))))</f>
        <v/>
      </c>
      <c r="BY72">
        <f>IF(NOT(ISNUMBER('Weekly data'!N72)),"",IF(Metrics!$L$15="% of target",IF(ISNUMBER(BX72),IF(BX72=0,"",'Weekly data'!N72/BX72),""),'Weekly data'!N72))</f>
        <v/>
      </c>
      <c r="BZ72">
        <f>IF(AND(ISNUMBER(BY72),ISNUMBER(BY71)),ABS(BY72-BY71),"")</f>
        <v/>
      </c>
      <c r="CA72">
        <f>IF(COUNT(BY60:BY71)&lt;12,"",AVERAGE(BY60:BY71))</f>
        <v/>
      </c>
      <c r="CB72">
        <f>IF(COUNT(BZ61:BZ71)&lt;11,"",AVERAGE(BZ61:BZ71))</f>
        <v/>
      </c>
      <c r="CC72">
        <f>IF(OR(CA72="",CB72=""),"",CA72+2.66*CB72)</f>
        <v/>
      </c>
      <c r="CD72">
        <f>IF(OR(CA72="",CB72=""),"",CA72-2.66*CB72)</f>
        <v/>
      </c>
      <c r="CE72">
        <f>IF(OR(CA72="",COUNT(BY65:BY72)&lt;8),"",IF(COUNTIF(BY65:BY72,"&gt;"&amp;CA72)=8,"Above",IF(COUNTIF(BY65:BY72,"&lt;"&amp;CA72)=8,"Below","")))</f>
        <v/>
      </c>
      <c r="CF72">
        <f>IF('Weekly data'!$C72="","",IF(Metrics!$J$16="Seasonal bookings",IF(OR(N(IFERROR(INDEX(Targets!$L$6:$L$45,MATCH('Weekly data'!$C72,Targets!$A$6:$A$45,0)),0))=0,SUM(Seasonality!$B$6:$B$18)=0),"",IFERROR(INDEX(Targets!$L$6:$L$45,MATCH('Weekly data'!$C72,Targets!$A$6:$A$45,0)),0)*$B72/SUM(Seasonality!$B$6:$B$18)),IF(Metrics!$J$16="Seasonal pipeline",IF(OR(N(IFERROR(INDEX(Targets!$L$6:$L$45,MATCH('Weekly data'!$C72,Targets!$A$6:$A$45,0)),0))=0,SUM(Seasonality!$C$6:$C$18)=0),"",IFERROR(INDEX(Targets!$L$6:$L$45,MATCH('Weekly data'!$C72,Targets!$A$6:$A$45,0)),0)*$C72/SUM(Seasonality!$C$6:$C$18)),IF(Metrics!$J$16="Quarter plan",IF(N(IFERROR(INDEX(Targets!$L$6:$L$45,MATCH('Weekly data'!$C72,Targets!$A$6:$A$45,0)),0))=0,"",IFERROR(INDEX(Targets!$L$6:$L$45,MATCH('Weekly data'!$C72,Targets!$A$6:$A$45,0)),0)),IF(AND(Metrics!$J$16="Weekly",ISNUMBER(Metrics!$K$16)),Metrics!$K$16,"")))))</f>
        <v/>
      </c>
      <c r="CG72">
        <f>IF(NOT(ISNUMBER('Weekly data'!O72)),"",IF(Metrics!$L$16="% of target",IF(ISNUMBER(CF72),IF(CF72=0,"",'Weekly data'!O72/CF72),""),'Weekly data'!O72))</f>
        <v/>
      </c>
      <c r="CH72">
        <f>IF(AND(ISNUMBER(CG72),ISNUMBER(CG71)),ABS(CG72-CG71),"")</f>
        <v/>
      </c>
      <c r="CI72">
        <f>IF(COUNT(CG60:CG71)&lt;12,"",AVERAGE(CG60:CG71))</f>
        <v/>
      </c>
      <c r="CJ72">
        <f>IF(COUNT(CH61:CH71)&lt;11,"",AVERAGE(CH61:CH71))</f>
        <v/>
      </c>
      <c r="CK72">
        <f>IF(OR(CI72="",CJ72=""),"",CI72+2.66*CJ72)</f>
        <v/>
      </c>
      <c r="CL72">
        <f>IF(OR(CI72="",CJ72=""),"",CI72-2.66*CJ72)</f>
        <v/>
      </c>
      <c r="CM72">
        <f>IF(OR(CI72="",COUNT(CG65:CG72)&lt;8),"",IF(COUNTIF(CG65:CG72,"&gt;"&amp;CI72)=8,"Above",IF(COUNTIF(CG65:CG72,"&lt;"&amp;CI72)=8,"Below","")))</f>
        <v/>
      </c>
      <c r="CN72">
        <f>IF('Weekly data'!$C72="","",IF(Metrics!$J$17="Seasonal bookings",IF(OR(N(IFERROR(INDEX(Targets!$M$6:$M$45,MATCH('Weekly data'!$C72,Targets!$A$6:$A$45,0)),0))=0,SUM(Seasonality!$B$6:$B$18)=0),"",IFERROR(INDEX(Targets!$M$6:$M$45,MATCH('Weekly data'!$C72,Targets!$A$6:$A$45,0)),0)*$B72/SUM(Seasonality!$B$6:$B$18)),IF(Metrics!$J$17="Seasonal pipeline",IF(OR(N(IFERROR(INDEX(Targets!$M$6:$M$45,MATCH('Weekly data'!$C72,Targets!$A$6:$A$45,0)),0))=0,SUM(Seasonality!$C$6:$C$18)=0),"",IFERROR(INDEX(Targets!$M$6:$M$45,MATCH('Weekly data'!$C72,Targets!$A$6:$A$45,0)),0)*$C72/SUM(Seasonality!$C$6:$C$18)),IF(Metrics!$J$17="Quarter plan",IF(N(IFERROR(INDEX(Targets!$M$6:$M$45,MATCH('Weekly data'!$C72,Targets!$A$6:$A$45,0)),0))=0,"",IFERROR(INDEX(Targets!$M$6:$M$45,MATCH('Weekly data'!$C72,Targets!$A$6:$A$45,0)),0)),IF(AND(Metrics!$J$17="Weekly",ISNUMBER(Metrics!$K$17)),Metrics!$K$17,"")))))</f>
        <v/>
      </c>
      <c r="CO72">
        <f>IF(NOT(ISNUMBER('Weekly data'!P72)),"",IF(Metrics!$L$17="% of target",IF(ISNUMBER(CN72),IF(CN72=0,"",'Weekly data'!P72/CN72),""),'Weekly data'!P72))</f>
        <v/>
      </c>
      <c r="CP72">
        <f>IF(AND(ISNUMBER(CO72),ISNUMBER(CO71)),ABS(CO72-CO71),"")</f>
        <v/>
      </c>
      <c r="CQ72">
        <f>IF(COUNT(CO60:CO71)&lt;12,"",AVERAGE(CO60:CO71))</f>
        <v/>
      </c>
      <c r="CR72">
        <f>IF(COUNT(CP61:CP71)&lt;11,"",AVERAGE(CP61:CP71))</f>
        <v/>
      </c>
      <c r="CS72">
        <f>IF(OR(CQ72="",CR72=""),"",CQ72+2.66*CR72)</f>
        <v/>
      </c>
      <c r="CT72">
        <f>IF(OR(CQ72="",CR72=""),"",CQ72-2.66*CR72)</f>
        <v/>
      </c>
      <c r="CU72">
        <f>IF(OR(CQ72="",COUNT(CO65:CO72)&lt;8),"",IF(COUNTIF(CO65:CO72,"&gt;"&amp;CQ72)=8,"Above",IF(COUNTIF(CO65:CO72,"&lt;"&amp;CQ72)=8,"Below","")))</f>
        <v/>
      </c>
    </row>
    <row r="73">
      <c r="A73" s="8">
        <f>'Weekly data'!A73</f>
        <v/>
      </c>
      <c r="B73">
        <f>IF('Weekly data'!D73="","",INDEX(Seasonality!$B$6:$B$18,'Weekly data'!D73))</f>
        <v/>
      </c>
      <c r="C73">
        <f>IF('Weekly data'!D73="","",INDEX(Seasonality!$C$6:$C$18,'Weekly data'!D73))</f>
        <v/>
      </c>
      <c r="D73">
        <f>IF('Weekly data'!$C73="","",IF(Metrics!$J$6="Seasonal bookings",IF(OR(N(IFERROR(INDEX(Targets!$B$6:$B$45,MATCH('Weekly data'!$C73,Targets!$A$6:$A$45,0)),0))=0,SUM(Seasonality!$B$6:$B$18)=0),"",IFERROR(INDEX(Targets!$B$6:$B$45,MATCH('Weekly data'!$C73,Targets!$A$6:$A$45,0)),0)*$B73/SUM(Seasonality!$B$6:$B$18)),IF(Metrics!$J$6="Seasonal pipeline",IF(OR(N(IFERROR(INDEX(Targets!$B$6:$B$45,MATCH('Weekly data'!$C73,Targets!$A$6:$A$45,0)),0))=0,SUM(Seasonality!$C$6:$C$18)=0),"",IFERROR(INDEX(Targets!$B$6:$B$45,MATCH('Weekly data'!$C73,Targets!$A$6:$A$45,0)),0)*$C73/SUM(Seasonality!$C$6:$C$18)),IF(Metrics!$J$6="Quarter plan",IF(N(IFERROR(INDEX(Targets!$B$6:$B$45,MATCH('Weekly data'!$C73,Targets!$A$6:$A$45,0)),0))=0,"",IFERROR(INDEX(Targets!$B$6:$B$45,MATCH('Weekly data'!$C73,Targets!$A$6:$A$45,0)),0)),IF(AND(Metrics!$J$6="Weekly",ISNUMBER(Metrics!$K$6)),Metrics!$K$6,"")))))</f>
        <v/>
      </c>
      <c r="E73">
        <f>IF(NOT(ISNUMBER('Weekly data'!E73)),"",IF(Metrics!$L$6="% of target",IF(ISNUMBER(D73),IF(D73=0,"",'Weekly data'!E73/D73),""),'Weekly data'!E73))</f>
        <v/>
      </c>
      <c r="F73">
        <f>IF(AND(ISNUMBER(E73),ISNUMBER(E72)),ABS(E73-E72),"")</f>
        <v/>
      </c>
      <c r="G73">
        <f>IF(COUNT(E61:E72)&lt;12,"",AVERAGE(E61:E72))</f>
        <v/>
      </c>
      <c r="H73">
        <f>IF(COUNT(F62:F72)&lt;11,"",AVERAGE(F62:F72))</f>
        <v/>
      </c>
      <c r="I73">
        <f>IF(OR(G73="",H73=""),"",G73+2.66*H73)</f>
        <v/>
      </c>
      <c r="J73">
        <f>IF(OR(G73="",H73=""),"",G73-2.66*H73)</f>
        <v/>
      </c>
      <c r="K73">
        <f>IF(OR(G73="",COUNT(E66:E73)&lt;8),"",IF(COUNTIF(E66:E73,"&gt;"&amp;G73)=8,"Above",IF(COUNTIF(E66:E73,"&lt;"&amp;G73)=8,"Below","")))</f>
        <v/>
      </c>
      <c r="L73">
        <f>IF('Weekly data'!$C73="","",IF(Metrics!$J$7="Seasonal bookings",IF(OR(N(IFERROR(INDEX(Targets!$C$6:$C$45,MATCH('Weekly data'!$C73,Targets!$A$6:$A$45,0)),0))=0,SUM(Seasonality!$B$6:$B$18)=0),"",IFERROR(INDEX(Targets!$C$6:$C$45,MATCH('Weekly data'!$C73,Targets!$A$6:$A$45,0)),0)*$B73/SUM(Seasonality!$B$6:$B$18)),IF(Metrics!$J$7="Seasonal pipeline",IF(OR(N(IFERROR(INDEX(Targets!$C$6:$C$45,MATCH('Weekly data'!$C73,Targets!$A$6:$A$45,0)),0))=0,SUM(Seasonality!$C$6:$C$18)=0),"",IFERROR(INDEX(Targets!$C$6:$C$45,MATCH('Weekly data'!$C73,Targets!$A$6:$A$45,0)),0)*$C73/SUM(Seasonality!$C$6:$C$18)),IF(Metrics!$J$7="Quarter plan",IF(N(IFERROR(INDEX(Targets!$C$6:$C$45,MATCH('Weekly data'!$C73,Targets!$A$6:$A$45,0)),0))=0,"",IFERROR(INDEX(Targets!$C$6:$C$45,MATCH('Weekly data'!$C73,Targets!$A$6:$A$45,0)),0)),IF(AND(Metrics!$J$7="Weekly",ISNUMBER(Metrics!$K$7)),Metrics!$K$7,"")))))</f>
        <v/>
      </c>
      <c r="M73">
        <f>IF(NOT(ISNUMBER('Weekly data'!F73)),"",IF(Metrics!$L$7="% of target",IF(ISNUMBER(L73),IF(L73=0,"",'Weekly data'!F73/L73),""),'Weekly data'!F73))</f>
        <v/>
      </c>
      <c r="N73">
        <f>IF(AND(ISNUMBER(M73),ISNUMBER(M72)),ABS(M73-M72),"")</f>
        <v/>
      </c>
      <c r="O73">
        <f>IF(COUNT(M61:M72)&lt;12,"",AVERAGE(M61:M72))</f>
        <v/>
      </c>
      <c r="P73">
        <f>IF(COUNT(N62:N72)&lt;11,"",AVERAGE(N62:N72))</f>
        <v/>
      </c>
      <c r="Q73">
        <f>IF(OR(O73="",P73=""),"",O73+2.66*P73)</f>
        <v/>
      </c>
      <c r="R73">
        <f>IF(OR(O73="",P73=""),"",O73-2.66*P73)</f>
        <v/>
      </c>
      <c r="S73">
        <f>IF(OR(O73="",COUNT(M66:M73)&lt;8),"",IF(COUNTIF(M66:M73,"&gt;"&amp;O73)=8,"Above",IF(COUNTIF(M66:M73,"&lt;"&amp;O73)=8,"Below","")))</f>
        <v/>
      </c>
      <c r="T73">
        <f>IF('Weekly data'!$C73="","",IF(Metrics!$J$8="Seasonal bookings",IF(OR(N(IFERROR(INDEX(Targets!$D$6:$D$45,MATCH('Weekly data'!$C73,Targets!$A$6:$A$45,0)),0))=0,SUM(Seasonality!$B$6:$B$18)=0),"",IFERROR(INDEX(Targets!$D$6:$D$45,MATCH('Weekly data'!$C73,Targets!$A$6:$A$45,0)),0)*$B73/SUM(Seasonality!$B$6:$B$18)),IF(Metrics!$J$8="Seasonal pipeline",IF(OR(N(IFERROR(INDEX(Targets!$D$6:$D$45,MATCH('Weekly data'!$C73,Targets!$A$6:$A$45,0)),0))=0,SUM(Seasonality!$C$6:$C$18)=0),"",IFERROR(INDEX(Targets!$D$6:$D$45,MATCH('Weekly data'!$C73,Targets!$A$6:$A$45,0)),0)*$C73/SUM(Seasonality!$C$6:$C$18)),IF(Metrics!$J$8="Quarter plan",IF(N(IFERROR(INDEX(Targets!$D$6:$D$45,MATCH('Weekly data'!$C73,Targets!$A$6:$A$45,0)),0))=0,"",IFERROR(INDEX(Targets!$D$6:$D$45,MATCH('Weekly data'!$C73,Targets!$A$6:$A$45,0)),0)),IF(AND(Metrics!$J$8="Weekly",ISNUMBER(Metrics!$K$8)),Metrics!$K$8,"")))))</f>
        <v/>
      </c>
      <c r="U73">
        <f>IF(NOT(ISNUMBER('Weekly data'!G73)),"",IF(Metrics!$L$8="% of target",IF(ISNUMBER(T73),IF(T73=0,"",'Weekly data'!G73/T73),""),'Weekly data'!G73))</f>
        <v/>
      </c>
      <c r="V73">
        <f>IF(AND(ISNUMBER(U73),ISNUMBER(U72)),ABS(U73-U72),"")</f>
        <v/>
      </c>
      <c r="W73">
        <f>IF(COUNT(U61:U72)&lt;12,"",AVERAGE(U61:U72))</f>
        <v/>
      </c>
      <c r="X73">
        <f>IF(COUNT(V62:V72)&lt;11,"",AVERAGE(V62:V72))</f>
        <v/>
      </c>
      <c r="Y73">
        <f>IF(OR(W73="",X73=""),"",W73+2.66*X73)</f>
        <v/>
      </c>
      <c r="Z73">
        <f>IF(OR(W73="",X73=""),"",W73-2.66*X73)</f>
        <v/>
      </c>
      <c r="AA73">
        <f>IF(OR(W73="",COUNT(U66:U73)&lt;8),"",IF(COUNTIF(U66:U73,"&gt;"&amp;W73)=8,"Above",IF(COUNTIF(U66:U73,"&lt;"&amp;W73)=8,"Below","")))</f>
        <v/>
      </c>
      <c r="AB73">
        <f>IF('Weekly data'!$C73="","",IF(Metrics!$J$9="Seasonal bookings",IF(OR(N(IFERROR(INDEX(Targets!$E$6:$E$45,MATCH('Weekly data'!$C73,Targets!$A$6:$A$45,0)),0))=0,SUM(Seasonality!$B$6:$B$18)=0),"",IFERROR(INDEX(Targets!$E$6:$E$45,MATCH('Weekly data'!$C73,Targets!$A$6:$A$45,0)),0)*$B73/SUM(Seasonality!$B$6:$B$18)),IF(Metrics!$J$9="Seasonal pipeline",IF(OR(N(IFERROR(INDEX(Targets!$E$6:$E$45,MATCH('Weekly data'!$C73,Targets!$A$6:$A$45,0)),0))=0,SUM(Seasonality!$C$6:$C$18)=0),"",IFERROR(INDEX(Targets!$E$6:$E$45,MATCH('Weekly data'!$C73,Targets!$A$6:$A$45,0)),0)*$C73/SUM(Seasonality!$C$6:$C$18)),IF(Metrics!$J$9="Quarter plan",IF(N(IFERROR(INDEX(Targets!$E$6:$E$45,MATCH('Weekly data'!$C73,Targets!$A$6:$A$45,0)),0))=0,"",IFERROR(INDEX(Targets!$E$6:$E$45,MATCH('Weekly data'!$C73,Targets!$A$6:$A$45,0)),0)),IF(AND(Metrics!$J$9="Weekly",ISNUMBER(Metrics!$K$9)),Metrics!$K$9,"")))))</f>
        <v/>
      </c>
      <c r="AC73">
        <f>IF(NOT(ISNUMBER('Weekly data'!H73)),"",IF(Metrics!$L$9="% of target",IF(ISNUMBER(AB73),IF(AB73=0,"",'Weekly data'!H73/AB73),""),'Weekly data'!H73))</f>
        <v/>
      </c>
      <c r="AD73">
        <f>IF(AND(ISNUMBER(AC73),ISNUMBER(AC72)),ABS(AC73-AC72),"")</f>
        <v/>
      </c>
      <c r="AE73">
        <f>IF(COUNT(AC61:AC72)&lt;12,"",AVERAGE(AC61:AC72))</f>
        <v/>
      </c>
      <c r="AF73">
        <f>IF(COUNT(AD62:AD72)&lt;11,"",AVERAGE(AD62:AD72))</f>
        <v/>
      </c>
      <c r="AG73">
        <f>IF(OR(AE73="",AF73=""),"",AE73+2.66*AF73)</f>
        <v/>
      </c>
      <c r="AH73">
        <f>IF(OR(AE73="",AF73=""),"",AE73-2.66*AF73)</f>
        <v/>
      </c>
      <c r="AI73">
        <f>IF(OR(AE73="",COUNT(AC66:AC73)&lt;8),"",IF(COUNTIF(AC66:AC73,"&gt;"&amp;AE73)=8,"Above",IF(COUNTIF(AC66:AC73,"&lt;"&amp;AE73)=8,"Below","")))</f>
        <v/>
      </c>
      <c r="AJ73">
        <f>IF('Weekly data'!$C73="","",IF(Metrics!$J$10="Seasonal bookings",IF(OR(N(IFERROR(INDEX(Targets!$F$6:$F$45,MATCH('Weekly data'!$C73,Targets!$A$6:$A$45,0)),0))=0,SUM(Seasonality!$B$6:$B$18)=0),"",IFERROR(INDEX(Targets!$F$6:$F$45,MATCH('Weekly data'!$C73,Targets!$A$6:$A$45,0)),0)*$B73/SUM(Seasonality!$B$6:$B$18)),IF(Metrics!$J$10="Seasonal pipeline",IF(OR(N(IFERROR(INDEX(Targets!$F$6:$F$45,MATCH('Weekly data'!$C73,Targets!$A$6:$A$45,0)),0))=0,SUM(Seasonality!$C$6:$C$18)=0),"",IFERROR(INDEX(Targets!$F$6:$F$45,MATCH('Weekly data'!$C73,Targets!$A$6:$A$45,0)),0)*$C73/SUM(Seasonality!$C$6:$C$18)),IF(Metrics!$J$10="Quarter plan",IF(N(IFERROR(INDEX(Targets!$F$6:$F$45,MATCH('Weekly data'!$C73,Targets!$A$6:$A$45,0)),0))=0,"",IFERROR(INDEX(Targets!$F$6:$F$45,MATCH('Weekly data'!$C73,Targets!$A$6:$A$45,0)),0)),IF(AND(Metrics!$J$10="Weekly",ISNUMBER(Metrics!$K$10)),Metrics!$K$10,"")))))</f>
        <v/>
      </c>
      <c r="AK73">
        <f>IF(NOT(ISNUMBER('Weekly data'!I73)),"",IF(Metrics!$L$10="% of target",IF(ISNUMBER(AJ73),IF(AJ73=0,"",'Weekly data'!I73/AJ73),""),'Weekly data'!I73))</f>
        <v/>
      </c>
      <c r="AL73">
        <f>IF(AND(ISNUMBER(AK73),ISNUMBER(AK72)),ABS(AK73-AK72),"")</f>
        <v/>
      </c>
      <c r="AM73">
        <f>IF(COUNT(AK61:AK72)&lt;12,"",AVERAGE(AK61:AK72))</f>
        <v/>
      </c>
      <c r="AN73">
        <f>IF(COUNT(AL62:AL72)&lt;11,"",AVERAGE(AL62:AL72))</f>
        <v/>
      </c>
      <c r="AO73">
        <f>IF(OR(AM73="",AN73=""),"",AM73+2.66*AN73)</f>
        <v/>
      </c>
      <c r="AP73">
        <f>IF(OR(AM73="",AN73=""),"",AM73-2.66*AN73)</f>
        <v/>
      </c>
      <c r="AQ73">
        <f>IF(OR(AM73="",COUNT(AK66:AK73)&lt;8),"",IF(COUNTIF(AK66:AK73,"&gt;"&amp;AM73)=8,"Above",IF(COUNTIF(AK66:AK73,"&lt;"&amp;AM73)=8,"Below","")))</f>
        <v/>
      </c>
      <c r="AR73">
        <f>IF('Weekly data'!$C73="","",IF(Metrics!$J$11="Seasonal bookings",IF(OR(N(IFERROR(INDEX(Targets!$G$6:$G$45,MATCH('Weekly data'!$C73,Targets!$A$6:$A$45,0)),0))=0,SUM(Seasonality!$B$6:$B$18)=0),"",IFERROR(INDEX(Targets!$G$6:$G$45,MATCH('Weekly data'!$C73,Targets!$A$6:$A$45,0)),0)*$B73/SUM(Seasonality!$B$6:$B$18)),IF(Metrics!$J$11="Seasonal pipeline",IF(OR(N(IFERROR(INDEX(Targets!$G$6:$G$45,MATCH('Weekly data'!$C73,Targets!$A$6:$A$45,0)),0))=0,SUM(Seasonality!$C$6:$C$18)=0),"",IFERROR(INDEX(Targets!$G$6:$G$45,MATCH('Weekly data'!$C73,Targets!$A$6:$A$45,0)),0)*$C73/SUM(Seasonality!$C$6:$C$18)),IF(Metrics!$J$11="Quarter plan",IF(N(IFERROR(INDEX(Targets!$G$6:$G$45,MATCH('Weekly data'!$C73,Targets!$A$6:$A$45,0)),0))=0,"",IFERROR(INDEX(Targets!$G$6:$G$45,MATCH('Weekly data'!$C73,Targets!$A$6:$A$45,0)),0)),IF(AND(Metrics!$J$11="Weekly",ISNUMBER(Metrics!$K$11)),Metrics!$K$11,"")))))</f>
        <v/>
      </c>
      <c r="AS73">
        <f>IF(NOT(ISNUMBER('Weekly data'!J73)),"",IF(Metrics!$L$11="% of target",IF(ISNUMBER(AR73),IF(AR73=0,"",'Weekly data'!J73/AR73),""),'Weekly data'!J73))</f>
        <v/>
      </c>
      <c r="AT73">
        <f>IF(AND(ISNUMBER(AS73),ISNUMBER(AS72)),ABS(AS73-AS72),"")</f>
        <v/>
      </c>
      <c r="AU73">
        <f>IF(COUNT(AS61:AS72)&lt;12,"",AVERAGE(AS61:AS72))</f>
        <v/>
      </c>
      <c r="AV73">
        <f>IF(COUNT(AT62:AT72)&lt;11,"",AVERAGE(AT62:AT72))</f>
        <v/>
      </c>
      <c r="AW73">
        <f>IF(OR(AU73="",AV73=""),"",AU73+2.66*AV73)</f>
        <v/>
      </c>
      <c r="AX73">
        <f>IF(OR(AU73="",AV73=""),"",AU73-2.66*AV73)</f>
        <v/>
      </c>
      <c r="AY73">
        <f>IF(OR(AU73="",COUNT(AS66:AS73)&lt;8),"",IF(COUNTIF(AS66:AS73,"&gt;"&amp;AU73)=8,"Above",IF(COUNTIF(AS66:AS73,"&lt;"&amp;AU73)=8,"Below","")))</f>
        <v/>
      </c>
      <c r="AZ73">
        <f>IF('Weekly data'!$C73="","",IF(Metrics!$J$12="Seasonal bookings",IF(OR(N(IFERROR(INDEX(Targets!$H$6:$H$45,MATCH('Weekly data'!$C73,Targets!$A$6:$A$45,0)),0))=0,SUM(Seasonality!$B$6:$B$18)=0),"",IFERROR(INDEX(Targets!$H$6:$H$45,MATCH('Weekly data'!$C73,Targets!$A$6:$A$45,0)),0)*$B73/SUM(Seasonality!$B$6:$B$18)),IF(Metrics!$J$12="Seasonal pipeline",IF(OR(N(IFERROR(INDEX(Targets!$H$6:$H$45,MATCH('Weekly data'!$C73,Targets!$A$6:$A$45,0)),0))=0,SUM(Seasonality!$C$6:$C$18)=0),"",IFERROR(INDEX(Targets!$H$6:$H$45,MATCH('Weekly data'!$C73,Targets!$A$6:$A$45,0)),0)*$C73/SUM(Seasonality!$C$6:$C$18)),IF(Metrics!$J$12="Quarter plan",IF(N(IFERROR(INDEX(Targets!$H$6:$H$45,MATCH('Weekly data'!$C73,Targets!$A$6:$A$45,0)),0))=0,"",IFERROR(INDEX(Targets!$H$6:$H$45,MATCH('Weekly data'!$C73,Targets!$A$6:$A$45,0)),0)),IF(AND(Metrics!$J$12="Weekly",ISNUMBER(Metrics!$K$12)),Metrics!$K$12,"")))))</f>
        <v/>
      </c>
      <c r="BA73">
        <f>IF(NOT(ISNUMBER('Weekly data'!K73)),"",IF(Metrics!$L$12="% of target",IF(ISNUMBER(AZ73),IF(AZ73=0,"",'Weekly data'!K73/AZ73),""),'Weekly data'!K73))</f>
        <v/>
      </c>
      <c r="BB73">
        <f>IF(AND(ISNUMBER(BA73),ISNUMBER(BA72)),ABS(BA73-BA72),"")</f>
        <v/>
      </c>
      <c r="BC73">
        <f>IF(COUNT(BA61:BA72)&lt;12,"",AVERAGE(BA61:BA72))</f>
        <v/>
      </c>
      <c r="BD73">
        <f>IF(COUNT(BB62:BB72)&lt;11,"",AVERAGE(BB62:BB72))</f>
        <v/>
      </c>
      <c r="BE73">
        <f>IF(OR(BC73="",BD73=""),"",BC73+2.66*BD73)</f>
        <v/>
      </c>
      <c r="BF73">
        <f>IF(OR(BC73="",BD73=""),"",BC73-2.66*BD73)</f>
        <v/>
      </c>
      <c r="BG73">
        <f>IF(OR(BC73="",COUNT(BA66:BA73)&lt;8),"",IF(COUNTIF(BA66:BA73,"&gt;"&amp;BC73)=8,"Above",IF(COUNTIF(BA66:BA73,"&lt;"&amp;BC73)=8,"Below","")))</f>
        <v/>
      </c>
      <c r="BH73">
        <f>IF('Weekly data'!$C73="","",IF(Metrics!$J$13="Seasonal bookings",IF(OR(N(IFERROR(INDEX(Targets!$I$6:$I$45,MATCH('Weekly data'!$C73,Targets!$A$6:$A$45,0)),0))=0,SUM(Seasonality!$B$6:$B$18)=0),"",IFERROR(INDEX(Targets!$I$6:$I$45,MATCH('Weekly data'!$C73,Targets!$A$6:$A$45,0)),0)*$B73/SUM(Seasonality!$B$6:$B$18)),IF(Metrics!$J$13="Seasonal pipeline",IF(OR(N(IFERROR(INDEX(Targets!$I$6:$I$45,MATCH('Weekly data'!$C73,Targets!$A$6:$A$45,0)),0))=0,SUM(Seasonality!$C$6:$C$18)=0),"",IFERROR(INDEX(Targets!$I$6:$I$45,MATCH('Weekly data'!$C73,Targets!$A$6:$A$45,0)),0)*$C73/SUM(Seasonality!$C$6:$C$18)),IF(Metrics!$J$13="Quarter plan",IF(N(IFERROR(INDEX(Targets!$I$6:$I$45,MATCH('Weekly data'!$C73,Targets!$A$6:$A$45,0)),0))=0,"",IFERROR(INDEX(Targets!$I$6:$I$45,MATCH('Weekly data'!$C73,Targets!$A$6:$A$45,0)),0)),IF(AND(Metrics!$J$13="Weekly",ISNUMBER(Metrics!$K$13)),Metrics!$K$13,"")))))</f>
        <v/>
      </c>
      <c r="BI73">
        <f>IF(NOT(ISNUMBER('Weekly data'!L73)),"",IF(Metrics!$L$13="% of target",IF(ISNUMBER(BH73),IF(BH73=0,"",'Weekly data'!L73/BH73),""),'Weekly data'!L73))</f>
        <v/>
      </c>
      <c r="BJ73">
        <f>IF(AND(ISNUMBER(BI73),ISNUMBER(BI72)),ABS(BI73-BI72),"")</f>
        <v/>
      </c>
      <c r="BK73">
        <f>IF(COUNT(BI61:BI72)&lt;12,"",AVERAGE(BI61:BI72))</f>
        <v/>
      </c>
      <c r="BL73">
        <f>IF(COUNT(BJ62:BJ72)&lt;11,"",AVERAGE(BJ62:BJ72))</f>
        <v/>
      </c>
      <c r="BM73">
        <f>IF(OR(BK73="",BL73=""),"",BK73+2.66*BL73)</f>
        <v/>
      </c>
      <c r="BN73">
        <f>IF(OR(BK73="",BL73=""),"",BK73-2.66*BL73)</f>
        <v/>
      </c>
      <c r="BO73">
        <f>IF(OR(BK73="",COUNT(BI66:BI73)&lt;8),"",IF(COUNTIF(BI66:BI73,"&gt;"&amp;BK73)=8,"Above",IF(COUNTIF(BI66:BI73,"&lt;"&amp;BK73)=8,"Below","")))</f>
        <v/>
      </c>
      <c r="BP73">
        <f>IF('Weekly data'!$C73="","",IF(Metrics!$J$14="Seasonal bookings",IF(OR(N(IFERROR(INDEX(Targets!$J$6:$J$45,MATCH('Weekly data'!$C73,Targets!$A$6:$A$45,0)),0))=0,SUM(Seasonality!$B$6:$B$18)=0),"",IFERROR(INDEX(Targets!$J$6:$J$45,MATCH('Weekly data'!$C73,Targets!$A$6:$A$45,0)),0)*$B73/SUM(Seasonality!$B$6:$B$18)),IF(Metrics!$J$14="Seasonal pipeline",IF(OR(N(IFERROR(INDEX(Targets!$J$6:$J$45,MATCH('Weekly data'!$C73,Targets!$A$6:$A$45,0)),0))=0,SUM(Seasonality!$C$6:$C$18)=0),"",IFERROR(INDEX(Targets!$J$6:$J$45,MATCH('Weekly data'!$C73,Targets!$A$6:$A$45,0)),0)*$C73/SUM(Seasonality!$C$6:$C$18)),IF(Metrics!$J$14="Quarter plan",IF(N(IFERROR(INDEX(Targets!$J$6:$J$45,MATCH('Weekly data'!$C73,Targets!$A$6:$A$45,0)),0))=0,"",IFERROR(INDEX(Targets!$J$6:$J$45,MATCH('Weekly data'!$C73,Targets!$A$6:$A$45,0)),0)),IF(AND(Metrics!$J$14="Weekly",ISNUMBER(Metrics!$K$14)),Metrics!$K$14,"")))))</f>
        <v/>
      </c>
      <c r="BQ73">
        <f>IF(NOT(ISNUMBER('Weekly data'!M73)),"",IF(Metrics!$L$14="% of target",IF(ISNUMBER(BP73),IF(BP73=0,"",'Weekly data'!M73/BP73),""),'Weekly data'!M73))</f>
        <v/>
      </c>
      <c r="BR73">
        <f>IF(AND(ISNUMBER(BQ73),ISNUMBER(BQ72)),ABS(BQ73-BQ72),"")</f>
        <v/>
      </c>
      <c r="BS73">
        <f>IF(COUNT(BQ61:BQ72)&lt;12,"",AVERAGE(BQ61:BQ72))</f>
        <v/>
      </c>
      <c r="BT73">
        <f>IF(COUNT(BR62:BR72)&lt;11,"",AVERAGE(BR62:BR72))</f>
        <v/>
      </c>
      <c r="BU73">
        <f>IF(OR(BS73="",BT73=""),"",BS73+2.66*BT73)</f>
        <v/>
      </c>
      <c r="BV73">
        <f>IF(OR(BS73="",BT73=""),"",BS73-2.66*BT73)</f>
        <v/>
      </c>
      <c r="BW73">
        <f>IF(OR(BS73="",COUNT(BQ66:BQ73)&lt;8),"",IF(COUNTIF(BQ66:BQ73,"&gt;"&amp;BS73)=8,"Above",IF(COUNTIF(BQ66:BQ73,"&lt;"&amp;BS73)=8,"Below","")))</f>
        <v/>
      </c>
      <c r="BX73">
        <f>IF('Weekly data'!$C73="","",IF(Metrics!$J$15="Seasonal bookings",IF(OR(N(IFERROR(INDEX(Targets!$K$6:$K$45,MATCH('Weekly data'!$C73,Targets!$A$6:$A$45,0)),0))=0,SUM(Seasonality!$B$6:$B$18)=0),"",IFERROR(INDEX(Targets!$K$6:$K$45,MATCH('Weekly data'!$C73,Targets!$A$6:$A$45,0)),0)*$B73/SUM(Seasonality!$B$6:$B$18)),IF(Metrics!$J$15="Seasonal pipeline",IF(OR(N(IFERROR(INDEX(Targets!$K$6:$K$45,MATCH('Weekly data'!$C73,Targets!$A$6:$A$45,0)),0))=0,SUM(Seasonality!$C$6:$C$18)=0),"",IFERROR(INDEX(Targets!$K$6:$K$45,MATCH('Weekly data'!$C73,Targets!$A$6:$A$45,0)),0)*$C73/SUM(Seasonality!$C$6:$C$18)),IF(Metrics!$J$15="Quarter plan",IF(N(IFERROR(INDEX(Targets!$K$6:$K$45,MATCH('Weekly data'!$C73,Targets!$A$6:$A$45,0)),0))=0,"",IFERROR(INDEX(Targets!$K$6:$K$45,MATCH('Weekly data'!$C73,Targets!$A$6:$A$45,0)),0)),IF(AND(Metrics!$J$15="Weekly",ISNUMBER(Metrics!$K$15)),Metrics!$K$15,"")))))</f>
        <v/>
      </c>
      <c r="BY73">
        <f>IF(NOT(ISNUMBER('Weekly data'!N73)),"",IF(Metrics!$L$15="% of target",IF(ISNUMBER(BX73),IF(BX73=0,"",'Weekly data'!N73/BX73),""),'Weekly data'!N73))</f>
        <v/>
      </c>
      <c r="BZ73">
        <f>IF(AND(ISNUMBER(BY73),ISNUMBER(BY72)),ABS(BY73-BY72),"")</f>
        <v/>
      </c>
      <c r="CA73">
        <f>IF(COUNT(BY61:BY72)&lt;12,"",AVERAGE(BY61:BY72))</f>
        <v/>
      </c>
      <c r="CB73">
        <f>IF(COUNT(BZ62:BZ72)&lt;11,"",AVERAGE(BZ62:BZ72))</f>
        <v/>
      </c>
      <c r="CC73">
        <f>IF(OR(CA73="",CB73=""),"",CA73+2.66*CB73)</f>
        <v/>
      </c>
      <c r="CD73">
        <f>IF(OR(CA73="",CB73=""),"",CA73-2.66*CB73)</f>
        <v/>
      </c>
      <c r="CE73">
        <f>IF(OR(CA73="",COUNT(BY66:BY73)&lt;8),"",IF(COUNTIF(BY66:BY73,"&gt;"&amp;CA73)=8,"Above",IF(COUNTIF(BY66:BY73,"&lt;"&amp;CA73)=8,"Below","")))</f>
        <v/>
      </c>
      <c r="CF73">
        <f>IF('Weekly data'!$C73="","",IF(Metrics!$J$16="Seasonal bookings",IF(OR(N(IFERROR(INDEX(Targets!$L$6:$L$45,MATCH('Weekly data'!$C73,Targets!$A$6:$A$45,0)),0))=0,SUM(Seasonality!$B$6:$B$18)=0),"",IFERROR(INDEX(Targets!$L$6:$L$45,MATCH('Weekly data'!$C73,Targets!$A$6:$A$45,0)),0)*$B73/SUM(Seasonality!$B$6:$B$18)),IF(Metrics!$J$16="Seasonal pipeline",IF(OR(N(IFERROR(INDEX(Targets!$L$6:$L$45,MATCH('Weekly data'!$C73,Targets!$A$6:$A$45,0)),0))=0,SUM(Seasonality!$C$6:$C$18)=0),"",IFERROR(INDEX(Targets!$L$6:$L$45,MATCH('Weekly data'!$C73,Targets!$A$6:$A$45,0)),0)*$C73/SUM(Seasonality!$C$6:$C$18)),IF(Metrics!$J$16="Quarter plan",IF(N(IFERROR(INDEX(Targets!$L$6:$L$45,MATCH('Weekly data'!$C73,Targets!$A$6:$A$45,0)),0))=0,"",IFERROR(INDEX(Targets!$L$6:$L$45,MATCH('Weekly data'!$C73,Targets!$A$6:$A$45,0)),0)),IF(AND(Metrics!$J$16="Weekly",ISNUMBER(Metrics!$K$16)),Metrics!$K$16,"")))))</f>
        <v/>
      </c>
      <c r="CG73">
        <f>IF(NOT(ISNUMBER('Weekly data'!O73)),"",IF(Metrics!$L$16="% of target",IF(ISNUMBER(CF73),IF(CF73=0,"",'Weekly data'!O73/CF73),""),'Weekly data'!O73))</f>
        <v/>
      </c>
      <c r="CH73">
        <f>IF(AND(ISNUMBER(CG73),ISNUMBER(CG72)),ABS(CG73-CG72),"")</f>
        <v/>
      </c>
      <c r="CI73">
        <f>IF(COUNT(CG61:CG72)&lt;12,"",AVERAGE(CG61:CG72))</f>
        <v/>
      </c>
      <c r="CJ73">
        <f>IF(COUNT(CH62:CH72)&lt;11,"",AVERAGE(CH62:CH72))</f>
        <v/>
      </c>
      <c r="CK73">
        <f>IF(OR(CI73="",CJ73=""),"",CI73+2.66*CJ73)</f>
        <v/>
      </c>
      <c r="CL73">
        <f>IF(OR(CI73="",CJ73=""),"",CI73-2.66*CJ73)</f>
        <v/>
      </c>
      <c r="CM73">
        <f>IF(OR(CI73="",COUNT(CG66:CG73)&lt;8),"",IF(COUNTIF(CG66:CG73,"&gt;"&amp;CI73)=8,"Above",IF(COUNTIF(CG66:CG73,"&lt;"&amp;CI73)=8,"Below","")))</f>
        <v/>
      </c>
      <c r="CN73">
        <f>IF('Weekly data'!$C73="","",IF(Metrics!$J$17="Seasonal bookings",IF(OR(N(IFERROR(INDEX(Targets!$M$6:$M$45,MATCH('Weekly data'!$C73,Targets!$A$6:$A$45,0)),0))=0,SUM(Seasonality!$B$6:$B$18)=0),"",IFERROR(INDEX(Targets!$M$6:$M$45,MATCH('Weekly data'!$C73,Targets!$A$6:$A$45,0)),0)*$B73/SUM(Seasonality!$B$6:$B$18)),IF(Metrics!$J$17="Seasonal pipeline",IF(OR(N(IFERROR(INDEX(Targets!$M$6:$M$45,MATCH('Weekly data'!$C73,Targets!$A$6:$A$45,0)),0))=0,SUM(Seasonality!$C$6:$C$18)=0),"",IFERROR(INDEX(Targets!$M$6:$M$45,MATCH('Weekly data'!$C73,Targets!$A$6:$A$45,0)),0)*$C73/SUM(Seasonality!$C$6:$C$18)),IF(Metrics!$J$17="Quarter plan",IF(N(IFERROR(INDEX(Targets!$M$6:$M$45,MATCH('Weekly data'!$C73,Targets!$A$6:$A$45,0)),0))=0,"",IFERROR(INDEX(Targets!$M$6:$M$45,MATCH('Weekly data'!$C73,Targets!$A$6:$A$45,0)),0)),IF(AND(Metrics!$J$17="Weekly",ISNUMBER(Metrics!$K$17)),Metrics!$K$17,"")))))</f>
        <v/>
      </c>
      <c r="CO73">
        <f>IF(NOT(ISNUMBER('Weekly data'!P73)),"",IF(Metrics!$L$17="% of target",IF(ISNUMBER(CN73),IF(CN73=0,"",'Weekly data'!P73/CN73),""),'Weekly data'!P73))</f>
        <v/>
      </c>
      <c r="CP73">
        <f>IF(AND(ISNUMBER(CO73),ISNUMBER(CO72)),ABS(CO73-CO72),"")</f>
        <v/>
      </c>
      <c r="CQ73">
        <f>IF(COUNT(CO61:CO72)&lt;12,"",AVERAGE(CO61:CO72))</f>
        <v/>
      </c>
      <c r="CR73">
        <f>IF(COUNT(CP62:CP72)&lt;11,"",AVERAGE(CP62:CP72))</f>
        <v/>
      </c>
      <c r="CS73">
        <f>IF(OR(CQ73="",CR73=""),"",CQ73+2.66*CR73)</f>
        <v/>
      </c>
      <c r="CT73">
        <f>IF(OR(CQ73="",CR73=""),"",CQ73-2.66*CR73)</f>
        <v/>
      </c>
      <c r="CU73">
        <f>IF(OR(CQ73="",COUNT(CO66:CO73)&lt;8),"",IF(COUNTIF(CO66:CO73,"&gt;"&amp;CQ73)=8,"Above",IF(COUNTIF(CO66:CO73,"&lt;"&amp;CQ73)=8,"Below","")))</f>
        <v/>
      </c>
    </row>
    <row r="74">
      <c r="A74" s="8">
        <f>'Weekly data'!A74</f>
        <v/>
      </c>
      <c r="B74">
        <f>IF('Weekly data'!D74="","",INDEX(Seasonality!$B$6:$B$18,'Weekly data'!D74))</f>
        <v/>
      </c>
      <c r="C74">
        <f>IF('Weekly data'!D74="","",INDEX(Seasonality!$C$6:$C$18,'Weekly data'!D74))</f>
        <v/>
      </c>
      <c r="D74">
        <f>IF('Weekly data'!$C74="","",IF(Metrics!$J$6="Seasonal bookings",IF(OR(N(IFERROR(INDEX(Targets!$B$6:$B$45,MATCH('Weekly data'!$C74,Targets!$A$6:$A$45,0)),0))=0,SUM(Seasonality!$B$6:$B$18)=0),"",IFERROR(INDEX(Targets!$B$6:$B$45,MATCH('Weekly data'!$C74,Targets!$A$6:$A$45,0)),0)*$B74/SUM(Seasonality!$B$6:$B$18)),IF(Metrics!$J$6="Seasonal pipeline",IF(OR(N(IFERROR(INDEX(Targets!$B$6:$B$45,MATCH('Weekly data'!$C74,Targets!$A$6:$A$45,0)),0))=0,SUM(Seasonality!$C$6:$C$18)=0),"",IFERROR(INDEX(Targets!$B$6:$B$45,MATCH('Weekly data'!$C74,Targets!$A$6:$A$45,0)),0)*$C74/SUM(Seasonality!$C$6:$C$18)),IF(Metrics!$J$6="Quarter plan",IF(N(IFERROR(INDEX(Targets!$B$6:$B$45,MATCH('Weekly data'!$C74,Targets!$A$6:$A$45,0)),0))=0,"",IFERROR(INDEX(Targets!$B$6:$B$45,MATCH('Weekly data'!$C74,Targets!$A$6:$A$45,0)),0)),IF(AND(Metrics!$J$6="Weekly",ISNUMBER(Metrics!$K$6)),Metrics!$K$6,"")))))</f>
        <v/>
      </c>
      <c r="E74">
        <f>IF(NOT(ISNUMBER('Weekly data'!E74)),"",IF(Metrics!$L$6="% of target",IF(ISNUMBER(D74),IF(D74=0,"",'Weekly data'!E74/D74),""),'Weekly data'!E74))</f>
        <v/>
      </c>
      <c r="F74">
        <f>IF(AND(ISNUMBER(E74),ISNUMBER(E73)),ABS(E74-E73),"")</f>
        <v/>
      </c>
      <c r="G74">
        <f>IF(COUNT(E62:E73)&lt;12,"",AVERAGE(E62:E73))</f>
        <v/>
      </c>
      <c r="H74">
        <f>IF(COUNT(F63:F73)&lt;11,"",AVERAGE(F63:F73))</f>
        <v/>
      </c>
      <c r="I74">
        <f>IF(OR(G74="",H74=""),"",G74+2.66*H74)</f>
        <v/>
      </c>
      <c r="J74">
        <f>IF(OR(G74="",H74=""),"",G74-2.66*H74)</f>
        <v/>
      </c>
      <c r="K74">
        <f>IF(OR(G74="",COUNT(E67:E74)&lt;8),"",IF(COUNTIF(E67:E74,"&gt;"&amp;G74)=8,"Above",IF(COUNTIF(E67:E74,"&lt;"&amp;G74)=8,"Below","")))</f>
        <v/>
      </c>
      <c r="L74">
        <f>IF('Weekly data'!$C74="","",IF(Metrics!$J$7="Seasonal bookings",IF(OR(N(IFERROR(INDEX(Targets!$C$6:$C$45,MATCH('Weekly data'!$C74,Targets!$A$6:$A$45,0)),0))=0,SUM(Seasonality!$B$6:$B$18)=0),"",IFERROR(INDEX(Targets!$C$6:$C$45,MATCH('Weekly data'!$C74,Targets!$A$6:$A$45,0)),0)*$B74/SUM(Seasonality!$B$6:$B$18)),IF(Metrics!$J$7="Seasonal pipeline",IF(OR(N(IFERROR(INDEX(Targets!$C$6:$C$45,MATCH('Weekly data'!$C74,Targets!$A$6:$A$45,0)),0))=0,SUM(Seasonality!$C$6:$C$18)=0),"",IFERROR(INDEX(Targets!$C$6:$C$45,MATCH('Weekly data'!$C74,Targets!$A$6:$A$45,0)),0)*$C74/SUM(Seasonality!$C$6:$C$18)),IF(Metrics!$J$7="Quarter plan",IF(N(IFERROR(INDEX(Targets!$C$6:$C$45,MATCH('Weekly data'!$C74,Targets!$A$6:$A$45,0)),0))=0,"",IFERROR(INDEX(Targets!$C$6:$C$45,MATCH('Weekly data'!$C74,Targets!$A$6:$A$45,0)),0)),IF(AND(Metrics!$J$7="Weekly",ISNUMBER(Metrics!$K$7)),Metrics!$K$7,"")))))</f>
        <v/>
      </c>
      <c r="M74">
        <f>IF(NOT(ISNUMBER('Weekly data'!F74)),"",IF(Metrics!$L$7="% of target",IF(ISNUMBER(L74),IF(L74=0,"",'Weekly data'!F74/L74),""),'Weekly data'!F74))</f>
        <v/>
      </c>
      <c r="N74">
        <f>IF(AND(ISNUMBER(M74),ISNUMBER(M73)),ABS(M74-M73),"")</f>
        <v/>
      </c>
      <c r="O74">
        <f>IF(COUNT(M62:M73)&lt;12,"",AVERAGE(M62:M73))</f>
        <v/>
      </c>
      <c r="P74">
        <f>IF(COUNT(N63:N73)&lt;11,"",AVERAGE(N63:N73))</f>
        <v/>
      </c>
      <c r="Q74">
        <f>IF(OR(O74="",P74=""),"",O74+2.66*P74)</f>
        <v/>
      </c>
      <c r="R74">
        <f>IF(OR(O74="",P74=""),"",O74-2.66*P74)</f>
        <v/>
      </c>
      <c r="S74">
        <f>IF(OR(O74="",COUNT(M67:M74)&lt;8),"",IF(COUNTIF(M67:M74,"&gt;"&amp;O74)=8,"Above",IF(COUNTIF(M67:M74,"&lt;"&amp;O74)=8,"Below","")))</f>
        <v/>
      </c>
      <c r="T74">
        <f>IF('Weekly data'!$C74="","",IF(Metrics!$J$8="Seasonal bookings",IF(OR(N(IFERROR(INDEX(Targets!$D$6:$D$45,MATCH('Weekly data'!$C74,Targets!$A$6:$A$45,0)),0))=0,SUM(Seasonality!$B$6:$B$18)=0),"",IFERROR(INDEX(Targets!$D$6:$D$45,MATCH('Weekly data'!$C74,Targets!$A$6:$A$45,0)),0)*$B74/SUM(Seasonality!$B$6:$B$18)),IF(Metrics!$J$8="Seasonal pipeline",IF(OR(N(IFERROR(INDEX(Targets!$D$6:$D$45,MATCH('Weekly data'!$C74,Targets!$A$6:$A$45,0)),0))=0,SUM(Seasonality!$C$6:$C$18)=0),"",IFERROR(INDEX(Targets!$D$6:$D$45,MATCH('Weekly data'!$C74,Targets!$A$6:$A$45,0)),0)*$C74/SUM(Seasonality!$C$6:$C$18)),IF(Metrics!$J$8="Quarter plan",IF(N(IFERROR(INDEX(Targets!$D$6:$D$45,MATCH('Weekly data'!$C74,Targets!$A$6:$A$45,0)),0))=0,"",IFERROR(INDEX(Targets!$D$6:$D$45,MATCH('Weekly data'!$C74,Targets!$A$6:$A$45,0)),0)),IF(AND(Metrics!$J$8="Weekly",ISNUMBER(Metrics!$K$8)),Metrics!$K$8,"")))))</f>
        <v/>
      </c>
      <c r="U74">
        <f>IF(NOT(ISNUMBER('Weekly data'!G74)),"",IF(Metrics!$L$8="% of target",IF(ISNUMBER(T74),IF(T74=0,"",'Weekly data'!G74/T74),""),'Weekly data'!G74))</f>
        <v/>
      </c>
      <c r="V74">
        <f>IF(AND(ISNUMBER(U74),ISNUMBER(U73)),ABS(U74-U73),"")</f>
        <v/>
      </c>
      <c r="W74">
        <f>IF(COUNT(U62:U73)&lt;12,"",AVERAGE(U62:U73))</f>
        <v/>
      </c>
      <c r="X74">
        <f>IF(COUNT(V63:V73)&lt;11,"",AVERAGE(V63:V73))</f>
        <v/>
      </c>
      <c r="Y74">
        <f>IF(OR(W74="",X74=""),"",W74+2.66*X74)</f>
        <v/>
      </c>
      <c r="Z74">
        <f>IF(OR(W74="",X74=""),"",W74-2.66*X74)</f>
        <v/>
      </c>
      <c r="AA74">
        <f>IF(OR(W74="",COUNT(U67:U74)&lt;8),"",IF(COUNTIF(U67:U74,"&gt;"&amp;W74)=8,"Above",IF(COUNTIF(U67:U74,"&lt;"&amp;W74)=8,"Below","")))</f>
        <v/>
      </c>
      <c r="AB74">
        <f>IF('Weekly data'!$C74="","",IF(Metrics!$J$9="Seasonal bookings",IF(OR(N(IFERROR(INDEX(Targets!$E$6:$E$45,MATCH('Weekly data'!$C74,Targets!$A$6:$A$45,0)),0))=0,SUM(Seasonality!$B$6:$B$18)=0),"",IFERROR(INDEX(Targets!$E$6:$E$45,MATCH('Weekly data'!$C74,Targets!$A$6:$A$45,0)),0)*$B74/SUM(Seasonality!$B$6:$B$18)),IF(Metrics!$J$9="Seasonal pipeline",IF(OR(N(IFERROR(INDEX(Targets!$E$6:$E$45,MATCH('Weekly data'!$C74,Targets!$A$6:$A$45,0)),0))=0,SUM(Seasonality!$C$6:$C$18)=0),"",IFERROR(INDEX(Targets!$E$6:$E$45,MATCH('Weekly data'!$C74,Targets!$A$6:$A$45,0)),0)*$C74/SUM(Seasonality!$C$6:$C$18)),IF(Metrics!$J$9="Quarter plan",IF(N(IFERROR(INDEX(Targets!$E$6:$E$45,MATCH('Weekly data'!$C74,Targets!$A$6:$A$45,0)),0))=0,"",IFERROR(INDEX(Targets!$E$6:$E$45,MATCH('Weekly data'!$C74,Targets!$A$6:$A$45,0)),0)),IF(AND(Metrics!$J$9="Weekly",ISNUMBER(Metrics!$K$9)),Metrics!$K$9,"")))))</f>
        <v/>
      </c>
      <c r="AC74">
        <f>IF(NOT(ISNUMBER('Weekly data'!H74)),"",IF(Metrics!$L$9="% of target",IF(ISNUMBER(AB74),IF(AB74=0,"",'Weekly data'!H74/AB74),""),'Weekly data'!H74))</f>
        <v/>
      </c>
      <c r="AD74">
        <f>IF(AND(ISNUMBER(AC74),ISNUMBER(AC73)),ABS(AC74-AC73),"")</f>
        <v/>
      </c>
      <c r="AE74">
        <f>IF(COUNT(AC62:AC73)&lt;12,"",AVERAGE(AC62:AC73))</f>
        <v/>
      </c>
      <c r="AF74">
        <f>IF(COUNT(AD63:AD73)&lt;11,"",AVERAGE(AD63:AD73))</f>
        <v/>
      </c>
      <c r="AG74">
        <f>IF(OR(AE74="",AF74=""),"",AE74+2.66*AF74)</f>
        <v/>
      </c>
      <c r="AH74">
        <f>IF(OR(AE74="",AF74=""),"",AE74-2.66*AF74)</f>
        <v/>
      </c>
      <c r="AI74">
        <f>IF(OR(AE74="",COUNT(AC67:AC74)&lt;8),"",IF(COUNTIF(AC67:AC74,"&gt;"&amp;AE74)=8,"Above",IF(COUNTIF(AC67:AC74,"&lt;"&amp;AE74)=8,"Below","")))</f>
        <v/>
      </c>
      <c r="AJ74">
        <f>IF('Weekly data'!$C74="","",IF(Metrics!$J$10="Seasonal bookings",IF(OR(N(IFERROR(INDEX(Targets!$F$6:$F$45,MATCH('Weekly data'!$C74,Targets!$A$6:$A$45,0)),0))=0,SUM(Seasonality!$B$6:$B$18)=0),"",IFERROR(INDEX(Targets!$F$6:$F$45,MATCH('Weekly data'!$C74,Targets!$A$6:$A$45,0)),0)*$B74/SUM(Seasonality!$B$6:$B$18)),IF(Metrics!$J$10="Seasonal pipeline",IF(OR(N(IFERROR(INDEX(Targets!$F$6:$F$45,MATCH('Weekly data'!$C74,Targets!$A$6:$A$45,0)),0))=0,SUM(Seasonality!$C$6:$C$18)=0),"",IFERROR(INDEX(Targets!$F$6:$F$45,MATCH('Weekly data'!$C74,Targets!$A$6:$A$45,0)),0)*$C74/SUM(Seasonality!$C$6:$C$18)),IF(Metrics!$J$10="Quarter plan",IF(N(IFERROR(INDEX(Targets!$F$6:$F$45,MATCH('Weekly data'!$C74,Targets!$A$6:$A$45,0)),0))=0,"",IFERROR(INDEX(Targets!$F$6:$F$45,MATCH('Weekly data'!$C74,Targets!$A$6:$A$45,0)),0)),IF(AND(Metrics!$J$10="Weekly",ISNUMBER(Metrics!$K$10)),Metrics!$K$10,"")))))</f>
        <v/>
      </c>
      <c r="AK74">
        <f>IF(NOT(ISNUMBER('Weekly data'!I74)),"",IF(Metrics!$L$10="% of target",IF(ISNUMBER(AJ74),IF(AJ74=0,"",'Weekly data'!I74/AJ74),""),'Weekly data'!I74))</f>
        <v/>
      </c>
      <c r="AL74">
        <f>IF(AND(ISNUMBER(AK74),ISNUMBER(AK73)),ABS(AK74-AK73),"")</f>
        <v/>
      </c>
      <c r="AM74">
        <f>IF(COUNT(AK62:AK73)&lt;12,"",AVERAGE(AK62:AK73))</f>
        <v/>
      </c>
      <c r="AN74">
        <f>IF(COUNT(AL63:AL73)&lt;11,"",AVERAGE(AL63:AL73))</f>
        <v/>
      </c>
      <c r="AO74">
        <f>IF(OR(AM74="",AN74=""),"",AM74+2.66*AN74)</f>
        <v/>
      </c>
      <c r="AP74">
        <f>IF(OR(AM74="",AN74=""),"",AM74-2.66*AN74)</f>
        <v/>
      </c>
      <c r="AQ74">
        <f>IF(OR(AM74="",COUNT(AK67:AK74)&lt;8),"",IF(COUNTIF(AK67:AK74,"&gt;"&amp;AM74)=8,"Above",IF(COUNTIF(AK67:AK74,"&lt;"&amp;AM74)=8,"Below","")))</f>
        <v/>
      </c>
      <c r="AR74">
        <f>IF('Weekly data'!$C74="","",IF(Metrics!$J$11="Seasonal bookings",IF(OR(N(IFERROR(INDEX(Targets!$G$6:$G$45,MATCH('Weekly data'!$C74,Targets!$A$6:$A$45,0)),0))=0,SUM(Seasonality!$B$6:$B$18)=0),"",IFERROR(INDEX(Targets!$G$6:$G$45,MATCH('Weekly data'!$C74,Targets!$A$6:$A$45,0)),0)*$B74/SUM(Seasonality!$B$6:$B$18)),IF(Metrics!$J$11="Seasonal pipeline",IF(OR(N(IFERROR(INDEX(Targets!$G$6:$G$45,MATCH('Weekly data'!$C74,Targets!$A$6:$A$45,0)),0))=0,SUM(Seasonality!$C$6:$C$18)=0),"",IFERROR(INDEX(Targets!$G$6:$G$45,MATCH('Weekly data'!$C74,Targets!$A$6:$A$45,0)),0)*$C74/SUM(Seasonality!$C$6:$C$18)),IF(Metrics!$J$11="Quarter plan",IF(N(IFERROR(INDEX(Targets!$G$6:$G$45,MATCH('Weekly data'!$C74,Targets!$A$6:$A$45,0)),0))=0,"",IFERROR(INDEX(Targets!$G$6:$G$45,MATCH('Weekly data'!$C74,Targets!$A$6:$A$45,0)),0)),IF(AND(Metrics!$J$11="Weekly",ISNUMBER(Metrics!$K$11)),Metrics!$K$11,"")))))</f>
        <v/>
      </c>
      <c r="AS74">
        <f>IF(NOT(ISNUMBER('Weekly data'!J74)),"",IF(Metrics!$L$11="% of target",IF(ISNUMBER(AR74),IF(AR74=0,"",'Weekly data'!J74/AR74),""),'Weekly data'!J74))</f>
        <v/>
      </c>
      <c r="AT74">
        <f>IF(AND(ISNUMBER(AS74),ISNUMBER(AS73)),ABS(AS74-AS73),"")</f>
        <v/>
      </c>
      <c r="AU74">
        <f>IF(COUNT(AS62:AS73)&lt;12,"",AVERAGE(AS62:AS73))</f>
        <v/>
      </c>
      <c r="AV74">
        <f>IF(COUNT(AT63:AT73)&lt;11,"",AVERAGE(AT63:AT73))</f>
        <v/>
      </c>
      <c r="AW74">
        <f>IF(OR(AU74="",AV74=""),"",AU74+2.66*AV74)</f>
        <v/>
      </c>
      <c r="AX74">
        <f>IF(OR(AU74="",AV74=""),"",AU74-2.66*AV74)</f>
        <v/>
      </c>
      <c r="AY74">
        <f>IF(OR(AU74="",COUNT(AS67:AS74)&lt;8),"",IF(COUNTIF(AS67:AS74,"&gt;"&amp;AU74)=8,"Above",IF(COUNTIF(AS67:AS74,"&lt;"&amp;AU74)=8,"Below","")))</f>
        <v/>
      </c>
      <c r="AZ74">
        <f>IF('Weekly data'!$C74="","",IF(Metrics!$J$12="Seasonal bookings",IF(OR(N(IFERROR(INDEX(Targets!$H$6:$H$45,MATCH('Weekly data'!$C74,Targets!$A$6:$A$45,0)),0))=0,SUM(Seasonality!$B$6:$B$18)=0),"",IFERROR(INDEX(Targets!$H$6:$H$45,MATCH('Weekly data'!$C74,Targets!$A$6:$A$45,0)),0)*$B74/SUM(Seasonality!$B$6:$B$18)),IF(Metrics!$J$12="Seasonal pipeline",IF(OR(N(IFERROR(INDEX(Targets!$H$6:$H$45,MATCH('Weekly data'!$C74,Targets!$A$6:$A$45,0)),0))=0,SUM(Seasonality!$C$6:$C$18)=0),"",IFERROR(INDEX(Targets!$H$6:$H$45,MATCH('Weekly data'!$C74,Targets!$A$6:$A$45,0)),0)*$C74/SUM(Seasonality!$C$6:$C$18)),IF(Metrics!$J$12="Quarter plan",IF(N(IFERROR(INDEX(Targets!$H$6:$H$45,MATCH('Weekly data'!$C74,Targets!$A$6:$A$45,0)),0))=0,"",IFERROR(INDEX(Targets!$H$6:$H$45,MATCH('Weekly data'!$C74,Targets!$A$6:$A$45,0)),0)),IF(AND(Metrics!$J$12="Weekly",ISNUMBER(Metrics!$K$12)),Metrics!$K$12,"")))))</f>
        <v/>
      </c>
      <c r="BA74">
        <f>IF(NOT(ISNUMBER('Weekly data'!K74)),"",IF(Metrics!$L$12="% of target",IF(ISNUMBER(AZ74),IF(AZ74=0,"",'Weekly data'!K74/AZ74),""),'Weekly data'!K74))</f>
        <v/>
      </c>
      <c r="BB74">
        <f>IF(AND(ISNUMBER(BA74),ISNUMBER(BA73)),ABS(BA74-BA73),"")</f>
        <v/>
      </c>
      <c r="BC74">
        <f>IF(COUNT(BA62:BA73)&lt;12,"",AVERAGE(BA62:BA73))</f>
        <v/>
      </c>
      <c r="BD74">
        <f>IF(COUNT(BB63:BB73)&lt;11,"",AVERAGE(BB63:BB73))</f>
        <v/>
      </c>
      <c r="BE74">
        <f>IF(OR(BC74="",BD74=""),"",BC74+2.66*BD74)</f>
        <v/>
      </c>
      <c r="BF74">
        <f>IF(OR(BC74="",BD74=""),"",BC74-2.66*BD74)</f>
        <v/>
      </c>
      <c r="BG74">
        <f>IF(OR(BC74="",COUNT(BA67:BA74)&lt;8),"",IF(COUNTIF(BA67:BA74,"&gt;"&amp;BC74)=8,"Above",IF(COUNTIF(BA67:BA74,"&lt;"&amp;BC74)=8,"Below","")))</f>
        <v/>
      </c>
      <c r="BH74">
        <f>IF('Weekly data'!$C74="","",IF(Metrics!$J$13="Seasonal bookings",IF(OR(N(IFERROR(INDEX(Targets!$I$6:$I$45,MATCH('Weekly data'!$C74,Targets!$A$6:$A$45,0)),0))=0,SUM(Seasonality!$B$6:$B$18)=0),"",IFERROR(INDEX(Targets!$I$6:$I$45,MATCH('Weekly data'!$C74,Targets!$A$6:$A$45,0)),0)*$B74/SUM(Seasonality!$B$6:$B$18)),IF(Metrics!$J$13="Seasonal pipeline",IF(OR(N(IFERROR(INDEX(Targets!$I$6:$I$45,MATCH('Weekly data'!$C74,Targets!$A$6:$A$45,0)),0))=0,SUM(Seasonality!$C$6:$C$18)=0),"",IFERROR(INDEX(Targets!$I$6:$I$45,MATCH('Weekly data'!$C74,Targets!$A$6:$A$45,0)),0)*$C74/SUM(Seasonality!$C$6:$C$18)),IF(Metrics!$J$13="Quarter plan",IF(N(IFERROR(INDEX(Targets!$I$6:$I$45,MATCH('Weekly data'!$C74,Targets!$A$6:$A$45,0)),0))=0,"",IFERROR(INDEX(Targets!$I$6:$I$45,MATCH('Weekly data'!$C74,Targets!$A$6:$A$45,0)),0)),IF(AND(Metrics!$J$13="Weekly",ISNUMBER(Metrics!$K$13)),Metrics!$K$13,"")))))</f>
        <v/>
      </c>
      <c r="BI74">
        <f>IF(NOT(ISNUMBER('Weekly data'!L74)),"",IF(Metrics!$L$13="% of target",IF(ISNUMBER(BH74),IF(BH74=0,"",'Weekly data'!L74/BH74),""),'Weekly data'!L74))</f>
        <v/>
      </c>
      <c r="BJ74">
        <f>IF(AND(ISNUMBER(BI74),ISNUMBER(BI73)),ABS(BI74-BI73),"")</f>
        <v/>
      </c>
      <c r="BK74">
        <f>IF(COUNT(BI62:BI73)&lt;12,"",AVERAGE(BI62:BI73))</f>
        <v/>
      </c>
      <c r="BL74">
        <f>IF(COUNT(BJ63:BJ73)&lt;11,"",AVERAGE(BJ63:BJ73))</f>
        <v/>
      </c>
      <c r="BM74">
        <f>IF(OR(BK74="",BL74=""),"",BK74+2.66*BL74)</f>
        <v/>
      </c>
      <c r="BN74">
        <f>IF(OR(BK74="",BL74=""),"",BK74-2.66*BL74)</f>
        <v/>
      </c>
      <c r="BO74">
        <f>IF(OR(BK74="",COUNT(BI67:BI74)&lt;8),"",IF(COUNTIF(BI67:BI74,"&gt;"&amp;BK74)=8,"Above",IF(COUNTIF(BI67:BI74,"&lt;"&amp;BK74)=8,"Below","")))</f>
        <v/>
      </c>
      <c r="BP74">
        <f>IF('Weekly data'!$C74="","",IF(Metrics!$J$14="Seasonal bookings",IF(OR(N(IFERROR(INDEX(Targets!$J$6:$J$45,MATCH('Weekly data'!$C74,Targets!$A$6:$A$45,0)),0))=0,SUM(Seasonality!$B$6:$B$18)=0),"",IFERROR(INDEX(Targets!$J$6:$J$45,MATCH('Weekly data'!$C74,Targets!$A$6:$A$45,0)),0)*$B74/SUM(Seasonality!$B$6:$B$18)),IF(Metrics!$J$14="Seasonal pipeline",IF(OR(N(IFERROR(INDEX(Targets!$J$6:$J$45,MATCH('Weekly data'!$C74,Targets!$A$6:$A$45,0)),0))=0,SUM(Seasonality!$C$6:$C$18)=0),"",IFERROR(INDEX(Targets!$J$6:$J$45,MATCH('Weekly data'!$C74,Targets!$A$6:$A$45,0)),0)*$C74/SUM(Seasonality!$C$6:$C$18)),IF(Metrics!$J$14="Quarter plan",IF(N(IFERROR(INDEX(Targets!$J$6:$J$45,MATCH('Weekly data'!$C74,Targets!$A$6:$A$45,0)),0))=0,"",IFERROR(INDEX(Targets!$J$6:$J$45,MATCH('Weekly data'!$C74,Targets!$A$6:$A$45,0)),0)),IF(AND(Metrics!$J$14="Weekly",ISNUMBER(Metrics!$K$14)),Metrics!$K$14,"")))))</f>
        <v/>
      </c>
      <c r="BQ74">
        <f>IF(NOT(ISNUMBER('Weekly data'!M74)),"",IF(Metrics!$L$14="% of target",IF(ISNUMBER(BP74),IF(BP74=0,"",'Weekly data'!M74/BP74),""),'Weekly data'!M74))</f>
        <v/>
      </c>
      <c r="BR74">
        <f>IF(AND(ISNUMBER(BQ74),ISNUMBER(BQ73)),ABS(BQ74-BQ73),"")</f>
        <v/>
      </c>
      <c r="BS74">
        <f>IF(COUNT(BQ62:BQ73)&lt;12,"",AVERAGE(BQ62:BQ73))</f>
        <v/>
      </c>
      <c r="BT74">
        <f>IF(COUNT(BR63:BR73)&lt;11,"",AVERAGE(BR63:BR73))</f>
        <v/>
      </c>
      <c r="BU74">
        <f>IF(OR(BS74="",BT74=""),"",BS74+2.66*BT74)</f>
        <v/>
      </c>
      <c r="BV74">
        <f>IF(OR(BS74="",BT74=""),"",BS74-2.66*BT74)</f>
        <v/>
      </c>
      <c r="BW74">
        <f>IF(OR(BS74="",COUNT(BQ67:BQ74)&lt;8),"",IF(COUNTIF(BQ67:BQ74,"&gt;"&amp;BS74)=8,"Above",IF(COUNTIF(BQ67:BQ74,"&lt;"&amp;BS74)=8,"Below","")))</f>
        <v/>
      </c>
      <c r="BX74">
        <f>IF('Weekly data'!$C74="","",IF(Metrics!$J$15="Seasonal bookings",IF(OR(N(IFERROR(INDEX(Targets!$K$6:$K$45,MATCH('Weekly data'!$C74,Targets!$A$6:$A$45,0)),0))=0,SUM(Seasonality!$B$6:$B$18)=0),"",IFERROR(INDEX(Targets!$K$6:$K$45,MATCH('Weekly data'!$C74,Targets!$A$6:$A$45,0)),0)*$B74/SUM(Seasonality!$B$6:$B$18)),IF(Metrics!$J$15="Seasonal pipeline",IF(OR(N(IFERROR(INDEX(Targets!$K$6:$K$45,MATCH('Weekly data'!$C74,Targets!$A$6:$A$45,0)),0))=0,SUM(Seasonality!$C$6:$C$18)=0),"",IFERROR(INDEX(Targets!$K$6:$K$45,MATCH('Weekly data'!$C74,Targets!$A$6:$A$45,0)),0)*$C74/SUM(Seasonality!$C$6:$C$18)),IF(Metrics!$J$15="Quarter plan",IF(N(IFERROR(INDEX(Targets!$K$6:$K$45,MATCH('Weekly data'!$C74,Targets!$A$6:$A$45,0)),0))=0,"",IFERROR(INDEX(Targets!$K$6:$K$45,MATCH('Weekly data'!$C74,Targets!$A$6:$A$45,0)),0)),IF(AND(Metrics!$J$15="Weekly",ISNUMBER(Metrics!$K$15)),Metrics!$K$15,"")))))</f>
        <v/>
      </c>
      <c r="BY74">
        <f>IF(NOT(ISNUMBER('Weekly data'!N74)),"",IF(Metrics!$L$15="% of target",IF(ISNUMBER(BX74),IF(BX74=0,"",'Weekly data'!N74/BX74),""),'Weekly data'!N74))</f>
        <v/>
      </c>
      <c r="BZ74">
        <f>IF(AND(ISNUMBER(BY74),ISNUMBER(BY73)),ABS(BY74-BY73),"")</f>
        <v/>
      </c>
      <c r="CA74">
        <f>IF(COUNT(BY62:BY73)&lt;12,"",AVERAGE(BY62:BY73))</f>
        <v/>
      </c>
      <c r="CB74">
        <f>IF(COUNT(BZ63:BZ73)&lt;11,"",AVERAGE(BZ63:BZ73))</f>
        <v/>
      </c>
      <c r="CC74">
        <f>IF(OR(CA74="",CB74=""),"",CA74+2.66*CB74)</f>
        <v/>
      </c>
      <c r="CD74">
        <f>IF(OR(CA74="",CB74=""),"",CA74-2.66*CB74)</f>
        <v/>
      </c>
      <c r="CE74">
        <f>IF(OR(CA74="",COUNT(BY67:BY74)&lt;8),"",IF(COUNTIF(BY67:BY74,"&gt;"&amp;CA74)=8,"Above",IF(COUNTIF(BY67:BY74,"&lt;"&amp;CA74)=8,"Below","")))</f>
        <v/>
      </c>
      <c r="CF74">
        <f>IF('Weekly data'!$C74="","",IF(Metrics!$J$16="Seasonal bookings",IF(OR(N(IFERROR(INDEX(Targets!$L$6:$L$45,MATCH('Weekly data'!$C74,Targets!$A$6:$A$45,0)),0))=0,SUM(Seasonality!$B$6:$B$18)=0),"",IFERROR(INDEX(Targets!$L$6:$L$45,MATCH('Weekly data'!$C74,Targets!$A$6:$A$45,0)),0)*$B74/SUM(Seasonality!$B$6:$B$18)),IF(Metrics!$J$16="Seasonal pipeline",IF(OR(N(IFERROR(INDEX(Targets!$L$6:$L$45,MATCH('Weekly data'!$C74,Targets!$A$6:$A$45,0)),0))=0,SUM(Seasonality!$C$6:$C$18)=0),"",IFERROR(INDEX(Targets!$L$6:$L$45,MATCH('Weekly data'!$C74,Targets!$A$6:$A$45,0)),0)*$C74/SUM(Seasonality!$C$6:$C$18)),IF(Metrics!$J$16="Quarter plan",IF(N(IFERROR(INDEX(Targets!$L$6:$L$45,MATCH('Weekly data'!$C74,Targets!$A$6:$A$45,0)),0))=0,"",IFERROR(INDEX(Targets!$L$6:$L$45,MATCH('Weekly data'!$C74,Targets!$A$6:$A$45,0)),0)),IF(AND(Metrics!$J$16="Weekly",ISNUMBER(Metrics!$K$16)),Metrics!$K$16,"")))))</f>
        <v/>
      </c>
      <c r="CG74">
        <f>IF(NOT(ISNUMBER('Weekly data'!O74)),"",IF(Metrics!$L$16="% of target",IF(ISNUMBER(CF74),IF(CF74=0,"",'Weekly data'!O74/CF74),""),'Weekly data'!O74))</f>
        <v/>
      </c>
      <c r="CH74">
        <f>IF(AND(ISNUMBER(CG74),ISNUMBER(CG73)),ABS(CG74-CG73),"")</f>
        <v/>
      </c>
      <c r="CI74">
        <f>IF(COUNT(CG62:CG73)&lt;12,"",AVERAGE(CG62:CG73))</f>
        <v/>
      </c>
      <c r="CJ74">
        <f>IF(COUNT(CH63:CH73)&lt;11,"",AVERAGE(CH63:CH73))</f>
        <v/>
      </c>
      <c r="CK74">
        <f>IF(OR(CI74="",CJ74=""),"",CI74+2.66*CJ74)</f>
        <v/>
      </c>
      <c r="CL74">
        <f>IF(OR(CI74="",CJ74=""),"",CI74-2.66*CJ74)</f>
        <v/>
      </c>
      <c r="CM74">
        <f>IF(OR(CI74="",COUNT(CG67:CG74)&lt;8),"",IF(COUNTIF(CG67:CG74,"&gt;"&amp;CI74)=8,"Above",IF(COUNTIF(CG67:CG74,"&lt;"&amp;CI74)=8,"Below","")))</f>
        <v/>
      </c>
      <c r="CN74">
        <f>IF('Weekly data'!$C74="","",IF(Metrics!$J$17="Seasonal bookings",IF(OR(N(IFERROR(INDEX(Targets!$M$6:$M$45,MATCH('Weekly data'!$C74,Targets!$A$6:$A$45,0)),0))=0,SUM(Seasonality!$B$6:$B$18)=0),"",IFERROR(INDEX(Targets!$M$6:$M$45,MATCH('Weekly data'!$C74,Targets!$A$6:$A$45,0)),0)*$B74/SUM(Seasonality!$B$6:$B$18)),IF(Metrics!$J$17="Seasonal pipeline",IF(OR(N(IFERROR(INDEX(Targets!$M$6:$M$45,MATCH('Weekly data'!$C74,Targets!$A$6:$A$45,0)),0))=0,SUM(Seasonality!$C$6:$C$18)=0),"",IFERROR(INDEX(Targets!$M$6:$M$45,MATCH('Weekly data'!$C74,Targets!$A$6:$A$45,0)),0)*$C74/SUM(Seasonality!$C$6:$C$18)),IF(Metrics!$J$17="Quarter plan",IF(N(IFERROR(INDEX(Targets!$M$6:$M$45,MATCH('Weekly data'!$C74,Targets!$A$6:$A$45,0)),0))=0,"",IFERROR(INDEX(Targets!$M$6:$M$45,MATCH('Weekly data'!$C74,Targets!$A$6:$A$45,0)),0)),IF(AND(Metrics!$J$17="Weekly",ISNUMBER(Metrics!$K$17)),Metrics!$K$17,"")))))</f>
        <v/>
      </c>
      <c r="CO74">
        <f>IF(NOT(ISNUMBER('Weekly data'!P74)),"",IF(Metrics!$L$17="% of target",IF(ISNUMBER(CN74),IF(CN74=0,"",'Weekly data'!P74/CN74),""),'Weekly data'!P74))</f>
        <v/>
      </c>
      <c r="CP74">
        <f>IF(AND(ISNUMBER(CO74),ISNUMBER(CO73)),ABS(CO74-CO73),"")</f>
        <v/>
      </c>
      <c r="CQ74">
        <f>IF(COUNT(CO62:CO73)&lt;12,"",AVERAGE(CO62:CO73))</f>
        <v/>
      </c>
      <c r="CR74">
        <f>IF(COUNT(CP63:CP73)&lt;11,"",AVERAGE(CP63:CP73))</f>
        <v/>
      </c>
      <c r="CS74">
        <f>IF(OR(CQ74="",CR74=""),"",CQ74+2.66*CR74)</f>
        <v/>
      </c>
      <c r="CT74">
        <f>IF(OR(CQ74="",CR74=""),"",CQ74-2.66*CR74)</f>
        <v/>
      </c>
      <c r="CU74">
        <f>IF(OR(CQ74="",COUNT(CO67:CO74)&lt;8),"",IF(COUNTIF(CO67:CO74,"&gt;"&amp;CQ74)=8,"Above",IF(COUNTIF(CO67:CO74,"&lt;"&amp;CQ74)=8,"Below","")))</f>
        <v/>
      </c>
    </row>
    <row r="75">
      <c r="A75" s="8">
        <f>'Weekly data'!A75</f>
        <v/>
      </c>
      <c r="B75">
        <f>IF('Weekly data'!D75="","",INDEX(Seasonality!$B$6:$B$18,'Weekly data'!D75))</f>
        <v/>
      </c>
      <c r="C75">
        <f>IF('Weekly data'!D75="","",INDEX(Seasonality!$C$6:$C$18,'Weekly data'!D75))</f>
        <v/>
      </c>
      <c r="D75">
        <f>IF('Weekly data'!$C75="","",IF(Metrics!$J$6="Seasonal bookings",IF(OR(N(IFERROR(INDEX(Targets!$B$6:$B$45,MATCH('Weekly data'!$C75,Targets!$A$6:$A$45,0)),0))=0,SUM(Seasonality!$B$6:$B$18)=0),"",IFERROR(INDEX(Targets!$B$6:$B$45,MATCH('Weekly data'!$C75,Targets!$A$6:$A$45,0)),0)*$B75/SUM(Seasonality!$B$6:$B$18)),IF(Metrics!$J$6="Seasonal pipeline",IF(OR(N(IFERROR(INDEX(Targets!$B$6:$B$45,MATCH('Weekly data'!$C75,Targets!$A$6:$A$45,0)),0))=0,SUM(Seasonality!$C$6:$C$18)=0),"",IFERROR(INDEX(Targets!$B$6:$B$45,MATCH('Weekly data'!$C75,Targets!$A$6:$A$45,0)),0)*$C75/SUM(Seasonality!$C$6:$C$18)),IF(Metrics!$J$6="Quarter plan",IF(N(IFERROR(INDEX(Targets!$B$6:$B$45,MATCH('Weekly data'!$C75,Targets!$A$6:$A$45,0)),0))=0,"",IFERROR(INDEX(Targets!$B$6:$B$45,MATCH('Weekly data'!$C75,Targets!$A$6:$A$45,0)),0)),IF(AND(Metrics!$J$6="Weekly",ISNUMBER(Metrics!$K$6)),Metrics!$K$6,"")))))</f>
        <v/>
      </c>
      <c r="E75">
        <f>IF(NOT(ISNUMBER('Weekly data'!E75)),"",IF(Metrics!$L$6="% of target",IF(ISNUMBER(D75),IF(D75=0,"",'Weekly data'!E75/D75),""),'Weekly data'!E75))</f>
        <v/>
      </c>
      <c r="F75">
        <f>IF(AND(ISNUMBER(E75),ISNUMBER(E74)),ABS(E75-E74),"")</f>
        <v/>
      </c>
      <c r="G75">
        <f>IF(COUNT(E63:E74)&lt;12,"",AVERAGE(E63:E74))</f>
        <v/>
      </c>
      <c r="H75">
        <f>IF(COUNT(F64:F74)&lt;11,"",AVERAGE(F64:F74))</f>
        <v/>
      </c>
      <c r="I75">
        <f>IF(OR(G75="",H75=""),"",G75+2.66*H75)</f>
        <v/>
      </c>
      <c r="J75">
        <f>IF(OR(G75="",H75=""),"",G75-2.66*H75)</f>
        <v/>
      </c>
      <c r="K75">
        <f>IF(OR(G75="",COUNT(E68:E75)&lt;8),"",IF(COUNTIF(E68:E75,"&gt;"&amp;G75)=8,"Above",IF(COUNTIF(E68:E75,"&lt;"&amp;G75)=8,"Below","")))</f>
        <v/>
      </c>
      <c r="L75">
        <f>IF('Weekly data'!$C75="","",IF(Metrics!$J$7="Seasonal bookings",IF(OR(N(IFERROR(INDEX(Targets!$C$6:$C$45,MATCH('Weekly data'!$C75,Targets!$A$6:$A$45,0)),0))=0,SUM(Seasonality!$B$6:$B$18)=0),"",IFERROR(INDEX(Targets!$C$6:$C$45,MATCH('Weekly data'!$C75,Targets!$A$6:$A$45,0)),0)*$B75/SUM(Seasonality!$B$6:$B$18)),IF(Metrics!$J$7="Seasonal pipeline",IF(OR(N(IFERROR(INDEX(Targets!$C$6:$C$45,MATCH('Weekly data'!$C75,Targets!$A$6:$A$45,0)),0))=0,SUM(Seasonality!$C$6:$C$18)=0),"",IFERROR(INDEX(Targets!$C$6:$C$45,MATCH('Weekly data'!$C75,Targets!$A$6:$A$45,0)),0)*$C75/SUM(Seasonality!$C$6:$C$18)),IF(Metrics!$J$7="Quarter plan",IF(N(IFERROR(INDEX(Targets!$C$6:$C$45,MATCH('Weekly data'!$C75,Targets!$A$6:$A$45,0)),0))=0,"",IFERROR(INDEX(Targets!$C$6:$C$45,MATCH('Weekly data'!$C75,Targets!$A$6:$A$45,0)),0)),IF(AND(Metrics!$J$7="Weekly",ISNUMBER(Metrics!$K$7)),Metrics!$K$7,"")))))</f>
        <v/>
      </c>
      <c r="M75">
        <f>IF(NOT(ISNUMBER('Weekly data'!F75)),"",IF(Metrics!$L$7="% of target",IF(ISNUMBER(L75),IF(L75=0,"",'Weekly data'!F75/L75),""),'Weekly data'!F75))</f>
        <v/>
      </c>
      <c r="N75">
        <f>IF(AND(ISNUMBER(M75),ISNUMBER(M74)),ABS(M75-M74),"")</f>
        <v/>
      </c>
      <c r="O75">
        <f>IF(COUNT(M63:M74)&lt;12,"",AVERAGE(M63:M74))</f>
        <v/>
      </c>
      <c r="P75">
        <f>IF(COUNT(N64:N74)&lt;11,"",AVERAGE(N64:N74))</f>
        <v/>
      </c>
      <c r="Q75">
        <f>IF(OR(O75="",P75=""),"",O75+2.66*P75)</f>
        <v/>
      </c>
      <c r="R75">
        <f>IF(OR(O75="",P75=""),"",O75-2.66*P75)</f>
        <v/>
      </c>
      <c r="S75">
        <f>IF(OR(O75="",COUNT(M68:M75)&lt;8),"",IF(COUNTIF(M68:M75,"&gt;"&amp;O75)=8,"Above",IF(COUNTIF(M68:M75,"&lt;"&amp;O75)=8,"Below","")))</f>
        <v/>
      </c>
      <c r="T75">
        <f>IF('Weekly data'!$C75="","",IF(Metrics!$J$8="Seasonal bookings",IF(OR(N(IFERROR(INDEX(Targets!$D$6:$D$45,MATCH('Weekly data'!$C75,Targets!$A$6:$A$45,0)),0))=0,SUM(Seasonality!$B$6:$B$18)=0),"",IFERROR(INDEX(Targets!$D$6:$D$45,MATCH('Weekly data'!$C75,Targets!$A$6:$A$45,0)),0)*$B75/SUM(Seasonality!$B$6:$B$18)),IF(Metrics!$J$8="Seasonal pipeline",IF(OR(N(IFERROR(INDEX(Targets!$D$6:$D$45,MATCH('Weekly data'!$C75,Targets!$A$6:$A$45,0)),0))=0,SUM(Seasonality!$C$6:$C$18)=0),"",IFERROR(INDEX(Targets!$D$6:$D$45,MATCH('Weekly data'!$C75,Targets!$A$6:$A$45,0)),0)*$C75/SUM(Seasonality!$C$6:$C$18)),IF(Metrics!$J$8="Quarter plan",IF(N(IFERROR(INDEX(Targets!$D$6:$D$45,MATCH('Weekly data'!$C75,Targets!$A$6:$A$45,0)),0))=0,"",IFERROR(INDEX(Targets!$D$6:$D$45,MATCH('Weekly data'!$C75,Targets!$A$6:$A$45,0)),0)),IF(AND(Metrics!$J$8="Weekly",ISNUMBER(Metrics!$K$8)),Metrics!$K$8,"")))))</f>
        <v/>
      </c>
      <c r="U75">
        <f>IF(NOT(ISNUMBER('Weekly data'!G75)),"",IF(Metrics!$L$8="% of target",IF(ISNUMBER(T75),IF(T75=0,"",'Weekly data'!G75/T75),""),'Weekly data'!G75))</f>
        <v/>
      </c>
      <c r="V75">
        <f>IF(AND(ISNUMBER(U75),ISNUMBER(U74)),ABS(U75-U74),"")</f>
        <v/>
      </c>
      <c r="W75">
        <f>IF(COUNT(U63:U74)&lt;12,"",AVERAGE(U63:U74))</f>
        <v/>
      </c>
      <c r="X75">
        <f>IF(COUNT(V64:V74)&lt;11,"",AVERAGE(V64:V74))</f>
        <v/>
      </c>
      <c r="Y75">
        <f>IF(OR(W75="",X75=""),"",W75+2.66*X75)</f>
        <v/>
      </c>
      <c r="Z75">
        <f>IF(OR(W75="",X75=""),"",W75-2.66*X75)</f>
        <v/>
      </c>
      <c r="AA75">
        <f>IF(OR(W75="",COUNT(U68:U75)&lt;8),"",IF(COUNTIF(U68:U75,"&gt;"&amp;W75)=8,"Above",IF(COUNTIF(U68:U75,"&lt;"&amp;W75)=8,"Below","")))</f>
        <v/>
      </c>
      <c r="AB75">
        <f>IF('Weekly data'!$C75="","",IF(Metrics!$J$9="Seasonal bookings",IF(OR(N(IFERROR(INDEX(Targets!$E$6:$E$45,MATCH('Weekly data'!$C75,Targets!$A$6:$A$45,0)),0))=0,SUM(Seasonality!$B$6:$B$18)=0),"",IFERROR(INDEX(Targets!$E$6:$E$45,MATCH('Weekly data'!$C75,Targets!$A$6:$A$45,0)),0)*$B75/SUM(Seasonality!$B$6:$B$18)),IF(Metrics!$J$9="Seasonal pipeline",IF(OR(N(IFERROR(INDEX(Targets!$E$6:$E$45,MATCH('Weekly data'!$C75,Targets!$A$6:$A$45,0)),0))=0,SUM(Seasonality!$C$6:$C$18)=0),"",IFERROR(INDEX(Targets!$E$6:$E$45,MATCH('Weekly data'!$C75,Targets!$A$6:$A$45,0)),0)*$C75/SUM(Seasonality!$C$6:$C$18)),IF(Metrics!$J$9="Quarter plan",IF(N(IFERROR(INDEX(Targets!$E$6:$E$45,MATCH('Weekly data'!$C75,Targets!$A$6:$A$45,0)),0))=0,"",IFERROR(INDEX(Targets!$E$6:$E$45,MATCH('Weekly data'!$C75,Targets!$A$6:$A$45,0)),0)),IF(AND(Metrics!$J$9="Weekly",ISNUMBER(Metrics!$K$9)),Metrics!$K$9,"")))))</f>
        <v/>
      </c>
      <c r="AC75">
        <f>IF(NOT(ISNUMBER('Weekly data'!H75)),"",IF(Metrics!$L$9="% of target",IF(ISNUMBER(AB75),IF(AB75=0,"",'Weekly data'!H75/AB75),""),'Weekly data'!H75))</f>
        <v/>
      </c>
      <c r="AD75">
        <f>IF(AND(ISNUMBER(AC75),ISNUMBER(AC74)),ABS(AC75-AC74),"")</f>
        <v/>
      </c>
      <c r="AE75">
        <f>IF(COUNT(AC63:AC74)&lt;12,"",AVERAGE(AC63:AC74))</f>
        <v/>
      </c>
      <c r="AF75">
        <f>IF(COUNT(AD64:AD74)&lt;11,"",AVERAGE(AD64:AD74))</f>
        <v/>
      </c>
      <c r="AG75">
        <f>IF(OR(AE75="",AF75=""),"",AE75+2.66*AF75)</f>
        <v/>
      </c>
      <c r="AH75">
        <f>IF(OR(AE75="",AF75=""),"",AE75-2.66*AF75)</f>
        <v/>
      </c>
      <c r="AI75">
        <f>IF(OR(AE75="",COUNT(AC68:AC75)&lt;8),"",IF(COUNTIF(AC68:AC75,"&gt;"&amp;AE75)=8,"Above",IF(COUNTIF(AC68:AC75,"&lt;"&amp;AE75)=8,"Below","")))</f>
        <v/>
      </c>
      <c r="AJ75">
        <f>IF('Weekly data'!$C75="","",IF(Metrics!$J$10="Seasonal bookings",IF(OR(N(IFERROR(INDEX(Targets!$F$6:$F$45,MATCH('Weekly data'!$C75,Targets!$A$6:$A$45,0)),0))=0,SUM(Seasonality!$B$6:$B$18)=0),"",IFERROR(INDEX(Targets!$F$6:$F$45,MATCH('Weekly data'!$C75,Targets!$A$6:$A$45,0)),0)*$B75/SUM(Seasonality!$B$6:$B$18)),IF(Metrics!$J$10="Seasonal pipeline",IF(OR(N(IFERROR(INDEX(Targets!$F$6:$F$45,MATCH('Weekly data'!$C75,Targets!$A$6:$A$45,0)),0))=0,SUM(Seasonality!$C$6:$C$18)=0),"",IFERROR(INDEX(Targets!$F$6:$F$45,MATCH('Weekly data'!$C75,Targets!$A$6:$A$45,0)),0)*$C75/SUM(Seasonality!$C$6:$C$18)),IF(Metrics!$J$10="Quarter plan",IF(N(IFERROR(INDEX(Targets!$F$6:$F$45,MATCH('Weekly data'!$C75,Targets!$A$6:$A$45,0)),0))=0,"",IFERROR(INDEX(Targets!$F$6:$F$45,MATCH('Weekly data'!$C75,Targets!$A$6:$A$45,0)),0)),IF(AND(Metrics!$J$10="Weekly",ISNUMBER(Metrics!$K$10)),Metrics!$K$10,"")))))</f>
        <v/>
      </c>
      <c r="AK75">
        <f>IF(NOT(ISNUMBER('Weekly data'!I75)),"",IF(Metrics!$L$10="% of target",IF(ISNUMBER(AJ75),IF(AJ75=0,"",'Weekly data'!I75/AJ75),""),'Weekly data'!I75))</f>
        <v/>
      </c>
      <c r="AL75">
        <f>IF(AND(ISNUMBER(AK75),ISNUMBER(AK74)),ABS(AK75-AK74),"")</f>
        <v/>
      </c>
      <c r="AM75">
        <f>IF(COUNT(AK63:AK74)&lt;12,"",AVERAGE(AK63:AK74))</f>
        <v/>
      </c>
      <c r="AN75">
        <f>IF(COUNT(AL64:AL74)&lt;11,"",AVERAGE(AL64:AL74))</f>
        <v/>
      </c>
      <c r="AO75">
        <f>IF(OR(AM75="",AN75=""),"",AM75+2.66*AN75)</f>
        <v/>
      </c>
      <c r="AP75">
        <f>IF(OR(AM75="",AN75=""),"",AM75-2.66*AN75)</f>
        <v/>
      </c>
      <c r="AQ75">
        <f>IF(OR(AM75="",COUNT(AK68:AK75)&lt;8),"",IF(COUNTIF(AK68:AK75,"&gt;"&amp;AM75)=8,"Above",IF(COUNTIF(AK68:AK75,"&lt;"&amp;AM75)=8,"Below","")))</f>
        <v/>
      </c>
      <c r="AR75">
        <f>IF('Weekly data'!$C75="","",IF(Metrics!$J$11="Seasonal bookings",IF(OR(N(IFERROR(INDEX(Targets!$G$6:$G$45,MATCH('Weekly data'!$C75,Targets!$A$6:$A$45,0)),0))=0,SUM(Seasonality!$B$6:$B$18)=0),"",IFERROR(INDEX(Targets!$G$6:$G$45,MATCH('Weekly data'!$C75,Targets!$A$6:$A$45,0)),0)*$B75/SUM(Seasonality!$B$6:$B$18)),IF(Metrics!$J$11="Seasonal pipeline",IF(OR(N(IFERROR(INDEX(Targets!$G$6:$G$45,MATCH('Weekly data'!$C75,Targets!$A$6:$A$45,0)),0))=0,SUM(Seasonality!$C$6:$C$18)=0),"",IFERROR(INDEX(Targets!$G$6:$G$45,MATCH('Weekly data'!$C75,Targets!$A$6:$A$45,0)),0)*$C75/SUM(Seasonality!$C$6:$C$18)),IF(Metrics!$J$11="Quarter plan",IF(N(IFERROR(INDEX(Targets!$G$6:$G$45,MATCH('Weekly data'!$C75,Targets!$A$6:$A$45,0)),0))=0,"",IFERROR(INDEX(Targets!$G$6:$G$45,MATCH('Weekly data'!$C75,Targets!$A$6:$A$45,0)),0)),IF(AND(Metrics!$J$11="Weekly",ISNUMBER(Metrics!$K$11)),Metrics!$K$11,"")))))</f>
        <v/>
      </c>
      <c r="AS75">
        <f>IF(NOT(ISNUMBER('Weekly data'!J75)),"",IF(Metrics!$L$11="% of target",IF(ISNUMBER(AR75),IF(AR75=0,"",'Weekly data'!J75/AR75),""),'Weekly data'!J75))</f>
        <v/>
      </c>
      <c r="AT75">
        <f>IF(AND(ISNUMBER(AS75),ISNUMBER(AS74)),ABS(AS75-AS74),"")</f>
        <v/>
      </c>
      <c r="AU75">
        <f>IF(COUNT(AS63:AS74)&lt;12,"",AVERAGE(AS63:AS74))</f>
        <v/>
      </c>
      <c r="AV75">
        <f>IF(COUNT(AT64:AT74)&lt;11,"",AVERAGE(AT64:AT74))</f>
        <v/>
      </c>
      <c r="AW75">
        <f>IF(OR(AU75="",AV75=""),"",AU75+2.66*AV75)</f>
        <v/>
      </c>
      <c r="AX75">
        <f>IF(OR(AU75="",AV75=""),"",AU75-2.66*AV75)</f>
        <v/>
      </c>
      <c r="AY75">
        <f>IF(OR(AU75="",COUNT(AS68:AS75)&lt;8),"",IF(COUNTIF(AS68:AS75,"&gt;"&amp;AU75)=8,"Above",IF(COUNTIF(AS68:AS75,"&lt;"&amp;AU75)=8,"Below","")))</f>
        <v/>
      </c>
      <c r="AZ75">
        <f>IF('Weekly data'!$C75="","",IF(Metrics!$J$12="Seasonal bookings",IF(OR(N(IFERROR(INDEX(Targets!$H$6:$H$45,MATCH('Weekly data'!$C75,Targets!$A$6:$A$45,0)),0))=0,SUM(Seasonality!$B$6:$B$18)=0),"",IFERROR(INDEX(Targets!$H$6:$H$45,MATCH('Weekly data'!$C75,Targets!$A$6:$A$45,0)),0)*$B75/SUM(Seasonality!$B$6:$B$18)),IF(Metrics!$J$12="Seasonal pipeline",IF(OR(N(IFERROR(INDEX(Targets!$H$6:$H$45,MATCH('Weekly data'!$C75,Targets!$A$6:$A$45,0)),0))=0,SUM(Seasonality!$C$6:$C$18)=0),"",IFERROR(INDEX(Targets!$H$6:$H$45,MATCH('Weekly data'!$C75,Targets!$A$6:$A$45,0)),0)*$C75/SUM(Seasonality!$C$6:$C$18)),IF(Metrics!$J$12="Quarter plan",IF(N(IFERROR(INDEX(Targets!$H$6:$H$45,MATCH('Weekly data'!$C75,Targets!$A$6:$A$45,0)),0))=0,"",IFERROR(INDEX(Targets!$H$6:$H$45,MATCH('Weekly data'!$C75,Targets!$A$6:$A$45,0)),0)),IF(AND(Metrics!$J$12="Weekly",ISNUMBER(Metrics!$K$12)),Metrics!$K$12,"")))))</f>
        <v/>
      </c>
      <c r="BA75">
        <f>IF(NOT(ISNUMBER('Weekly data'!K75)),"",IF(Metrics!$L$12="% of target",IF(ISNUMBER(AZ75),IF(AZ75=0,"",'Weekly data'!K75/AZ75),""),'Weekly data'!K75))</f>
        <v/>
      </c>
      <c r="BB75">
        <f>IF(AND(ISNUMBER(BA75),ISNUMBER(BA74)),ABS(BA75-BA74),"")</f>
        <v/>
      </c>
      <c r="BC75">
        <f>IF(COUNT(BA63:BA74)&lt;12,"",AVERAGE(BA63:BA74))</f>
        <v/>
      </c>
      <c r="BD75">
        <f>IF(COUNT(BB64:BB74)&lt;11,"",AVERAGE(BB64:BB74))</f>
        <v/>
      </c>
      <c r="BE75">
        <f>IF(OR(BC75="",BD75=""),"",BC75+2.66*BD75)</f>
        <v/>
      </c>
      <c r="BF75">
        <f>IF(OR(BC75="",BD75=""),"",BC75-2.66*BD75)</f>
        <v/>
      </c>
      <c r="BG75">
        <f>IF(OR(BC75="",COUNT(BA68:BA75)&lt;8),"",IF(COUNTIF(BA68:BA75,"&gt;"&amp;BC75)=8,"Above",IF(COUNTIF(BA68:BA75,"&lt;"&amp;BC75)=8,"Below","")))</f>
        <v/>
      </c>
      <c r="BH75">
        <f>IF('Weekly data'!$C75="","",IF(Metrics!$J$13="Seasonal bookings",IF(OR(N(IFERROR(INDEX(Targets!$I$6:$I$45,MATCH('Weekly data'!$C75,Targets!$A$6:$A$45,0)),0))=0,SUM(Seasonality!$B$6:$B$18)=0),"",IFERROR(INDEX(Targets!$I$6:$I$45,MATCH('Weekly data'!$C75,Targets!$A$6:$A$45,0)),0)*$B75/SUM(Seasonality!$B$6:$B$18)),IF(Metrics!$J$13="Seasonal pipeline",IF(OR(N(IFERROR(INDEX(Targets!$I$6:$I$45,MATCH('Weekly data'!$C75,Targets!$A$6:$A$45,0)),0))=0,SUM(Seasonality!$C$6:$C$18)=0),"",IFERROR(INDEX(Targets!$I$6:$I$45,MATCH('Weekly data'!$C75,Targets!$A$6:$A$45,0)),0)*$C75/SUM(Seasonality!$C$6:$C$18)),IF(Metrics!$J$13="Quarter plan",IF(N(IFERROR(INDEX(Targets!$I$6:$I$45,MATCH('Weekly data'!$C75,Targets!$A$6:$A$45,0)),0))=0,"",IFERROR(INDEX(Targets!$I$6:$I$45,MATCH('Weekly data'!$C75,Targets!$A$6:$A$45,0)),0)),IF(AND(Metrics!$J$13="Weekly",ISNUMBER(Metrics!$K$13)),Metrics!$K$13,"")))))</f>
        <v/>
      </c>
      <c r="BI75">
        <f>IF(NOT(ISNUMBER('Weekly data'!L75)),"",IF(Metrics!$L$13="% of target",IF(ISNUMBER(BH75),IF(BH75=0,"",'Weekly data'!L75/BH75),""),'Weekly data'!L75))</f>
        <v/>
      </c>
      <c r="BJ75">
        <f>IF(AND(ISNUMBER(BI75),ISNUMBER(BI74)),ABS(BI75-BI74),"")</f>
        <v/>
      </c>
      <c r="BK75">
        <f>IF(COUNT(BI63:BI74)&lt;12,"",AVERAGE(BI63:BI74))</f>
        <v/>
      </c>
      <c r="BL75">
        <f>IF(COUNT(BJ64:BJ74)&lt;11,"",AVERAGE(BJ64:BJ74))</f>
        <v/>
      </c>
      <c r="BM75">
        <f>IF(OR(BK75="",BL75=""),"",BK75+2.66*BL75)</f>
        <v/>
      </c>
      <c r="BN75">
        <f>IF(OR(BK75="",BL75=""),"",BK75-2.66*BL75)</f>
        <v/>
      </c>
      <c r="BO75">
        <f>IF(OR(BK75="",COUNT(BI68:BI75)&lt;8),"",IF(COUNTIF(BI68:BI75,"&gt;"&amp;BK75)=8,"Above",IF(COUNTIF(BI68:BI75,"&lt;"&amp;BK75)=8,"Below","")))</f>
        <v/>
      </c>
      <c r="BP75">
        <f>IF('Weekly data'!$C75="","",IF(Metrics!$J$14="Seasonal bookings",IF(OR(N(IFERROR(INDEX(Targets!$J$6:$J$45,MATCH('Weekly data'!$C75,Targets!$A$6:$A$45,0)),0))=0,SUM(Seasonality!$B$6:$B$18)=0),"",IFERROR(INDEX(Targets!$J$6:$J$45,MATCH('Weekly data'!$C75,Targets!$A$6:$A$45,0)),0)*$B75/SUM(Seasonality!$B$6:$B$18)),IF(Metrics!$J$14="Seasonal pipeline",IF(OR(N(IFERROR(INDEX(Targets!$J$6:$J$45,MATCH('Weekly data'!$C75,Targets!$A$6:$A$45,0)),0))=0,SUM(Seasonality!$C$6:$C$18)=0),"",IFERROR(INDEX(Targets!$J$6:$J$45,MATCH('Weekly data'!$C75,Targets!$A$6:$A$45,0)),0)*$C75/SUM(Seasonality!$C$6:$C$18)),IF(Metrics!$J$14="Quarter plan",IF(N(IFERROR(INDEX(Targets!$J$6:$J$45,MATCH('Weekly data'!$C75,Targets!$A$6:$A$45,0)),0))=0,"",IFERROR(INDEX(Targets!$J$6:$J$45,MATCH('Weekly data'!$C75,Targets!$A$6:$A$45,0)),0)),IF(AND(Metrics!$J$14="Weekly",ISNUMBER(Metrics!$K$14)),Metrics!$K$14,"")))))</f>
        <v/>
      </c>
      <c r="BQ75">
        <f>IF(NOT(ISNUMBER('Weekly data'!M75)),"",IF(Metrics!$L$14="% of target",IF(ISNUMBER(BP75),IF(BP75=0,"",'Weekly data'!M75/BP75),""),'Weekly data'!M75))</f>
        <v/>
      </c>
      <c r="BR75">
        <f>IF(AND(ISNUMBER(BQ75),ISNUMBER(BQ74)),ABS(BQ75-BQ74),"")</f>
        <v/>
      </c>
      <c r="BS75">
        <f>IF(COUNT(BQ63:BQ74)&lt;12,"",AVERAGE(BQ63:BQ74))</f>
        <v/>
      </c>
      <c r="BT75">
        <f>IF(COUNT(BR64:BR74)&lt;11,"",AVERAGE(BR64:BR74))</f>
        <v/>
      </c>
      <c r="BU75">
        <f>IF(OR(BS75="",BT75=""),"",BS75+2.66*BT75)</f>
        <v/>
      </c>
      <c r="BV75">
        <f>IF(OR(BS75="",BT75=""),"",BS75-2.66*BT75)</f>
        <v/>
      </c>
      <c r="BW75">
        <f>IF(OR(BS75="",COUNT(BQ68:BQ75)&lt;8),"",IF(COUNTIF(BQ68:BQ75,"&gt;"&amp;BS75)=8,"Above",IF(COUNTIF(BQ68:BQ75,"&lt;"&amp;BS75)=8,"Below","")))</f>
        <v/>
      </c>
      <c r="BX75">
        <f>IF('Weekly data'!$C75="","",IF(Metrics!$J$15="Seasonal bookings",IF(OR(N(IFERROR(INDEX(Targets!$K$6:$K$45,MATCH('Weekly data'!$C75,Targets!$A$6:$A$45,0)),0))=0,SUM(Seasonality!$B$6:$B$18)=0),"",IFERROR(INDEX(Targets!$K$6:$K$45,MATCH('Weekly data'!$C75,Targets!$A$6:$A$45,0)),0)*$B75/SUM(Seasonality!$B$6:$B$18)),IF(Metrics!$J$15="Seasonal pipeline",IF(OR(N(IFERROR(INDEX(Targets!$K$6:$K$45,MATCH('Weekly data'!$C75,Targets!$A$6:$A$45,0)),0))=0,SUM(Seasonality!$C$6:$C$18)=0),"",IFERROR(INDEX(Targets!$K$6:$K$45,MATCH('Weekly data'!$C75,Targets!$A$6:$A$45,0)),0)*$C75/SUM(Seasonality!$C$6:$C$18)),IF(Metrics!$J$15="Quarter plan",IF(N(IFERROR(INDEX(Targets!$K$6:$K$45,MATCH('Weekly data'!$C75,Targets!$A$6:$A$45,0)),0))=0,"",IFERROR(INDEX(Targets!$K$6:$K$45,MATCH('Weekly data'!$C75,Targets!$A$6:$A$45,0)),0)),IF(AND(Metrics!$J$15="Weekly",ISNUMBER(Metrics!$K$15)),Metrics!$K$15,"")))))</f>
        <v/>
      </c>
      <c r="BY75">
        <f>IF(NOT(ISNUMBER('Weekly data'!N75)),"",IF(Metrics!$L$15="% of target",IF(ISNUMBER(BX75),IF(BX75=0,"",'Weekly data'!N75/BX75),""),'Weekly data'!N75))</f>
        <v/>
      </c>
      <c r="BZ75">
        <f>IF(AND(ISNUMBER(BY75),ISNUMBER(BY74)),ABS(BY75-BY74),"")</f>
        <v/>
      </c>
      <c r="CA75">
        <f>IF(COUNT(BY63:BY74)&lt;12,"",AVERAGE(BY63:BY74))</f>
        <v/>
      </c>
      <c r="CB75">
        <f>IF(COUNT(BZ64:BZ74)&lt;11,"",AVERAGE(BZ64:BZ74))</f>
        <v/>
      </c>
      <c r="CC75">
        <f>IF(OR(CA75="",CB75=""),"",CA75+2.66*CB75)</f>
        <v/>
      </c>
      <c r="CD75">
        <f>IF(OR(CA75="",CB75=""),"",CA75-2.66*CB75)</f>
        <v/>
      </c>
      <c r="CE75">
        <f>IF(OR(CA75="",COUNT(BY68:BY75)&lt;8),"",IF(COUNTIF(BY68:BY75,"&gt;"&amp;CA75)=8,"Above",IF(COUNTIF(BY68:BY75,"&lt;"&amp;CA75)=8,"Below","")))</f>
        <v/>
      </c>
      <c r="CF75">
        <f>IF('Weekly data'!$C75="","",IF(Metrics!$J$16="Seasonal bookings",IF(OR(N(IFERROR(INDEX(Targets!$L$6:$L$45,MATCH('Weekly data'!$C75,Targets!$A$6:$A$45,0)),0))=0,SUM(Seasonality!$B$6:$B$18)=0),"",IFERROR(INDEX(Targets!$L$6:$L$45,MATCH('Weekly data'!$C75,Targets!$A$6:$A$45,0)),0)*$B75/SUM(Seasonality!$B$6:$B$18)),IF(Metrics!$J$16="Seasonal pipeline",IF(OR(N(IFERROR(INDEX(Targets!$L$6:$L$45,MATCH('Weekly data'!$C75,Targets!$A$6:$A$45,0)),0))=0,SUM(Seasonality!$C$6:$C$18)=0),"",IFERROR(INDEX(Targets!$L$6:$L$45,MATCH('Weekly data'!$C75,Targets!$A$6:$A$45,0)),0)*$C75/SUM(Seasonality!$C$6:$C$18)),IF(Metrics!$J$16="Quarter plan",IF(N(IFERROR(INDEX(Targets!$L$6:$L$45,MATCH('Weekly data'!$C75,Targets!$A$6:$A$45,0)),0))=0,"",IFERROR(INDEX(Targets!$L$6:$L$45,MATCH('Weekly data'!$C75,Targets!$A$6:$A$45,0)),0)),IF(AND(Metrics!$J$16="Weekly",ISNUMBER(Metrics!$K$16)),Metrics!$K$16,"")))))</f>
        <v/>
      </c>
      <c r="CG75">
        <f>IF(NOT(ISNUMBER('Weekly data'!O75)),"",IF(Metrics!$L$16="% of target",IF(ISNUMBER(CF75),IF(CF75=0,"",'Weekly data'!O75/CF75),""),'Weekly data'!O75))</f>
        <v/>
      </c>
      <c r="CH75">
        <f>IF(AND(ISNUMBER(CG75),ISNUMBER(CG74)),ABS(CG75-CG74),"")</f>
        <v/>
      </c>
      <c r="CI75">
        <f>IF(COUNT(CG63:CG74)&lt;12,"",AVERAGE(CG63:CG74))</f>
        <v/>
      </c>
      <c r="CJ75">
        <f>IF(COUNT(CH64:CH74)&lt;11,"",AVERAGE(CH64:CH74))</f>
        <v/>
      </c>
      <c r="CK75">
        <f>IF(OR(CI75="",CJ75=""),"",CI75+2.66*CJ75)</f>
        <v/>
      </c>
      <c r="CL75">
        <f>IF(OR(CI75="",CJ75=""),"",CI75-2.66*CJ75)</f>
        <v/>
      </c>
      <c r="CM75">
        <f>IF(OR(CI75="",COUNT(CG68:CG75)&lt;8),"",IF(COUNTIF(CG68:CG75,"&gt;"&amp;CI75)=8,"Above",IF(COUNTIF(CG68:CG75,"&lt;"&amp;CI75)=8,"Below","")))</f>
        <v/>
      </c>
      <c r="CN75">
        <f>IF('Weekly data'!$C75="","",IF(Metrics!$J$17="Seasonal bookings",IF(OR(N(IFERROR(INDEX(Targets!$M$6:$M$45,MATCH('Weekly data'!$C75,Targets!$A$6:$A$45,0)),0))=0,SUM(Seasonality!$B$6:$B$18)=0),"",IFERROR(INDEX(Targets!$M$6:$M$45,MATCH('Weekly data'!$C75,Targets!$A$6:$A$45,0)),0)*$B75/SUM(Seasonality!$B$6:$B$18)),IF(Metrics!$J$17="Seasonal pipeline",IF(OR(N(IFERROR(INDEX(Targets!$M$6:$M$45,MATCH('Weekly data'!$C75,Targets!$A$6:$A$45,0)),0))=0,SUM(Seasonality!$C$6:$C$18)=0),"",IFERROR(INDEX(Targets!$M$6:$M$45,MATCH('Weekly data'!$C75,Targets!$A$6:$A$45,0)),0)*$C75/SUM(Seasonality!$C$6:$C$18)),IF(Metrics!$J$17="Quarter plan",IF(N(IFERROR(INDEX(Targets!$M$6:$M$45,MATCH('Weekly data'!$C75,Targets!$A$6:$A$45,0)),0))=0,"",IFERROR(INDEX(Targets!$M$6:$M$45,MATCH('Weekly data'!$C75,Targets!$A$6:$A$45,0)),0)),IF(AND(Metrics!$J$17="Weekly",ISNUMBER(Metrics!$K$17)),Metrics!$K$17,"")))))</f>
        <v/>
      </c>
      <c r="CO75">
        <f>IF(NOT(ISNUMBER('Weekly data'!P75)),"",IF(Metrics!$L$17="% of target",IF(ISNUMBER(CN75),IF(CN75=0,"",'Weekly data'!P75/CN75),""),'Weekly data'!P75))</f>
        <v/>
      </c>
      <c r="CP75">
        <f>IF(AND(ISNUMBER(CO75),ISNUMBER(CO74)),ABS(CO75-CO74),"")</f>
        <v/>
      </c>
      <c r="CQ75">
        <f>IF(COUNT(CO63:CO74)&lt;12,"",AVERAGE(CO63:CO74))</f>
        <v/>
      </c>
      <c r="CR75">
        <f>IF(COUNT(CP64:CP74)&lt;11,"",AVERAGE(CP64:CP74))</f>
        <v/>
      </c>
      <c r="CS75">
        <f>IF(OR(CQ75="",CR75=""),"",CQ75+2.66*CR75)</f>
        <v/>
      </c>
      <c r="CT75">
        <f>IF(OR(CQ75="",CR75=""),"",CQ75-2.66*CR75)</f>
        <v/>
      </c>
      <c r="CU75">
        <f>IF(OR(CQ75="",COUNT(CO68:CO75)&lt;8),"",IF(COUNTIF(CO68:CO75,"&gt;"&amp;CQ75)=8,"Above",IF(COUNTIF(CO68:CO75,"&lt;"&amp;CQ75)=8,"Below","")))</f>
        <v/>
      </c>
    </row>
    <row r="76">
      <c r="A76" s="8">
        <f>'Weekly data'!A76</f>
        <v/>
      </c>
      <c r="B76">
        <f>IF('Weekly data'!D76="","",INDEX(Seasonality!$B$6:$B$18,'Weekly data'!D76))</f>
        <v/>
      </c>
      <c r="C76">
        <f>IF('Weekly data'!D76="","",INDEX(Seasonality!$C$6:$C$18,'Weekly data'!D76))</f>
        <v/>
      </c>
      <c r="D76">
        <f>IF('Weekly data'!$C76="","",IF(Metrics!$J$6="Seasonal bookings",IF(OR(N(IFERROR(INDEX(Targets!$B$6:$B$45,MATCH('Weekly data'!$C76,Targets!$A$6:$A$45,0)),0))=0,SUM(Seasonality!$B$6:$B$18)=0),"",IFERROR(INDEX(Targets!$B$6:$B$45,MATCH('Weekly data'!$C76,Targets!$A$6:$A$45,0)),0)*$B76/SUM(Seasonality!$B$6:$B$18)),IF(Metrics!$J$6="Seasonal pipeline",IF(OR(N(IFERROR(INDEX(Targets!$B$6:$B$45,MATCH('Weekly data'!$C76,Targets!$A$6:$A$45,0)),0))=0,SUM(Seasonality!$C$6:$C$18)=0),"",IFERROR(INDEX(Targets!$B$6:$B$45,MATCH('Weekly data'!$C76,Targets!$A$6:$A$45,0)),0)*$C76/SUM(Seasonality!$C$6:$C$18)),IF(Metrics!$J$6="Quarter plan",IF(N(IFERROR(INDEX(Targets!$B$6:$B$45,MATCH('Weekly data'!$C76,Targets!$A$6:$A$45,0)),0))=0,"",IFERROR(INDEX(Targets!$B$6:$B$45,MATCH('Weekly data'!$C76,Targets!$A$6:$A$45,0)),0)),IF(AND(Metrics!$J$6="Weekly",ISNUMBER(Metrics!$K$6)),Metrics!$K$6,"")))))</f>
        <v/>
      </c>
      <c r="E76">
        <f>IF(NOT(ISNUMBER('Weekly data'!E76)),"",IF(Metrics!$L$6="% of target",IF(ISNUMBER(D76),IF(D76=0,"",'Weekly data'!E76/D76),""),'Weekly data'!E76))</f>
        <v/>
      </c>
      <c r="F76">
        <f>IF(AND(ISNUMBER(E76),ISNUMBER(E75)),ABS(E76-E75),"")</f>
        <v/>
      </c>
      <c r="G76">
        <f>IF(COUNT(E64:E75)&lt;12,"",AVERAGE(E64:E75))</f>
        <v/>
      </c>
      <c r="H76">
        <f>IF(COUNT(F65:F75)&lt;11,"",AVERAGE(F65:F75))</f>
        <v/>
      </c>
      <c r="I76">
        <f>IF(OR(G76="",H76=""),"",G76+2.66*H76)</f>
        <v/>
      </c>
      <c r="J76">
        <f>IF(OR(G76="",H76=""),"",G76-2.66*H76)</f>
        <v/>
      </c>
      <c r="K76">
        <f>IF(OR(G76="",COUNT(E69:E76)&lt;8),"",IF(COUNTIF(E69:E76,"&gt;"&amp;G76)=8,"Above",IF(COUNTIF(E69:E76,"&lt;"&amp;G76)=8,"Below","")))</f>
        <v/>
      </c>
      <c r="L76">
        <f>IF('Weekly data'!$C76="","",IF(Metrics!$J$7="Seasonal bookings",IF(OR(N(IFERROR(INDEX(Targets!$C$6:$C$45,MATCH('Weekly data'!$C76,Targets!$A$6:$A$45,0)),0))=0,SUM(Seasonality!$B$6:$B$18)=0),"",IFERROR(INDEX(Targets!$C$6:$C$45,MATCH('Weekly data'!$C76,Targets!$A$6:$A$45,0)),0)*$B76/SUM(Seasonality!$B$6:$B$18)),IF(Metrics!$J$7="Seasonal pipeline",IF(OR(N(IFERROR(INDEX(Targets!$C$6:$C$45,MATCH('Weekly data'!$C76,Targets!$A$6:$A$45,0)),0))=0,SUM(Seasonality!$C$6:$C$18)=0),"",IFERROR(INDEX(Targets!$C$6:$C$45,MATCH('Weekly data'!$C76,Targets!$A$6:$A$45,0)),0)*$C76/SUM(Seasonality!$C$6:$C$18)),IF(Metrics!$J$7="Quarter plan",IF(N(IFERROR(INDEX(Targets!$C$6:$C$45,MATCH('Weekly data'!$C76,Targets!$A$6:$A$45,0)),0))=0,"",IFERROR(INDEX(Targets!$C$6:$C$45,MATCH('Weekly data'!$C76,Targets!$A$6:$A$45,0)),0)),IF(AND(Metrics!$J$7="Weekly",ISNUMBER(Metrics!$K$7)),Metrics!$K$7,"")))))</f>
        <v/>
      </c>
      <c r="M76">
        <f>IF(NOT(ISNUMBER('Weekly data'!F76)),"",IF(Metrics!$L$7="% of target",IF(ISNUMBER(L76),IF(L76=0,"",'Weekly data'!F76/L76),""),'Weekly data'!F76))</f>
        <v/>
      </c>
      <c r="N76">
        <f>IF(AND(ISNUMBER(M76),ISNUMBER(M75)),ABS(M76-M75),"")</f>
        <v/>
      </c>
      <c r="O76">
        <f>IF(COUNT(M64:M75)&lt;12,"",AVERAGE(M64:M75))</f>
        <v/>
      </c>
      <c r="P76">
        <f>IF(COUNT(N65:N75)&lt;11,"",AVERAGE(N65:N75))</f>
        <v/>
      </c>
      <c r="Q76">
        <f>IF(OR(O76="",P76=""),"",O76+2.66*P76)</f>
        <v/>
      </c>
      <c r="R76">
        <f>IF(OR(O76="",P76=""),"",O76-2.66*P76)</f>
        <v/>
      </c>
      <c r="S76">
        <f>IF(OR(O76="",COUNT(M69:M76)&lt;8),"",IF(COUNTIF(M69:M76,"&gt;"&amp;O76)=8,"Above",IF(COUNTIF(M69:M76,"&lt;"&amp;O76)=8,"Below","")))</f>
        <v/>
      </c>
      <c r="T76">
        <f>IF('Weekly data'!$C76="","",IF(Metrics!$J$8="Seasonal bookings",IF(OR(N(IFERROR(INDEX(Targets!$D$6:$D$45,MATCH('Weekly data'!$C76,Targets!$A$6:$A$45,0)),0))=0,SUM(Seasonality!$B$6:$B$18)=0),"",IFERROR(INDEX(Targets!$D$6:$D$45,MATCH('Weekly data'!$C76,Targets!$A$6:$A$45,0)),0)*$B76/SUM(Seasonality!$B$6:$B$18)),IF(Metrics!$J$8="Seasonal pipeline",IF(OR(N(IFERROR(INDEX(Targets!$D$6:$D$45,MATCH('Weekly data'!$C76,Targets!$A$6:$A$45,0)),0))=0,SUM(Seasonality!$C$6:$C$18)=0),"",IFERROR(INDEX(Targets!$D$6:$D$45,MATCH('Weekly data'!$C76,Targets!$A$6:$A$45,0)),0)*$C76/SUM(Seasonality!$C$6:$C$18)),IF(Metrics!$J$8="Quarter plan",IF(N(IFERROR(INDEX(Targets!$D$6:$D$45,MATCH('Weekly data'!$C76,Targets!$A$6:$A$45,0)),0))=0,"",IFERROR(INDEX(Targets!$D$6:$D$45,MATCH('Weekly data'!$C76,Targets!$A$6:$A$45,0)),0)),IF(AND(Metrics!$J$8="Weekly",ISNUMBER(Metrics!$K$8)),Metrics!$K$8,"")))))</f>
        <v/>
      </c>
      <c r="U76">
        <f>IF(NOT(ISNUMBER('Weekly data'!G76)),"",IF(Metrics!$L$8="% of target",IF(ISNUMBER(T76),IF(T76=0,"",'Weekly data'!G76/T76),""),'Weekly data'!G76))</f>
        <v/>
      </c>
      <c r="V76">
        <f>IF(AND(ISNUMBER(U76),ISNUMBER(U75)),ABS(U76-U75),"")</f>
        <v/>
      </c>
      <c r="W76">
        <f>IF(COUNT(U64:U75)&lt;12,"",AVERAGE(U64:U75))</f>
        <v/>
      </c>
      <c r="X76">
        <f>IF(COUNT(V65:V75)&lt;11,"",AVERAGE(V65:V75))</f>
        <v/>
      </c>
      <c r="Y76">
        <f>IF(OR(W76="",X76=""),"",W76+2.66*X76)</f>
        <v/>
      </c>
      <c r="Z76">
        <f>IF(OR(W76="",X76=""),"",W76-2.66*X76)</f>
        <v/>
      </c>
      <c r="AA76">
        <f>IF(OR(W76="",COUNT(U69:U76)&lt;8),"",IF(COUNTIF(U69:U76,"&gt;"&amp;W76)=8,"Above",IF(COUNTIF(U69:U76,"&lt;"&amp;W76)=8,"Below","")))</f>
        <v/>
      </c>
      <c r="AB76">
        <f>IF('Weekly data'!$C76="","",IF(Metrics!$J$9="Seasonal bookings",IF(OR(N(IFERROR(INDEX(Targets!$E$6:$E$45,MATCH('Weekly data'!$C76,Targets!$A$6:$A$45,0)),0))=0,SUM(Seasonality!$B$6:$B$18)=0),"",IFERROR(INDEX(Targets!$E$6:$E$45,MATCH('Weekly data'!$C76,Targets!$A$6:$A$45,0)),0)*$B76/SUM(Seasonality!$B$6:$B$18)),IF(Metrics!$J$9="Seasonal pipeline",IF(OR(N(IFERROR(INDEX(Targets!$E$6:$E$45,MATCH('Weekly data'!$C76,Targets!$A$6:$A$45,0)),0))=0,SUM(Seasonality!$C$6:$C$18)=0),"",IFERROR(INDEX(Targets!$E$6:$E$45,MATCH('Weekly data'!$C76,Targets!$A$6:$A$45,0)),0)*$C76/SUM(Seasonality!$C$6:$C$18)),IF(Metrics!$J$9="Quarter plan",IF(N(IFERROR(INDEX(Targets!$E$6:$E$45,MATCH('Weekly data'!$C76,Targets!$A$6:$A$45,0)),0))=0,"",IFERROR(INDEX(Targets!$E$6:$E$45,MATCH('Weekly data'!$C76,Targets!$A$6:$A$45,0)),0)),IF(AND(Metrics!$J$9="Weekly",ISNUMBER(Metrics!$K$9)),Metrics!$K$9,"")))))</f>
        <v/>
      </c>
      <c r="AC76">
        <f>IF(NOT(ISNUMBER('Weekly data'!H76)),"",IF(Metrics!$L$9="% of target",IF(ISNUMBER(AB76),IF(AB76=0,"",'Weekly data'!H76/AB76),""),'Weekly data'!H76))</f>
        <v/>
      </c>
      <c r="AD76">
        <f>IF(AND(ISNUMBER(AC76),ISNUMBER(AC75)),ABS(AC76-AC75),"")</f>
        <v/>
      </c>
      <c r="AE76">
        <f>IF(COUNT(AC64:AC75)&lt;12,"",AVERAGE(AC64:AC75))</f>
        <v/>
      </c>
      <c r="AF76">
        <f>IF(COUNT(AD65:AD75)&lt;11,"",AVERAGE(AD65:AD75))</f>
        <v/>
      </c>
      <c r="AG76">
        <f>IF(OR(AE76="",AF76=""),"",AE76+2.66*AF76)</f>
        <v/>
      </c>
      <c r="AH76">
        <f>IF(OR(AE76="",AF76=""),"",AE76-2.66*AF76)</f>
        <v/>
      </c>
      <c r="AI76">
        <f>IF(OR(AE76="",COUNT(AC69:AC76)&lt;8),"",IF(COUNTIF(AC69:AC76,"&gt;"&amp;AE76)=8,"Above",IF(COUNTIF(AC69:AC76,"&lt;"&amp;AE76)=8,"Below","")))</f>
        <v/>
      </c>
      <c r="AJ76">
        <f>IF('Weekly data'!$C76="","",IF(Metrics!$J$10="Seasonal bookings",IF(OR(N(IFERROR(INDEX(Targets!$F$6:$F$45,MATCH('Weekly data'!$C76,Targets!$A$6:$A$45,0)),0))=0,SUM(Seasonality!$B$6:$B$18)=0),"",IFERROR(INDEX(Targets!$F$6:$F$45,MATCH('Weekly data'!$C76,Targets!$A$6:$A$45,0)),0)*$B76/SUM(Seasonality!$B$6:$B$18)),IF(Metrics!$J$10="Seasonal pipeline",IF(OR(N(IFERROR(INDEX(Targets!$F$6:$F$45,MATCH('Weekly data'!$C76,Targets!$A$6:$A$45,0)),0))=0,SUM(Seasonality!$C$6:$C$18)=0),"",IFERROR(INDEX(Targets!$F$6:$F$45,MATCH('Weekly data'!$C76,Targets!$A$6:$A$45,0)),0)*$C76/SUM(Seasonality!$C$6:$C$18)),IF(Metrics!$J$10="Quarter plan",IF(N(IFERROR(INDEX(Targets!$F$6:$F$45,MATCH('Weekly data'!$C76,Targets!$A$6:$A$45,0)),0))=0,"",IFERROR(INDEX(Targets!$F$6:$F$45,MATCH('Weekly data'!$C76,Targets!$A$6:$A$45,0)),0)),IF(AND(Metrics!$J$10="Weekly",ISNUMBER(Metrics!$K$10)),Metrics!$K$10,"")))))</f>
        <v/>
      </c>
      <c r="AK76">
        <f>IF(NOT(ISNUMBER('Weekly data'!I76)),"",IF(Metrics!$L$10="% of target",IF(ISNUMBER(AJ76),IF(AJ76=0,"",'Weekly data'!I76/AJ76),""),'Weekly data'!I76))</f>
        <v/>
      </c>
      <c r="AL76">
        <f>IF(AND(ISNUMBER(AK76),ISNUMBER(AK75)),ABS(AK76-AK75),"")</f>
        <v/>
      </c>
      <c r="AM76">
        <f>IF(COUNT(AK64:AK75)&lt;12,"",AVERAGE(AK64:AK75))</f>
        <v/>
      </c>
      <c r="AN76">
        <f>IF(COUNT(AL65:AL75)&lt;11,"",AVERAGE(AL65:AL75))</f>
        <v/>
      </c>
      <c r="AO76">
        <f>IF(OR(AM76="",AN76=""),"",AM76+2.66*AN76)</f>
        <v/>
      </c>
      <c r="AP76">
        <f>IF(OR(AM76="",AN76=""),"",AM76-2.66*AN76)</f>
        <v/>
      </c>
      <c r="AQ76">
        <f>IF(OR(AM76="",COUNT(AK69:AK76)&lt;8),"",IF(COUNTIF(AK69:AK76,"&gt;"&amp;AM76)=8,"Above",IF(COUNTIF(AK69:AK76,"&lt;"&amp;AM76)=8,"Below","")))</f>
        <v/>
      </c>
      <c r="AR76">
        <f>IF('Weekly data'!$C76="","",IF(Metrics!$J$11="Seasonal bookings",IF(OR(N(IFERROR(INDEX(Targets!$G$6:$G$45,MATCH('Weekly data'!$C76,Targets!$A$6:$A$45,0)),0))=0,SUM(Seasonality!$B$6:$B$18)=0),"",IFERROR(INDEX(Targets!$G$6:$G$45,MATCH('Weekly data'!$C76,Targets!$A$6:$A$45,0)),0)*$B76/SUM(Seasonality!$B$6:$B$18)),IF(Metrics!$J$11="Seasonal pipeline",IF(OR(N(IFERROR(INDEX(Targets!$G$6:$G$45,MATCH('Weekly data'!$C76,Targets!$A$6:$A$45,0)),0))=0,SUM(Seasonality!$C$6:$C$18)=0),"",IFERROR(INDEX(Targets!$G$6:$G$45,MATCH('Weekly data'!$C76,Targets!$A$6:$A$45,0)),0)*$C76/SUM(Seasonality!$C$6:$C$18)),IF(Metrics!$J$11="Quarter plan",IF(N(IFERROR(INDEX(Targets!$G$6:$G$45,MATCH('Weekly data'!$C76,Targets!$A$6:$A$45,0)),0))=0,"",IFERROR(INDEX(Targets!$G$6:$G$45,MATCH('Weekly data'!$C76,Targets!$A$6:$A$45,0)),0)),IF(AND(Metrics!$J$11="Weekly",ISNUMBER(Metrics!$K$11)),Metrics!$K$11,"")))))</f>
        <v/>
      </c>
      <c r="AS76">
        <f>IF(NOT(ISNUMBER('Weekly data'!J76)),"",IF(Metrics!$L$11="% of target",IF(ISNUMBER(AR76),IF(AR76=0,"",'Weekly data'!J76/AR76),""),'Weekly data'!J76))</f>
        <v/>
      </c>
      <c r="AT76">
        <f>IF(AND(ISNUMBER(AS76),ISNUMBER(AS75)),ABS(AS76-AS75),"")</f>
        <v/>
      </c>
      <c r="AU76">
        <f>IF(COUNT(AS64:AS75)&lt;12,"",AVERAGE(AS64:AS75))</f>
        <v/>
      </c>
      <c r="AV76">
        <f>IF(COUNT(AT65:AT75)&lt;11,"",AVERAGE(AT65:AT75))</f>
        <v/>
      </c>
      <c r="AW76">
        <f>IF(OR(AU76="",AV76=""),"",AU76+2.66*AV76)</f>
        <v/>
      </c>
      <c r="AX76">
        <f>IF(OR(AU76="",AV76=""),"",AU76-2.66*AV76)</f>
        <v/>
      </c>
      <c r="AY76">
        <f>IF(OR(AU76="",COUNT(AS69:AS76)&lt;8),"",IF(COUNTIF(AS69:AS76,"&gt;"&amp;AU76)=8,"Above",IF(COUNTIF(AS69:AS76,"&lt;"&amp;AU76)=8,"Below","")))</f>
        <v/>
      </c>
      <c r="AZ76">
        <f>IF('Weekly data'!$C76="","",IF(Metrics!$J$12="Seasonal bookings",IF(OR(N(IFERROR(INDEX(Targets!$H$6:$H$45,MATCH('Weekly data'!$C76,Targets!$A$6:$A$45,0)),0))=0,SUM(Seasonality!$B$6:$B$18)=0),"",IFERROR(INDEX(Targets!$H$6:$H$45,MATCH('Weekly data'!$C76,Targets!$A$6:$A$45,0)),0)*$B76/SUM(Seasonality!$B$6:$B$18)),IF(Metrics!$J$12="Seasonal pipeline",IF(OR(N(IFERROR(INDEX(Targets!$H$6:$H$45,MATCH('Weekly data'!$C76,Targets!$A$6:$A$45,0)),0))=0,SUM(Seasonality!$C$6:$C$18)=0),"",IFERROR(INDEX(Targets!$H$6:$H$45,MATCH('Weekly data'!$C76,Targets!$A$6:$A$45,0)),0)*$C76/SUM(Seasonality!$C$6:$C$18)),IF(Metrics!$J$12="Quarter plan",IF(N(IFERROR(INDEX(Targets!$H$6:$H$45,MATCH('Weekly data'!$C76,Targets!$A$6:$A$45,0)),0))=0,"",IFERROR(INDEX(Targets!$H$6:$H$45,MATCH('Weekly data'!$C76,Targets!$A$6:$A$45,0)),0)),IF(AND(Metrics!$J$12="Weekly",ISNUMBER(Metrics!$K$12)),Metrics!$K$12,"")))))</f>
        <v/>
      </c>
      <c r="BA76">
        <f>IF(NOT(ISNUMBER('Weekly data'!K76)),"",IF(Metrics!$L$12="% of target",IF(ISNUMBER(AZ76),IF(AZ76=0,"",'Weekly data'!K76/AZ76),""),'Weekly data'!K76))</f>
        <v/>
      </c>
      <c r="BB76">
        <f>IF(AND(ISNUMBER(BA76),ISNUMBER(BA75)),ABS(BA76-BA75),"")</f>
        <v/>
      </c>
      <c r="BC76">
        <f>IF(COUNT(BA64:BA75)&lt;12,"",AVERAGE(BA64:BA75))</f>
        <v/>
      </c>
      <c r="BD76">
        <f>IF(COUNT(BB65:BB75)&lt;11,"",AVERAGE(BB65:BB75))</f>
        <v/>
      </c>
      <c r="BE76">
        <f>IF(OR(BC76="",BD76=""),"",BC76+2.66*BD76)</f>
        <v/>
      </c>
      <c r="BF76">
        <f>IF(OR(BC76="",BD76=""),"",BC76-2.66*BD76)</f>
        <v/>
      </c>
      <c r="BG76">
        <f>IF(OR(BC76="",COUNT(BA69:BA76)&lt;8),"",IF(COUNTIF(BA69:BA76,"&gt;"&amp;BC76)=8,"Above",IF(COUNTIF(BA69:BA76,"&lt;"&amp;BC76)=8,"Below","")))</f>
        <v/>
      </c>
      <c r="BH76">
        <f>IF('Weekly data'!$C76="","",IF(Metrics!$J$13="Seasonal bookings",IF(OR(N(IFERROR(INDEX(Targets!$I$6:$I$45,MATCH('Weekly data'!$C76,Targets!$A$6:$A$45,0)),0))=0,SUM(Seasonality!$B$6:$B$18)=0),"",IFERROR(INDEX(Targets!$I$6:$I$45,MATCH('Weekly data'!$C76,Targets!$A$6:$A$45,0)),0)*$B76/SUM(Seasonality!$B$6:$B$18)),IF(Metrics!$J$13="Seasonal pipeline",IF(OR(N(IFERROR(INDEX(Targets!$I$6:$I$45,MATCH('Weekly data'!$C76,Targets!$A$6:$A$45,0)),0))=0,SUM(Seasonality!$C$6:$C$18)=0),"",IFERROR(INDEX(Targets!$I$6:$I$45,MATCH('Weekly data'!$C76,Targets!$A$6:$A$45,0)),0)*$C76/SUM(Seasonality!$C$6:$C$18)),IF(Metrics!$J$13="Quarter plan",IF(N(IFERROR(INDEX(Targets!$I$6:$I$45,MATCH('Weekly data'!$C76,Targets!$A$6:$A$45,0)),0))=0,"",IFERROR(INDEX(Targets!$I$6:$I$45,MATCH('Weekly data'!$C76,Targets!$A$6:$A$45,0)),0)),IF(AND(Metrics!$J$13="Weekly",ISNUMBER(Metrics!$K$13)),Metrics!$K$13,"")))))</f>
        <v/>
      </c>
      <c r="BI76">
        <f>IF(NOT(ISNUMBER('Weekly data'!L76)),"",IF(Metrics!$L$13="% of target",IF(ISNUMBER(BH76),IF(BH76=0,"",'Weekly data'!L76/BH76),""),'Weekly data'!L76))</f>
        <v/>
      </c>
      <c r="BJ76">
        <f>IF(AND(ISNUMBER(BI76),ISNUMBER(BI75)),ABS(BI76-BI75),"")</f>
        <v/>
      </c>
      <c r="BK76">
        <f>IF(COUNT(BI64:BI75)&lt;12,"",AVERAGE(BI64:BI75))</f>
        <v/>
      </c>
      <c r="BL76">
        <f>IF(COUNT(BJ65:BJ75)&lt;11,"",AVERAGE(BJ65:BJ75))</f>
        <v/>
      </c>
      <c r="BM76">
        <f>IF(OR(BK76="",BL76=""),"",BK76+2.66*BL76)</f>
        <v/>
      </c>
      <c r="BN76">
        <f>IF(OR(BK76="",BL76=""),"",BK76-2.66*BL76)</f>
        <v/>
      </c>
      <c r="BO76">
        <f>IF(OR(BK76="",COUNT(BI69:BI76)&lt;8),"",IF(COUNTIF(BI69:BI76,"&gt;"&amp;BK76)=8,"Above",IF(COUNTIF(BI69:BI76,"&lt;"&amp;BK76)=8,"Below","")))</f>
        <v/>
      </c>
      <c r="BP76">
        <f>IF('Weekly data'!$C76="","",IF(Metrics!$J$14="Seasonal bookings",IF(OR(N(IFERROR(INDEX(Targets!$J$6:$J$45,MATCH('Weekly data'!$C76,Targets!$A$6:$A$45,0)),0))=0,SUM(Seasonality!$B$6:$B$18)=0),"",IFERROR(INDEX(Targets!$J$6:$J$45,MATCH('Weekly data'!$C76,Targets!$A$6:$A$45,0)),0)*$B76/SUM(Seasonality!$B$6:$B$18)),IF(Metrics!$J$14="Seasonal pipeline",IF(OR(N(IFERROR(INDEX(Targets!$J$6:$J$45,MATCH('Weekly data'!$C76,Targets!$A$6:$A$45,0)),0))=0,SUM(Seasonality!$C$6:$C$18)=0),"",IFERROR(INDEX(Targets!$J$6:$J$45,MATCH('Weekly data'!$C76,Targets!$A$6:$A$45,0)),0)*$C76/SUM(Seasonality!$C$6:$C$18)),IF(Metrics!$J$14="Quarter plan",IF(N(IFERROR(INDEX(Targets!$J$6:$J$45,MATCH('Weekly data'!$C76,Targets!$A$6:$A$45,0)),0))=0,"",IFERROR(INDEX(Targets!$J$6:$J$45,MATCH('Weekly data'!$C76,Targets!$A$6:$A$45,0)),0)),IF(AND(Metrics!$J$14="Weekly",ISNUMBER(Metrics!$K$14)),Metrics!$K$14,"")))))</f>
        <v/>
      </c>
      <c r="BQ76">
        <f>IF(NOT(ISNUMBER('Weekly data'!M76)),"",IF(Metrics!$L$14="% of target",IF(ISNUMBER(BP76),IF(BP76=0,"",'Weekly data'!M76/BP76),""),'Weekly data'!M76))</f>
        <v/>
      </c>
      <c r="BR76">
        <f>IF(AND(ISNUMBER(BQ76),ISNUMBER(BQ75)),ABS(BQ76-BQ75),"")</f>
        <v/>
      </c>
      <c r="BS76">
        <f>IF(COUNT(BQ64:BQ75)&lt;12,"",AVERAGE(BQ64:BQ75))</f>
        <v/>
      </c>
      <c r="BT76">
        <f>IF(COUNT(BR65:BR75)&lt;11,"",AVERAGE(BR65:BR75))</f>
        <v/>
      </c>
      <c r="BU76">
        <f>IF(OR(BS76="",BT76=""),"",BS76+2.66*BT76)</f>
        <v/>
      </c>
      <c r="BV76">
        <f>IF(OR(BS76="",BT76=""),"",BS76-2.66*BT76)</f>
        <v/>
      </c>
      <c r="BW76">
        <f>IF(OR(BS76="",COUNT(BQ69:BQ76)&lt;8),"",IF(COUNTIF(BQ69:BQ76,"&gt;"&amp;BS76)=8,"Above",IF(COUNTIF(BQ69:BQ76,"&lt;"&amp;BS76)=8,"Below","")))</f>
        <v/>
      </c>
      <c r="BX76">
        <f>IF('Weekly data'!$C76="","",IF(Metrics!$J$15="Seasonal bookings",IF(OR(N(IFERROR(INDEX(Targets!$K$6:$K$45,MATCH('Weekly data'!$C76,Targets!$A$6:$A$45,0)),0))=0,SUM(Seasonality!$B$6:$B$18)=0),"",IFERROR(INDEX(Targets!$K$6:$K$45,MATCH('Weekly data'!$C76,Targets!$A$6:$A$45,0)),0)*$B76/SUM(Seasonality!$B$6:$B$18)),IF(Metrics!$J$15="Seasonal pipeline",IF(OR(N(IFERROR(INDEX(Targets!$K$6:$K$45,MATCH('Weekly data'!$C76,Targets!$A$6:$A$45,0)),0))=0,SUM(Seasonality!$C$6:$C$18)=0),"",IFERROR(INDEX(Targets!$K$6:$K$45,MATCH('Weekly data'!$C76,Targets!$A$6:$A$45,0)),0)*$C76/SUM(Seasonality!$C$6:$C$18)),IF(Metrics!$J$15="Quarter plan",IF(N(IFERROR(INDEX(Targets!$K$6:$K$45,MATCH('Weekly data'!$C76,Targets!$A$6:$A$45,0)),0))=0,"",IFERROR(INDEX(Targets!$K$6:$K$45,MATCH('Weekly data'!$C76,Targets!$A$6:$A$45,0)),0)),IF(AND(Metrics!$J$15="Weekly",ISNUMBER(Metrics!$K$15)),Metrics!$K$15,"")))))</f>
        <v/>
      </c>
      <c r="BY76">
        <f>IF(NOT(ISNUMBER('Weekly data'!N76)),"",IF(Metrics!$L$15="% of target",IF(ISNUMBER(BX76),IF(BX76=0,"",'Weekly data'!N76/BX76),""),'Weekly data'!N76))</f>
        <v/>
      </c>
      <c r="BZ76">
        <f>IF(AND(ISNUMBER(BY76),ISNUMBER(BY75)),ABS(BY76-BY75),"")</f>
        <v/>
      </c>
      <c r="CA76">
        <f>IF(COUNT(BY64:BY75)&lt;12,"",AVERAGE(BY64:BY75))</f>
        <v/>
      </c>
      <c r="CB76">
        <f>IF(COUNT(BZ65:BZ75)&lt;11,"",AVERAGE(BZ65:BZ75))</f>
        <v/>
      </c>
      <c r="CC76">
        <f>IF(OR(CA76="",CB76=""),"",CA76+2.66*CB76)</f>
        <v/>
      </c>
      <c r="CD76">
        <f>IF(OR(CA76="",CB76=""),"",CA76-2.66*CB76)</f>
        <v/>
      </c>
      <c r="CE76">
        <f>IF(OR(CA76="",COUNT(BY69:BY76)&lt;8),"",IF(COUNTIF(BY69:BY76,"&gt;"&amp;CA76)=8,"Above",IF(COUNTIF(BY69:BY76,"&lt;"&amp;CA76)=8,"Below","")))</f>
        <v/>
      </c>
      <c r="CF76">
        <f>IF('Weekly data'!$C76="","",IF(Metrics!$J$16="Seasonal bookings",IF(OR(N(IFERROR(INDEX(Targets!$L$6:$L$45,MATCH('Weekly data'!$C76,Targets!$A$6:$A$45,0)),0))=0,SUM(Seasonality!$B$6:$B$18)=0),"",IFERROR(INDEX(Targets!$L$6:$L$45,MATCH('Weekly data'!$C76,Targets!$A$6:$A$45,0)),0)*$B76/SUM(Seasonality!$B$6:$B$18)),IF(Metrics!$J$16="Seasonal pipeline",IF(OR(N(IFERROR(INDEX(Targets!$L$6:$L$45,MATCH('Weekly data'!$C76,Targets!$A$6:$A$45,0)),0))=0,SUM(Seasonality!$C$6:$C$18)=0),"",IFERROR(INDEX(Targets!$L$6:$L$45,MATCH('Weekly data'!$C76,Targets!$A$6:$A$45,0)),0)*$C76/SUM(Seasonality!$C$6:$C$18)),IF(Metrics!$J$16="Quarter plan",IF(N(IFERROR(INDEX(Targets!$L$6:$L$45,MATCH('Weekly data'!$C76,Targets!$A$6:$A$45,0)),0))=0,"",IFERROR(INDEX(Targets!$L$6:$L$45,MATCH('Weekly data'!$C76,Targets!$A$6:$A$45,0)),0)),IF(AND(Metrics!$J$16="Weekly",ISNUMBER(Metrics!$K$16)),Metrics!$K$16,"")))))</f>
        <v/>
      </c>
      <c r="CG76">
        <f>IF(NOT(ISNUMBER('Weekly data'!O76)),"",IF(Metrics!$L$16="% of target",IF(ISNUMBER(CF76),IF(CF76=0,"",'Weekly data'!O76/CF76),""),'Weekly data'!O76))</f>
        <v/>
      </c>
      <c r="CH76">
        <f>IF(AND(ISNUMBER(CG76),ISNUMBER(CG75)),ABS(CG76-CG75),"")</f>
        <v/>
      </c>
      <c r="CI76">
        <f>IF(COUNT(CG64:CG75)&lt;12,"",AVERAGE(CG64:CG75))</f>
        <v/>
      </c>
      <c r="CJ76">
        <f>IF(COUNT(CH65:CH75)&lt;11,"",AVERAGE(CH65:CH75))</f>
        <v/>
      </c>
      <c r="CK76">
        <f>IF(OR(CI76="",CJ76=""),"",CI76+2.66*CJ76)</f>
        <v/>
      </c>
      <c r="CL76">
        <f>IF(OR(CI76="",CJ76=""),"",CI76-2.66*CJ76)</f>
        <v/>
      </c>
      <c r="CM76">
        <f>IF(OR(CI76="",COUNT(CG69:CG76)&lt;8),"",IF(COUNTIF(CG69:CG76,"&gt;"&amp;CI76)=8,"Above",IF(COUNTIF(CG69:CG76,"&lt;"&amp;CI76)=8,"Below","")))</f>
        <v/>
      </c>
      <c r="CN76">
        <f>IF('Weekly data'!$C76="","",IF(Metrics!$J$17="Seasonal bookings",IF(OR(N(IFERROR(INDEX(Targets!$M$6:$M$45,MATCH('Weekly data'!$C76,Targets!$A$6:$A$45,0)),0))=0,SUM(Seasonality!$B$6:$B$18)=0),"",IFERROR(INDEX(Targets!$M$6:$M$45,MATCH('Weekly data'!$C76,Targets!$A$6:$A$45,0)),0)*$B76/SUM(Seasonality!$B$6:$B$18)),IF(Metrics!$J$17="Seasonal pipeline",IF(OR(N(IFERROR(INDEX(Targets!$M$6:$M$45,MATCH('Weekly data'!$C76,Targets!$A$6:$A$45,0)),0))=0,SUM(Seasonality!$C$6:$C$18)=0),"",IFERROR(INDEX(Targets!$M$6:$M$45,MATCH('Weekly data'!$C76,Targets!$A$6:$A$45,0)),0)*$C76/SUM(Seasonality!$C$6:$C$18)),IF(Metrics!$J$17="Quarter plan",IF(N(IFERROR(INDEX(Targets!$M$6:$M$45,MATCH('Weekly data'!$C76,Targets!$A$6:$A$45,0)),0))=0,"",IFERROR(INDEX(Targets!$M$6:$M$45,MATCH('Weekly data'!$C76,Targets!$A$6:$A$45,0)),0)),IF(AND(Metrics!$J$17="Weekly",ISNUMBER(Metrics!$K$17)),Metrics!$K$17,"")))))</f>
        <v/>
      </c>
      <c r="CO76">
        <f>IF(NOT(ISNUMBER('Weekly data'!P76)),"",IF(Metrics!$L$17="% of target",IF(ISNUMBER(CN76),IF(CN76=0,"",'Weekly data'!P76/CN76),""),'Weekly data'!P76))</f>
        <v/>
      </c>
      <c r="CP76">
        <f>IF(AND(ISNUMBER(CO76),ISNUMBER(CO75)),ABS(CO76-CO75),"")</f>
        <v/>
      </c>
      <c r="CQ76">
        <f>IF(COUNT(CO64:CO75)&lt;12,"",AVERAGE(CO64:CO75))</f>
        <v/>
      </c>
      <c r="CR76">
        <f>IF(COUNT(CP65:CP75)&lt;11,"",AVERAGE(CP65:CP75))</f>
        <v/>
      </c>
      <c r="CS76">
        <f>IF(OR(CQ76="",CR76=""),"",CQ76+2.66*CR76)</f>
        <v/>
      </c>
      <c r="CT76">
        <f>IF(OR(CQ76="",CR76=""),"",CQ76-2.66*CR76)</f>
        <v/>
      </c>
      <c r="CU76">
        <f>IF(OR(CQ76="",COUNT(CO69:CO76)&lt;8),"",IF(COUNTIF(CO69:CO76,"&gt;"&amp;CQ76)=8,"Above",IF(COUNTIF(CO69:CO76,"&lt;"&amp;CQ76)=8,"Below","")))</f>
        <v/>
      </c>
    </row>
    <row r="77">
      <c r="A77" s="8">
        <f>'Weekly data'!A77</f>
        <v/>
      </c>
      <c r="B77">
        <f>IF('Weekly data'!D77="","",INDEX(Seasonality!$B$6:$B$18,'Weekly data'!D77))</f>
        <v/>
      </c>
      <c r="C77">
        <f>IF('Weekly data'!D77="","",INDEX(Seasonality!$C$6:$C$18,'Weekly data'!D77))</f>
        <v/>
      </c>
      <c r="D77">
        <f>IF('Weekly data'!$C77="","",IF(Metrics!$J$6="Seasonal bookings",IF(OR(N(IFERROR(INDEX(Targets!$B$6:$B$45,MATCH('Weekly data'!$C77,Targets!$A$6:$A$45,0)),0))=0,SUM(Seasonality!$B$6:$B$18)=0),"",IFERROR(INDEX(Targets!$B$6:$B$45,MATCH('Weekly data'!$C77,Targets!$A$6:$A$45,0)),0)*$B77/SUM(Seasonality!$B$6:$B$18)),IF(Metrics!$J$6="Seasonal pipeline",IF(OR(N(IFERROR(INDEX(Targets!$B$6:$B$45,MATCH('Weekly data'!$C77,Targets!$A$6:$A$45,0)),0))=0,SUM(Seasonality!$C$6:$C$18)=0),"",IFERROR(INDEX(Targets!$B$6:$B$45,MATCH('Weekly data'!$C77,Targets!$A$6:$A$45,0)),0)*$C77/SUM(Seasonality!$C$6:$C$18)),IF(Metrics!$J$6="Quarter plan",IF(N(IFERROR(INDEX(Targets!$B$6:$B$45,MATCH('Weekly data'!$C77,Targets!$A$6:$A$45,0)),0))=0,"",IFERROR(INDEX(Targets!$B$6:$B$45,MATCH('Weekly data'!$C77,Targets!$A$6:$A$45,0)),0)),IF(AND(Metrics!$J$6="Weekly",ISNUMBER(Metrics!$K$6)),Metrics!$K$6,"")))))</f>
        <v/>
      </c>
      <c r="E77">
        <f>IF(NOT(ISNUMBER('Weekly data'!E77)),"",IF(Metrics!$L$6="% of target",IF(ISNUMBER(D77),IF(D77=0,"",'Weekly data'!E77/D77),""),'Weekly data'!E77))</f>
        <v/>
      </c>
      <c r="F77">
        <f>IF(AND(ISNUMBER(E77),ISNUMBER(E76)),ABS(E77-E76),"")</f>
        <v/>
      </c>
      <c r="G77">
        <f>IF(COUNT(E65:E76)&lt;12,"",AVERAGE(E65:E76))</f>
        <v/>
      </c>
      <c r="H77">
        <f>IF(COUNT(F66:F76)&lt;11,"",AVERAGE(F66:F76))</f>
        <v/>
      </c>
      <c r="I77">
        <f>IF(OR(G77="",H77=""),"",G77+2.66*H77)</f>
        <v/>
      </c>
      <c r="J77">
        <f>IF(OR(G77="",H77=""),"",G77-2.66*H77)</f>
        <v/>
      </c>
      <c r="K77">
        <f>IF(OR(G77="",COUNT(E70:E77)&lt;8),"",IF(COUNTIF(E70:E77,"&gt;"&amp;G77)=8,"Above",IF(COUNTIF(E70:E77,"&lt;"&amp;G77)=8,"Below","")))</f>
        <v/>
      </c>
      <c r="L77">
        <f>IF('Weekly data'!$C77="","",IF(Metrics!$J$7="Seasonal bookings",IF(OR(N(IFERROR(INDEX(Targets!$C$6:$C$45,MATCH('Weekly data'!$C77,Targets!$A$6:$A$45,0)),0))=0,SUM(Seasonality!$B$6:$B$18)=0),"",IFERROR(INDEX(Targets!$C$6:$C$45,MATCH('Weekly data'!$C77,Targets!$A$6:$A$45,0)),0)*$B77/SUM(Seasonality!$B$6:$B$18)),IF(Metrics!$J$7="Seasonal pipeline",IF(OR(N(IFERROR(INDEX(Targets!$C$6:$C$45,MATCH('Weekly data'!$C77,Targets!$A$6:$A$45,0)),0))=0,SUM(Seasonality!$C$6:$C$18)=0),"",IFERROR(INDEX(Targets!$C$6:$C$45,MATCH('Weekly data'!$C77,Targets!$A$6:$A$45,0)),0)*$C77/SUM(Seasonality!$C$6:$C$18)),IF(Metrics!$J$7="Quarter plan",IF(N(IFERROR(INDEX(Targets!$C$6:$C$45,MATCH('Weekly data'!$C77,Targets!$A$6:$A$45,0)),0))=0,"",IFERROR(INDEX(Targets!$C$6:$C$45,MATCH('Weekly data'!$C77,Targets!$A$6:$A$45,0)),0)),IF(AND(Metrics!$J$7="Weekly",ISNUMBER(Metrics!$K$7)),Metrics!$K$7,"")))))</f>
        <v/>
      </c>
      <c r="M77">
        <f>IF(NOT(ISNUMBER('Weekly data'!F77)),"",IF(Metrics!$L$7="% of target",IF(ISNUMBER(L77),IF(L77=0,"",'Weekly data'!F77/L77),""),'Weekly data'!F77))</f>
        <v/>
      </c>
      <c r="N77">
        <f>IF(AND(ISNUMBER(M77),ISNUMBER(M76)),ABS(M77-M76),"")</f>
        <v/>
      </c>
      <c r="O77">
        <f>IF(COUNT(M65:M76)&lt;12,"",AVERAGE(M65:M76))</f>
        <v/>
      </c>
      <c r="P77">
        <f>IF(COUNT(N66:N76)&lt;11,"",AVERAGE(N66:N76))</f>
        <v/>
      </c>
      <c r="Q77">
        <f>IF(OR(O77="",P77=""),"",O77+2.66*P77)</f>
        <v/>
      </c>
      <c r="R77">
        <f>IF(OR(O77="",P77=""),"",O77-2.66*P77)</f>
        <v/>
      </c>
      <c r="S77">
        <f>IF(OR(O77="",COUNT(M70:M77)&lt;8),"",IF(COUNTIF(M70:M77,"&gt;"&amp;O77)=8,"Above",IF(COUNTIF(M70:M77,"&lt;"&amp;O77)=8,"Below","")))</f>
        <v/>
      </c>
      <c r="T77">
        <f>IF('Weekly data'!$C77="","",IF(Metrics!$J$8="Seasonal bookings",IF(OR(N(IFERROR(INDEX(Targets!$D$6:$D$45,MATCH('Weekly data'!$C77,Targets!$A$6:$A$45,0)),0))=0,SUM(Seasonality!$B$6:$B$18)=0),"",IFERROR(INDEX(Targets!$D$6:$D$45,MATCH('Weekly data'!$C77,Targets!$A$6:$A$45,0)),0)*$B77/SUM(Seasonality!$B$6:$B$18)),IF(Metrics!$J$8="Seasonal pipeline",IF(OR(N(IFERROR(INDEX(Targets!$D$6:$D$45,MATCH('Weekly data'!$C77,Targets!$A$6:$A$45,0)),0))=0,SUM(Seasonality!$C$6:$C$18)=0),"",IFERROR(INDEX(Targets!$D$6:$D$45,MATCH('Weekly data'!$C77,Targets!$A$6:$A$45,0)),0)*$C77/SUM(Seasonality!$C$6:$C$18)),IF(Metrics!$J$8="Quarter plan",IF(N(IFERROR(INDEX(Targets!$D$6:$D$45,MATCH('Weekly data'!$C77,Targets!$A$6:$A$45,0)),0))=0,"",IFERROR(INDEX(Targets!$D$6:$D$45,MATCH('Weekly data'!$C77,Targets!$A$6:$A$45,0)),0)),IF(AND(Metrics!$J$8="Weekly",ISNUMBER(Metrics!$K$8)),Metrics!$K$8,"")))))</f>
        <v/>
      </c>
      <c r="U77">
        <f>IF(NOT(ISNUMBER('Weekly data'!G77)),"",IF(Metrics!$L$8="% of target",IF(ISNUMBER(T77),IF(T77=0,"",'Weekly data'!G77/T77),""),'Weekly data'!G77))</f>
        <v/>
      </c>
      <c r="V77">
        <f>IF(AND(ISNUMBER(U77),ISNUMBER(U76)),ABS(U77-U76),"")</f>
        <v/>
      </c>
      <c r="W77">
        <f>IF(COUNT(U65:U76)&lt;12,"",AVERAGE(U65:U76))</f>
        <v/>
      </c>
      <c r="X77">
        <f>IF(COUNT(V66:V76)&lt;11,"",AVERAGE(V66:V76))</f>
        <v/>
      </c>
      <c r="Y77">
        <f>IF(OR(W77="",X77=""),"",W77+2.66*X77)</f>
        <v/>
      </c>
      <c r="Z77">
        <f>IF(OR(W77="",X77=""),"",W77-2.66*X77)</f>
        <v/>
      </c>
      <c r="AA77">
        <f>IF(OR(W77="",COUNT(U70:U77)&lt;8),"",IF(COUNTIF(U70:U77,"&gt;"&amp;W77)=8,"Above",IF(COUNTIF(U70:U77,"&lt;"&amp;W77)=8,"Below","")))</f>
        <v/>
      </c>
      <c r="AB77">
        <f>IF('Weekly data'!$C77="","",IF(Metrics!$J$9="Seasonal bookings",IF(OR(N(IFERROR(INDEX(Targets!$E$6:$E$45,MATCH('Weekly data'!$C77,Targets!$A$6:$A$45,0)),0))=0,SUM(Seasonality!$B$6:$B$18)=0),"",IFERROR(INDEX(Targets!$E$6:$E$45,MATCH('Weekly data'!$C77,Targets!$A$6:$A$45,0)),0)*$B77/SUM(Seasonality!$B$6:$B$18)),IF(Metrics!$J$9="Seasonal pipeline",IF(OR(N(IFERROR(INDEX(Targets!$E$6:$E$45,MATCH('Weekly data'!$C77,Targets!$A$6:$A$45,0)),0))=0,SUM(Seasonality!$C$6:$C$18)=0),"",IFERROR(INDEX(Targets!$E$6:$E$45,MATCH('Weekly data'!$C77,Targets!$A$6:$A$45,0)),0)*$C77/SUM(Seasonality!$C$6:$C$18)),IF(Metrics!$J$9="Quarter plan",IF(N(IFERROR(INDEX(Targets!$E$6:$E$45,MATCH('Weekly data'!$C77,Targets!$A$6:$A$45,0)),0))=0,"",IFERROR(INDEX(Targets!$E$6:$E$45,MATCH('Weekly data'!$C77,Targets!$A$6:$A$45,0)),0)),IF(AND(Metrics!$J$9="Weekly",ISNUMBER(Metrics!$K$9)),Metrics!$K$9,"")))))</f>
        <v/>
      </c>
      <c r="AC77">
        <f>IF(NOT(ISNUMBER('Weekly data'!H77)),"",IF(Metrics!$L$9="% of target",IF(ISNUMBER(AB77),IF(AB77=0,"",'Weekly data'!H77/AB77),""),'Weekly data'!H77))</f>
        <v/>
      </c>
      <c r="AD77">
        <f>IF(AND(ISNUMBER(AC77),ISNUMBER(AC76)),ABS(AC77-AC76),"")</f>
        <v/>
      </c>
      <c r="AE77">
        <f>IF(COUNT(AC65:AC76)&lt;12,"",AVERAGE(AC65:AC76))</f>
        <v/>
      </c>
      <c r="AF77">
        <f>IF(COUNT(AD66:AD76)&lt;11,"",AVERAGE(AD66:AD76))</f>
        <v/>
      </c>
      <c r="AG77">
        <f>IF(OR(AE77="",AF77=""),"",AE77+2.66*AF77)</f>
        <v/>
      </c>
      <c r="AH77">
        <f>IF(OR(AE77="",AF77=""),"",AE77-2.66*AF77)</f>
        <v/>
      </c>
      <c r="AI77">
        <f>IF(OR(AE77="",COUNT(AC70:AC77)&lt;8),"",IF(COUNTIF(AC70:AC77,"&gt;"&amp;AE77)=8,"Above",IF(COUNTIF(AC70:AC77,"&lt;"&amp;AE77)=8,"Below","")))</f>
        <v/>
      </c>
      <c r="AJ77">
        <f>IF('Weekly data'!$C77="","",IF(Metrics!$J$10="Seasonal bookings",IF(OR(N(IFERROR(INDEX(Targets!$F$6:$F$45,MATCH('Weekly data'!$C77,Targets!$A$6:$A$45,0)),0))=0,SUM(Seasonality!$B$6:$B$18)=0),"",IFERROR(INDEX(Targets!$F$6:$F$45,MATCH('Weekly data'!$C77,Targets!$A$6:$A$45,0)),0)*$B77/SUM(Seasonality!$B$6:$B$18)),IF(Metrics!$J$10="Seasonal pipeline",IF(OR(N(IFERROR(INDEX(Targets!$F$6:$F$45,MATCH('Weekly data'!$C77,Targets!$A$6:$A$45,0)),0))=0,SUM(Seasonality!$C$6:$C$18)=0),"",IFERROR(INDEX(Targets!$F$6:$F$45,MATCH('Weekly data'!$C77,Targets!$A$6:$A$45,0)),0)*$C77/SUM(Seasonality!$C$6:$C$18)),IF(Metrics!$J$10="Quarter plan",IF(N(IFERROR(INDEX(Targets!$F$6:$F$45,MATCH('Weekly data'!$C77,Targets!$A$6:$A$45,0)),0))=0,"",IFERROR(INDEX(Targets!$F$6:$F$45,MATCH('Weekly data'!$C77,Targets!$A$6:$A$45,0)),0)),IF(AND(Metrics!$J$10="Weekly",ISNUMBER(Metrics!$K$10)),Metrics!$K$10,"")))))</f>
        <v/>
      </c>
      <c r="AK77">
        <f>IF(NOT(ISNUMBER('Weekly data'!I77)),"",IF(Metrics!$L$10="% of target",IF(ISNUMBER(AJ77),IF(AJ77=0,"",'Weekly data'!I77/AJ77),""),'Weekly data'!I77))</f>
        <v/>
      </c>
      <c r="AL77">
        <f>IF(AND(ISNUMBER(AK77),ISNUMBER(AK76)),ABS(AK77-AK76),"")</f>
        <v/>
      </c>
      <c r="AM77">
        <f>IF(COUNT(AK65:AK76)&lt;12,"",AVERAGE(AK65:AK76))</f>
        <v/>
      </c>
      <c r="AN77">
        <f>IF(COUNT(AL66:AL76)&lt;11,"",AVERAGE(AL66:AL76))</f>
        <v/>
      </c>
      <c r="AO77">
        <f>IF(OR(AM77="",AN77=""),"",AM77+2.66*AN77)</f>
        <v/>
      </c>
      <c r="AP77">
        <f>IF(OR(AM77="",AN77=""),"",AM77-2.66*AN77)</f>
        <v/>
      </c>
      <c r="AQ77">
        <f>IF(OR(AM77="",COUNT(AK70:AK77)&lt;8),"",IF(COUNTIF(AK70:AK77,"&gt;"&amp;AM77)=8,"Above",IF(COUNTIF(AK70:AK77,"&lt;"&amp;AM77)=8,"Below","")))</f>
        <v/>
      </c>
      <c r="AR77">
        <f>IF('Weekly data'!$C77="","",IF(Metrics!$J$11="Seasonal bookings",IF(OR(N(IFERROR(INDEX(Targets!$G$6:$G$45,MATCH('Weekly data'!$C77,Targets!$A$6:$A$45,0)),0))=0,SUM(Seasonality!$B$6:$B$18)=0),"",IFERROR(INDEX(Targets!$G$6:$G$45,MATCH('Weekly data'!$C77,Targets!$A$6:$A$45,0)),0)*$B77/SUM(Seasonality!$B$6:$B$18)),IF(Metrics!$J$11="Seasonal pipeline",IF(OR(N(IFERROR(INDEX(Targets!$G$6:$G$45,MATCH('Weekly data'!$C77,Targets!$A$6:$A$45,0)),0))=0,SUM(Seasonality!$C$6:$C$18)=0),"",IFERROR(INDEX(Targets!$G$6:$G$45,MATCH('Weekly data'!$C77,Targets!$A$6:$A$45,0)),0)*$C77/SUM(Seasonality!$C$6:$C$18)),IF(Metrics!$J$11="Quarter plan",IF(N(IFERROR(INDEX(Targets!$G$6:$G$45,MATCH('Weekly data'!$C77,Targets!$A$6:$A$45,0)),0))=0,"",IFERROR(INDEX(Targets!$G$6:$G$45,MATCH('Weekly data'!$C77,Targets!$A$6:$A$45,0)),0)),IF(AND(Metrics!$J$11="Weekly",ISNUMBER(Metrics!$K$11)),Metrics!$K$11,"")))))</f>
        <v/>
      </c>
      <c r="AS77">
        <f>IF(NOT(ISNUMBER('Weekly data'!J77)),"",IF(Metrics!$L$11="% of target",IF(ISNUMBER(AR77),IF(AR77=0,"",'Weekly data'!J77/AR77),""),'Weekly data'!J77))</f>
        <v/>
      </c>
      <c r="AT77">
        <f>IF(AND(ISNUMBER(AS77),ISNUMBER(AS76)),ABS(AS77-AS76),"")</f>
        <v/>
      </c>
      <c r="AU77">
        <f>IF(COUNT(AS65:AS76)&lt;12,"",AVERAGE(AS65:AS76))</f>
        <v/>
      </c>
      <c r="AV77">
        <f>IF(COUNT(AT66:AT76)&lt;11,"",AVERAGE(AT66:AT76))</f>
        <v/>
      </c>
      <c r="AW77">
        <f>IF(OR(AU77="",AV77=""),"",AU77+2.66*AV77)</f>
        <v/>
      </c>
      <c r="AX77">
        <f>IF(OR(AU77="",AV77=""),"",AU77-2.66*AV77)</f>
        <v/>
      </c>
      <c r="AY77">
        <f>IF(OR(AU77="",COUNT(AS70:AS77)&lt;8),"",IF(COUNTIF(AS70:AS77,"&gt;"&amp;AU77)=8,"Above",IF(COUNTIF(AS70:AS77,"&lt;"&amp;AU77)=8,"Below","")))</f>
        <v/>
      </c>
      <c r="AZ77">
        <f>IF('Weekly data'!$C77="","",IF(Metrics!$J$12="Seasonal bookings",IF(OR(N(IFERROR(INDEX(Targets!$H$6:$H$45,MATCH('Weekly data'!$C77,Targets!$A$6:$A$45,0)),0))=0,SUM(Seasonality!$B$6:$B$18)=0),"",IFERROR(INDEX(Targets!$H$6:$H$45,MATCH('Weekly data'!$C77,Targets!$A$6:$A$45,0)),0)*$B77/SUM(Seasonality!$B$6:$B$18)),IF(Metrics!$J$12="Seasonal pipeline",IF(OR(N(IFERROR(INDEX(Targets!$H$6:$H$45,MATCH('Weekly data'!$C77,Targets!$A$6:$A$45,0)),0))=0,SUM(Seasonality!$C$6:$C$18)=0),"",IFERROR(INDEX(Targets!$H$6:$H$45,MATCH('Weekly data'!$C77,Targets!$A$6:$A$45,0)),0)*$C77/SUM(Seasonality!$C$6:$C$18)),IF(Metrics!$J$12="Quarter plan",IF(N(IFERROR(INDEX(Targets!$H$6:$H$45,MATCH('Weekly data'!$C77,Targets!$A$6:$A$45,0)),0))=0,"",IFERROR(INDEX(Targets!$H$6:$H$45,MATCH('Weekly data'!$C77,Targets!$A$6:$A$45,0)),0)),IF(AND(Metrics!$J$12="Weekly",ISNUMBER(Metrics!$K$12)),Metrics!$K$12,"")))))</f>
        <v/>
      </c>
      <c r="BA77">
        <f>IF(NOT(ISNUMBER('Weekly data'!K77)),"",IF(Metrics!$L$12="% of target",IF(ISNUMBER(AZ77),IF(AZ77=0,"",'Weekly data'!K77/AZ77),""),'Weekly data'!K77))</f>
        <v/>
      </c>
      <c r="BB77">
        <f>IF(AND(ISNUMBER(BA77),ISNUMBER(BA76)),ABS(BA77-BA76),"")</f>
        <v/>
      </c>
      <c r="BC77">
        <f>IF(COUNT(BA65:BA76)&lt;12,"",AVERAGE(BA65:BA76))</f>
        <v/>
      </c>
      <c r="BD77">
        <f>IF(COUNT(BB66:BB76)&lt;11,"",AVERAGE(BB66:BB76))</f>
        <v/>
      </c>
      <c r="BE77">
        <f>IF(OR(BC77="",BD77=""),"",BC77+2.66*BD77)</f>
        <v/>
      </c>
      <c r="BF77">
        <f>IF(OR(BC77="",BD77=""),"",BC77-2.66*BD77)</f>
        <v/>
      </c>
      <c r="BG77">
        <f>IF(OR(BC77="",COUNT(BA70:BA77)&lt;8),"",IF(COUNTIF(BA70:BA77,"&gt;"&amp;BC77)=8,"Above",IF(COUNTIF(BA70:BA77,"&lt;"&amp;BC77)=8,"Below","")))</f>
        <v/>
      </c>
      <c r="BH77">
        <f>IF('Weekly data'!$C77="","",IF(Metrics!$J$13="Seasonal bookings",IF(OR(N(IFERROR(INDEX(Targets!$I$6:$I$45,MATCH('Weekly data'!$C77,Targets!$A$6:$A$45,0)),0))=0,SUM(Seasonality!$B$6:$B$18)=0),"",IFERROR(INDEX(Targets!$I$6:$I$45,MATCH('Weekly data'!$C77,Targets!$A$6:$A$45,0)),0)*$B77/SUM(Seasonality!$B$6:$B$18)),IF(Metrics!$J$13="Seasonal pipeline",IF(OR(N(IFERROR(INDEX(Targets!$I$6:$I$45,MATCH('Weekly data'!$C77,Targets!$A$6:$A$45,0)),0))=0,SUM(Seasonality!$C$6:$C$18)=0),"",IFERROR(INDEX(Targets!$I$6:$I$45,MATCH('Weekly data'!$C77,Targets!$A$6:$A$45,0)),0)*$C77/SUM(Seasonality!$C$6:$C$18)),IF(Metrics!$J$13="Quarter plan",IF(N(IFERROR(INDEX(Targets!$I$6:$I$45,MATCH('Weekly data'!$C77,Targets!$A$6:$A$45,0)),0))=0,"",IFERROR(INDEX(Targets!$I$6:$I$45,MATCH('Weekly data'!$C77,Targets!$A$6:$A$45,0)),0)),IF(AND(Metrics!$J$13="Weekly",ISNUMBER(Metrics!$K$13)),Metrics!$K$13,"")))))</f>
        <v/>
      </c>
      <c r="BI77">
        <f>IF(NOT(ISNUMBER('Weekly data'!L77)),"",IF(Metrics!$L$13="% of target",IF(ISNUMBER(BH77),IF(BH77=0,"",'Weekly data'!L77/BH77),""),'Weekly data'!L77))</f>
        <v/>
      </c>
      <c r="BJ77">
        <f>IF(AND(ISNUMBER(BI77),ISNUMBER(BI76)),ABS(BI77-BI76),"")</f>
        <v/>
      </c>
      <c r="BK77">
        <f>IF(COUNT(BI65:BI76)&lt;12,"",AVERAGE(BI65:BI76))</f>
        <v/>
      </c>
      <c r="BL77">
        <f>IF(COUNT(BJ66:BJ76)&lt;11,"",AVERAGE(BJ66:BJ76))</f>
        <v/>
      </c>
      <c r="BM77">
        <f>IF(OR(BK77="",BL77=""),"",BK77+2.66*BL77)</f>
        <v/>
      </c>
      <c r="BN77">
        <f>IF(OR(BK77="",BL77=""),"",BK77-2.66*BL77)</f>
        <v/>
      </c>
      <c r="BO77">
        <f>IF(OR(BK77="",COUNT(BI70:BI77)&lt;8),"",IF(COUNTIF(BI70:BI77,"&gt;"&amp;BK77)=8,"Above",IF(COUNTIF(BI70:BI77,"&lt;"&amp;BK77)=8,"Below","")))</f>
        <v/>
      </c>
      <c r="BP77">
        <f>IF('Weekly data'!$C77="","",IF(Metrics!$J$14="Seasonal bookings",IF(OR(N(IFERROR(INDEX(Targets!$J$6:$J$45,MATCH('Weekly data'!$C77,Targets!$A$6:$A$45,0)),0))=0,SUM(Seasonality!$B$6:$B$18)=0),"",IFERROR(INDEX(Targets!$J$6:$J$45,MATCH('Weekly data'!$C77,Targets!$A$6:$A$45,0)),0)*$B77/SUM(Seasonality!$B$6:$B$18)),IF(Metrics!$J$14="Seasonal pipeline",IF(OR(N(IFERROR(INDEX(Targets!$J$6:$J$45,MATCH('Weekly data'!$C77,Targets!$A$6:$A$45,0)),0))=0,SUM(Seasonality!$C$6:$C$18)=0),"",IFERROR(INDEX(Targets!$J$6:$J$45,MATCH('Weekly data'!$C77,Targets!$A$6:$A$45,0)),0)*$C77/SUM(Seasonality!$C$6:$C$18)),IF(Metrics!$J$14="Quarter plan",IF(N(IFERROR(INDEX(Targets!$J$6:$J$45,MATCH('Weekly data'!$C77,Targets!$A$6:$A$45,0)),0))=0,"",IFERROR(INDEX(Targets!$J$6:$J$45,MATCH('Weekly data'!$C77,Targets!$A$6:$A$45,0)),0)),IF(AND(Metrics!$J$14="Weekly",ISNUMBER(Metrics!$K$14)),Metrics!$K$14,"")))))</f>
        <v/>
      </c>
      <c r="BQ77">
        <f>IF(NOT(ISNUMBER('Weekly data'!M77)),"",IF(Metrics!$L$14="% of target",IF(ISNUMBER(BP77),IF(BP77=0,"",'Weekly data'!M77/BP77),""),'Weekly data'!M77))</f>
        <v/>
      </c>
      <c r="BR77">
        <f>IF(AND(ISNUMBER(BQ77),ISNUMBER(BQ76)),ABS(BQ77-BQ76),"")</f>
        <v/>
      </c>
      <c r="BS77">
        <f>IF(COUNT(BQ65:BQ76)&lt;12,"",AVERAGE(BQ65:BQ76))</f>
        <v/>
      </c>
      <c r="BT77">
        <f>IF(COUNT(BR66:BR76)&lt;11,"",AVERAGE(BR66:BR76))</f>
        <v/>
      </c>
      <c r="BU77">
        <f>IF(OR(BS77="",BT77=""),"",BS77+2.66*BT77)</f>
        <v/>
      </c>
      <c r="BV77">
        <f>IF(OR(BS77="",BT77=""),"",BS77-2.66*BT77)</f>
        <v/>
      </c>
      <c r="BW77">
        <f>IF(OR(BS77="",COUNT(BQ70:BQ77)&lt;8),"",IF(COUNTIF(BQ70:BQ77,"&gt;"&amp;BS77)=8,"Above",IF(COUNTIF(BQ70:BQ77,"&lt;"&amp;BS77)=8,"Below","")))</f>
        <v/>
      </c>
      <c r="BX77">
        <f>IF('Weekly data'!$C77="","",IF(Metrics!$J$15="Seasonal bookings",IF(OR(N(IFERROR(INDEX(Targets!$K$6:$K$45,MATCH('Weekly data'!$C77,Targets!$A$6:$A$45,0)),0))=0,SUM(Seasonality!$B$6:$B$18)=0),"",IFERROR(INDEX(Targets!$K$6:$K$45,MATCH('Weekly data'!$C77,Targets!$A$6:$A$45,0)),0)*$B77/SUM(Seasonality!$B$6:$B$18)),IF(Metrics!$J$15="Seasonal pipeline",IF(OR(N(IFERROR(INDEX(Targets!$K$6:$K$45,MATCH('Weekly data'!$C77,Targets!$A$6:$A$45,0)),0))=0,SUM(Seasonality!$C$6:$C$18)=0),"",IFERROR(INDEX(Targets!$K$6:$K$45,MATCH('Weekly data'!$C77,Targets!$A$6:$A$45,0)),0)*$C77/SUM(Seasonality!$C$6:$C$18)),IF(Metrics!$J$15="Quarter plan",IF(N(IFERROR(INDEX(Targets!$K$6:$K$45,MATCH('Weekly data'!$C77,Targets!$A$6:$A$45,0)),0))=0,"",IFERROR(INDEX(Targets!$K$6:$K$45,MATCH('Weekly data'!$C77,Targets!$A$6:$A$45,0)),0)),IF(AND(Metrics!$J$15="Weekly",ISNUMBER(Metrics!$K$15)),Metrics!$K$15,"")))))</f>
        <v/>
      </c>
      <c r="BY77">
        <f>IF(NOT(ISNUMBER('Weekly data'!N77)),"",IF(Metrics!$L$15="% of target",IF(ISNUMBER(BX77),IF(BX77=0,"",'Weekly data'!N77/BX77),""),'Weekly data'!N77))</f>
        <v/>
      </c>
      <c r="BZ77">
        <f>IF(AND(ISNUMBER(BY77),ISNUMBER(BY76)),ABS(BY77-BY76),"")</f>
        <v/>
      </c>
      <c r="CA77">
        <f>IF(COUNT(BY65:BY76)&lt;12,"",AVERAGE(BY65:BY76))</f>
        <v/>
      </c>
      <c r="CB77">
        <f>IF(COUNT(BZ66:BZ76)&lt;11,"",AVERAGE(BZ66:BZ76))</f>
        <v/>
      </c>
      <c r="CC77">
        <f>IF(OR(CA77="",CB77=""),"",CA77+2.66*CB77)</f>
        <v/>
      </c>
      <c r="CD77">
        <f>IF(OR(CA77="",CB77=""),"",CA77-2.66*CB77)</f>
        <v/>
      </c>
      <c r="CE77">
        <f>IF(OR(CA77="",COUNT(BY70:BY77)&lt;8),"",IF(COUNTIF(BY70:BY77,"&gt;"&amp;CA77)=8,"Above",IF(COUNTIF(BY70:BY77,"&lt;"&amp;CA77)=8,"Below","")))</f>
        <v/>
      </c>
      <c r="CF77">
        <f>IF('Weekly data'!$C77="","",IF(Metrics!$J$16="Seasonal bookings",IF(OR(N(IFERROR(INDEX(Targets!$L$6:$L$45,MATCH('Weekly data'!$C77,Targets!$A$6:$A$45,0)),0))=0,SUM(Seasonality!$B$6:$B$18)=0),"",IFERROR(INDEX(Targets!$L$6:$L$45,MATCH('Weekly data'!$C77,Targets!$A$6:$A$45,0)),0)*$B77/SUM(Seasonality!$B$6:$B$18)),IF(Metrics!$J$16="Seasonal pipeline",IF(OR(N(IFERROR(INDEX(Targets!$L$6:$L$45,MATCH('Weekly data'!$C77,Targets!$A$6:$A$45,0)),0))=0,SUM(Seasonality!$C$6:$C$18)=0),"",IFERROR(INDEX(Targets!$L$6:$L$45,MATCH('Weekly data'!$C77,Targets!$A$6:$A$45,0)),0)*$C77/SUM(Seasonality!$C$6:$C$18)),IF(Metrics!$J$16="Quarter plan",IF(N(IFERROR(INDEX(Targets!$L$6:$L$45,MATCH('Weekly data'!$C77,Targets!$A$6:$A$45,0)),0))=0,"",IFERROR(INDEX(Targets!$L$6:$L$45,MATCH('Weekly data'!$C77,Targets!$A$6:$A$45,0)),0)),IF(AND(Metrics!$J$16="Weekly",ISNUMBER(Metrics!$K$16)),Metrics!$K$16,"")))))</f>
        <v/>
      </c>
      <c r="CG77">
        <f>IF(NOT(ISNUMBER('Weekly data'!O77)),"",IF(Metrics!$L$16="% of target",IF(ISNUMBER(CF77),IF(CF77=0,"",'Weekly data'!O77/CF77),""),'Weekly data'!O77))</f>
        <v/>
      </c>
      <c r="CH77">
        <f>IF(AND(ISNUMBER(CG77),ISNUMBER(CG76)),ABS(CG77-CG76),"")</f>
        <v/>
      </c>
      <c r="CI77">
        <f>IF(COUNT(CG65:CG76)&lt;12,"",AVERAGE(CG65:CG76))</f>
        <v/>
      </c>
      <c r="CJ77">
        <f>IF(COUNT(CH66:CH76)&lt;11,"",AVERAGE(CH66:CH76))</f>
        <v/>
      </c>
      <c r="CK77">
        <f>IF(OR(CI77="",CJ77=""),"",CI77+2.66*CJ77)</f>
        <v/>
      </c>
      <c r="CL77">
        <f>IF(OR(CI77="",CJ77=""),"",CI77-2.66*CJ77)</f>
        <v/>
      </c>
      <c r="CM77">
        <f>IF(OR(CI77="",COUNT(CG70:CG77)&lt;8),"",IF(COUNTIF(CG70:CG77,"&gt;"&amp;CI77)=8,"Above",IF(COUNTIF(CG70:CG77,"&lt;"&amp;CI77)=8,"Below","")))</f>
        <v/>
      </c>
      <c r="CN77">
        <f>IF('Weekly data'!$C77="","",IF(Metrics!$J$17="Seasonal bookings",IF(OR(N(IFERROR(INDEX(Targets!$M$6:$M$45,MATCH('Weekly data'!$C77,Targets!$A$6:$A$45,0)),0))=0,SUM(Seasonality!$B$6:$B$18)=0),"",IFERROR(INDEX(Targets!$M$6:$M$45,MATCH('Weekly data'!$C77,Targets!$A$6:$A$45,0)),0)*$B77/SUM(Seasonality!$B$6:$B$18)),IF(Metrics!$J$17="Seasonal pipeline",IF(OR(N(IFERROR(INDEX(Targets!$M$6:$M$45,MATCH('Weekly data'!$C77,Targets!$A$6:$A$45,0)),0))=0,SUM(Seasonality!$C$6:$C$18)=0),"",IFERROR(INDEX(Targets!$M$6:$M$45,MATCH('Weekly data'!$C77,Targets!$A$6:$A$45,0)),0)*$C77/SUM(Seasonality!$C$6:$C$18)),IF(Metrics!$J$17="Quarter plan",IF(N(IFERROR(INDEX(Targets!$M$6:$M$45,MATCH('Weekly data'!$C77,Targets!$A$6:$A$45,0)),0))=0,"",IFERROR(INDEX(Targets!$M$6:$M$45,MATCH('Weekly data'!$C77,Targets!$A$6:$A$45,0)),0)),IF(AND(Metrics!$J$17="Weekly",ISNUMBER(Metrics!$K$17)),Metrics!$K$17,"")))))</f>
        <v/>
      </c>
      <c r="CO77">
        <f>IF(NOT(ISNUMBER('Weekly data'!P77)),"",IF(Metrics!$L$17="% of target",IF(ISNUMBER(CN77),IF(CN77=0,"",'Weekly data'!P77/CN77),""),'Weekly data'!P77))</f>
        <v/>
      </c>
      <c r="CP77">
        <f>IF(AND(ISNUMBER(CO77),ISNUMBER(CO76)),ABS(CO77-CO76),"")</f>
        <v/>
      </c>
      <c r="CQ77">
        <f>IF(COUNT(CO65:CO76)&lt;12,"",AVERAGE(CO65:CO76))</f>
        <v/>
      </c>
      <c r="CR77">
        <f>IF(COUNT(CP66:CP76)&lt;11,"",AVERAGE(CP66:CP76))</f>
        <v/>
      </c>
      <c r="CS77">
        <f>IF(OR(CQ77="",CR77=""),"",CQ77+2.66*CR77)</f>
        <v/>
      </c>
      <c r="CT77">
        <f>IF(OR(CQ77="",CR77=""),"",CQ77-2.66*CR77)</f>
        <v/>
      </c>
      <c r="CU77">
        <f>IF(OR(CQ77="",COUNT(CO70:CO77)&lt;8),"",IF(COUNTIF(CO70:CO77,"&gt;"&amp;CQ77)=8,"Above",IF(COUNTIF(CO70:CO77,"&lt;"&amp;CQ77)=8,"Below","")))</f>
        <v/>
      </c>
    </row>
    <row r="78">
      <c r="A78" s="8">
        <f>'Weekly data'!A78</f>
        <v/>
      </c>
      <c r="B78">
        <f>IF('Weekly data'!D78="","",INDEX(Seasonality!$B$6:$B$18,'Weekly data'!D78))</f>
        <v/>
      </c>
      <c r="C78">
        <f>IF('Weekly data'!D78="","",INDEX(Seasonality!$C$6:$C$18,'Weekly data'!D78))</f>
        <v/>
      </c>
      <c r="D78">
        <f>IF('Weekly data'!$C78="","",IF(Metrics!$J$6="Seasonal bookings",IF(OR(N(IFERROR(INDEX(Targets!$B$6:$B$45,MATCH('Weekly data'!$C78,Targets!$A$6:$A$45,0)),0))=0,SUM(Seasonality!$B$6:$B$18)=0),"",IFERROR(INDEX(Targets!$B$6:$B$45,MATCH('Weekly data'!$C78,Targets!$A$6:$A$45,0)),0)*$B78/SUM(Seasonality!$B$6:$B$18)),IF(Metrics!$J$6="Seasonal pipeline",IF(OR(N(IFERROR(INDEX(Targets!$B$6:$B$45,MATCH('Weekly data'!$C78,Targets!$A$6:$A$45,0)),0))=0,SUM(Seasonality!$C$6:$C$18)=0),"",IFERROR(INDEX(Targets!$B$6:$B$45,MATCH('Weekly data'!$C78,Targets!$A$6:$A$45,0)),0)*$C78/SUM(Seasonality!$C$6:$C$18)),IF(Metrics!$J$6="Quarter plan",IF(N(IFERROR(INDEX(Targets!$B$6:$B$45,MATCH('Weekly data'!$C78,Targets!$A$6:$A$45,0)),0))=0,"",IFERROR(INDEX(Targets!$B$6:$B$45,MATCH('Weekly data'!$C78,Targets!$A$6:$A$45,0)),0)),IF(AND(Metrics!$J$6="Weekly",ISNUMBER(Metrics!$K$6)),Metrics!$K$6,"")))))</f>
        <v/>
      </c>
      <c r="E78">
        <f>IF(NOT(ISNUMBER('Weekly data'!E78)),"",IF(Metrics!$L$6="% of target",IF(ISNUMBER(D78),IF(D78=0,"",'Weekly data'!E78/D78),""),'Weekly data'!E78))</f>
        <v/>
      </c>
      <c r="F78">
        <f>IF(AND(ISNUMBER(E78),ISNUMBER(E77)),ABS(E78-E77),"")</f>
        <v/>
      </c>
      <c r="G78">
        <f>IF(COUNT(E66:E77)&lt;12,"",AVERAGE(E66:E77))</f>
        <v/>
      </c>
      <c r="H78">
        <f>IF(COUNT(F67:F77)&lt;11,"",AVERAGE(F67:F77))</f>
        <v/>
      </c>
      <c r="I78">
        <f>IF(OR(G78="",H78=""),"",G78+2.66*H78)</f>
        <v/>
      </c>
      <c r="J78">
        <f>IF(OR(G78="",H78=""),"",G78-2.66*H78)</f>
        <v/>
      </c>
      <c r="K78">
        <f>IF(OR(G78="",COUNT(E71:E78)&lt;8),"",IF(COUNTIF(E71:E78,"&gt;"&amp;G78)=8,"Above",IF(COUNTIF(E71:E78,"&lt;"&amp;G78)=8,"Below","")))</f>
        <v/>
      </c>
      <c r="L78">
        <f>IF('Weekly data'!$C78="","",IF(Metrics!$J$7="Seasonal bookings",IF(OR(N(IFERROR(INDEX(Targets!$C$6:$C$45,MATCH('Weekly data'!$C78,Targets!$A$6:$A$45,0)),0))=0,SUM(Seasonality!$B$6:$B$18)=0),"",IFERROR(INDEX(Targets!$C$6:$C$45,MATCH('Weekly data'!$C78,Targets!$A$6:$A$45,0)),0)*$B78/SUM(Seasonality!$B$6:$B$18)),IF(Metrics!$J$7="Seasonal pipeline",IF(OR(N(IFERROR(INDEX(Targets!$C$6:$C$45,MATCH('Weekly data'!$C78,Targets!$A$6:$A$45,0)),0))=0,SUM(Seasonality!$C$6:$C$18)=0),"",IFERROR(INDEX(Targets!$C$6:$C$45,MATCH('Weekly data'!$C78,Targets!$A$6:$A$45,0)),0)*$C78/SUM(Seasonality!$C$6:$C$18)),IF(Metrics!$J$7="Quarter plan",IF(N(IFERROR(INDEX(Targets!$C$6:$C$45,MATCH('Weekly data'!$C78,Targets!$A$6:$A$45,0)),0))=0,"",IFERROR(INDEX(Targets!$C$6:$C$45,MATCH('Weekly data'!$C78,Targets!$A$6:$A$45,0)),0)),IF(AND(Metrics!$J$7="Weekly",ISNUMBER(Metrics!$K$7)),Metrics!$K$7,"")))))</f>
        <v/>
      </c>
      <c r="M78">
        <f>IF(NOT(ISNUMBER('Weekly data'!F78)),"",IF(Metrics!$L$7="% of target",IF(ISNUMBER(L78),IF(L78=0,"",'Weekly data'!F78/L78),""),'Weekly data'!F78))</f>
        <v/>
      </c>
      <c r="N78">
        <f>IF(AND(ISNUMBER(M78),ISNUMBER(M77)),ABS(M78-M77),"")</f>
        <v/>
      </c>
      <c r="O78">
        <f>IF(COUNT(M66:M77)&lt;12,"",AVERAGE(M66:M77))</f>
        <v/>
      </c>
      <c r="P78">
        <f>IF(COUNT(N67:N77)&lt;11,"",AVERAGE(N67:N77))</f>
        <v/>
      </c>
      <c r="Q78">
        <f>IF(OR(O78="",P78=""),"",O78+2.66*P78)</f>
        <v/>
      </c>
      <c r="R78">
        <f>IF(OR(O78="",P78=""),"",O78-2.66*P78)</f>
        <v/>
      </c>
      <c r="S78">
        <f>IF(OR(O78="",COUNT(M71:M78)&lt;8),"",IF(COUNTIF(M71:M78,"&gt;"&amp;O78)=8,"Above",IF(COUNTIF(M71:M78,"&lt;"&amp;O78)=8,"Below","")))</f>
        <v/>
      </c>
      <c r="T78">
        <f>IF('Weekly data'!$C78="","",IF(Metrics!$J$8="Seasonal bookings",IF(OR(N(IFERROR(INDEX(Targets!$D$6:$D$45,MATCH('Weekly data'!$C78,Targets!$A$6:$A$45,0)),0))=0,SUM(Seasonality!$B$6:$B$18)=0),"",IFERROR(INDEX(Targets!$D$6:$D$45,MATCH('Weekly data'!$C78,Targets!$A$6:$A$45,0)),0)*$B78/SUM(Seasonality!$B$6:$B$18)),IF(Metrics!$J$8="Seasonal pipeline",IF(OR(N(IFERROR(INDEX(Targets!$D$6:$D$45,MATCH('Weekly data'!$C78,Targets!$A$6:$A$45,0)),0))=0,SUM(Seasonality!$C$6:$C$18)=0),"",IFERROR(INDEX(Targets!$D$6:$D$45,MATCH('Weekly data'!$C78,Targets!$A$6:$A$45,0)),0)*$C78/SUM(Seasonality!$C$6:$C$18)),IF(Metrics!$J$8="Quarter plan",IF(N(IFERROR(INDEX(Targets!$D$6:$D$45,MATCH('Weekly data'!$C78,Targets!$A$6:$A$45,0)),0))=0,"",IFERROR(INDEX(Targets!$D$6:$D$45,MATCH('Weekly data'!$C78,Targets!$A$6:$A$45,0)),0)),IF(AND(Metrics!$J$8="Weekly",ISNUMBER(Metrics!$K$8)),Metrics!$K$8,"")))))</f>
        <v/>
      </c>
      <c r="U78">
        <f>IF(NOT(ISNUMBER('Weekly data'!G78)),"",IF(Metrics!$L$8="% of target",IF(ISNUMBER(T78),IF(T78=0,"",'Weekly data'!G78/T78),""),'Weekly data'!G78))</f>
        <v/>
      </c>
      <c r="V78">
        <f>IF(AND(ISNUMBER(U78),ISNUMBER(U77)),ABS(U78-U77),"")</f>
        <v/>
      </c>
      <c r="W78">
        <f>IF(COUNT(U66:U77)&lt;12,"",AVERAGE(U66:U77))</f>
        <v/>
      </c>
      <c r="X78">
        <f>IF(COUNT(V67:V77)&lt;11,"",AVERAGE(V67:V77))</f>
        <v/>
      </c>
      <c r="Y78">
        <f>IF(OR(W78="",X78=""),"",W78+2.66*X78)</f>
        <v/>
      </c>
      <c r="Z78">
        <f>IF(OR(W78="",X78=""),"",W78-2.66*X78)</f>
        <v/>
      </c>
      <c r="AA78">
        <f>IF(OR(W78="",COUNT(U71:U78)&lt;8),"",IF(COUNTIF(U71:U78,"&gt;"&amp;W78)=8,"Above",IF(COUNTIF(U71:U78,"&lt;"&amp;W78)=8,"Below","")))</f>
        <v/>
      </c>
      <c r="AB78">
        <f>IF('Weekly data'!$C78="","",IF(Metrics!$J$9="Seasonal bookings",IF(OR(N(IFERROR(INDEX(Targets!$E$6:$E$45,MATCH('Weekly data'!$C78,Targets!$A$6:$A$45,0)),0))=0,SUM(Seasonality!$B$6:$B$18)=0),"",IFERROR(INDEX(Targets!$E$6:$E$45,MATCH('Weekly data'!$C78,Targets!$A$6:$A$45,0)),0)*$B78/SUM(Seasonality!$B$6:$B$18)),IF(Metrics!$J$9="Seasonal pipeline",IF(OR(N(IFERROR(INDEX(Targets!$E$6:$E$45,MATCH('Weekly data'!$C78,Targets!$A$6:$A$45,0)),0))=0,SUM(Seasonality!$C$6:$C$18)=0),"",IFERROR(INDEX(Targets!$E$6:$E$45,MATCH('Weekly data'!$C78,Targets!$A$6:$A$45,0)),0)*$C78/SUM(Seasonality!$C$6:$C$18)),IF(Metrics!$J$9="Quarter plan",IF(N(IFERROR(INDEX(Targets!$E$6:$E$45,MATCH('Weekly data'!$C78,Targets!$A$6:$A$45,0)),0))=0,"",IFERROR(INDEX(Targets!$E$6:$E$45,MATCH('Weekly data'!$C78,Targets!$A$6:$A$45,0)),0)),IF(AND(Metrics!$J$9="Weekly",ISNUMBER(Metrics!$K$9)),Metrics!$K$9,"")))))</f>
        <v/>
      </c>
      <c r="AC78">
        <f>IF(NOT(ISNUMBER('Weekly data'!H78)),"",IF(Metrics!$L$9="% of target",IF(ISNUMBER(AB78),IF(AB78=0,"",'Weekly data'!H78/AB78),""),'Weekly data'!H78))</f>
        <v/>
      </c>
      <c r="AD78">
        <f>IF(AND(ISNUMBER(AC78),ISNUMBER(AC77)),ABS(AC78-AC77),"")</f>
        <v/>
      </c>
      <c r="AE78">
        <f>IF(COUNT(AC66:AC77)&lt;12,"",AVERAGE(AC66:AC77))</f>
        <v/>
      </c>
      <c r="AF78">
        <f>IF(COUNT(AD67:AD77)&lt;11,"",AVERAGE(AD67:AD77))</f>
        <v/>
      </c>
      <c r="AG78">
        <f>IF(OR(AE78="",AF78=""),"",AE78+2.66*AF78)</f>
        <v/>
      </c>
      <c r="AH78">
        <f>IF(OR(AE78="",AF78=""),"",AE78-2.66*AF78)</f>
        <v/>
      </c>
      <c r="AI78">
        <f>IF(OR(AE78="",COUNT(AC71:AC78)&lt;8),"",IF(COUNTIF(AC71:AC78,"&gt;"&amp;AE78)=8,"Above",IF(COUNTIF(AC71:AC78,"&lt;"&amp;AE78)=8,"Below","")))</f>
        <v/>
      </c>
      <c r="AJ78">
        <f>IF('Weekly data'!$C78="","",IF(Metrics!$J$10="Seasonal bookings",IF(OR(N(IFERROR(INDEX(Targets!$F$6:$F$45,MATCH('Weekly data'!$C78,Targets!$A$6:$A$45,0)),0))=0,SUM(Seasonality!$B$6:$B$18)=0),"",IFERROR(INDEX(Targets!$F$6:$F$45,MATCH('Weekly data'!$C78,Targets!$A$6:$A$45,0)),0)*$B78/SUM(Seasonality!$B$6:$B$18)),IF(Metrics!$J$10="Seasonal pipeline",IF(OR(N(IFERROR(INDEX(Targets!$F$6:$F$45,MATCH('Weekly data'!$C78,Targets!$A$6:$A$45,0)),0))=0,SUM(Seasonality!$C$6:$C$18)=0),"",IFERROR(INDEX(Targets!$F$6:$F$45,MATCH('Weekly data'!$C78,Targets!$A$6:$A$45,0)),0)*$C78/SUM(Seasonality!$C$6:$C$18)),IF(Metrics!$J$10="Quarter plan",IF(N(IFERROR(INDEX(Targets!$F$6:$F$45,MATCH('Weekly data'!$C78,Targets!$A$6:$A$45,0)),0))=0,"",IFERROR(INDEX(Targets!$F$6:$F$45,MATCH('Weekly data'!$C78,Targets!$A$6:$A$45,0)),0)),IF(AND(Metrics!$J$10="Weekly",ISNUMBER(Metrics!$K$10)),Metrics!$K$10,"")))))</f>
        <v/>
      </c>
      <c r="AK78">
        <f>IF(NOT(ISNUMBER('Weekly data'!I78)),"",IF(Metrics!$L$10="% of target",IF(ISNUMBER(AJ78),IF(AJ78=0,"",'Weekly data'!I78/AJ78),""),'Weekly data'!I78))</f>
        <v/>
      </c>
      <c r="AL78">
        <f>IF(AND(ISNUMBER(AK78),ISNUMBER(AK77)),ABS(AK78-AK77),"")</f>
        <v/>
      </c>
      <c r="AM78">
        <f>IF(COUNT(AK66:AK77)&lt;12,"",AVERAGE(AK66:AK77))</f>
        <v/>
      </c>
      <c r="AN78">
        <f>IF(COUNT(AL67:AL77)&lt;11,"",AVERAGE(AL67:AL77))</f>
        <v/>
      </c>
      <c r="AO78">
        <f>IF(OR(AM78="",AN78=""),"",AM78+2.66*AN78)</f>
        <v/>
      </c>
      <c r="AP78">
        <f>IF(OR(AM78="",AN78=""),"",AM78-2.66*AN78)</f>
        <v/>
      </c>
      <c r="AQ78">
        <f>IF(OR(AM78="",COUNT(AK71:AK78)&lt;8),"",IF(COUNTIF(AK71:AK78,"&gt;"&amp;AM78)=8,"Above",IF(COUNTIF(AK71:AK78,"&lt;"&amp;AM78)=8,"Below","")))</f>
        <v/>
      </c>
      <c r="AR78">
        <f>IF('Weekly data'!$C78="","",IF(Metrics!$J$11="Seasonal bookings",IF(OR(N(IFERROR(INDEX(Targets!$G$6:$G$45,MATCH('Weekly data'!$C78,Targets!$A$6:$A$45,0)),0))=0,SUM(Seasonality!$B$6:$B$18)=0),"",IFERROR(INDEX(Targets!$G$6:$G$45,MATCH('Weekly data'!$C78,Targets!$A$6:$A$45,0)),0)*$B78/SUM(Seasonality!$B$6:$B$18)),IF(Metrics!$J$11="Seasonal pipeline",IF(OR(N(IFERROR(INDEX(Targets!$G$6:$G$45,MATCH('Weekly data'!$C78,Targets!$A$6:$A$45,0)),0))=0,SUM(Seasonality!$C$6:$C$18)=0),"",IFERROR(INDEX(Targets!$G$6:$G$45,MATCH('Weekly data'!$C78,Targets!$A$6:$A$45,0)),0)*$C78/SUM(Seasonality!$C$6:$C$18)),IF(Metrics!$J$11="Quarter plan",IF(N(IFERROR(INDEX(Targets!$G$6:$G$45,MATCH('Weekly data'!$C78,Targets!$A$6:$A$45,0)),0))=0,"",IFERROR(INDEX(Targets!$G$6:$G$45,MATCH('Weekly data'!$C78,Targets!$A$6:$A$45,0)),0)),IF(AND(Metrics!$J$11="Weekly",ISNUMBER(Metrics!$K$11)),Metrics!$K$11,"")))))</f>
        <v/>
      </c>
      <c r="AS78">
        <f>IF(NOT(ISNUMBER('Weekly data'!J78)),"",IF(Metrics!$L$11="% of target",IF(ISNUMBER(AR78),IF(AR78=0,"",'Weekly data'!J78/AR78),""),'Weekly data'!J78))</f>
        <v/>
      </c>
      <c r="AT78">
        <f>IF(AND(ISNUMBER(AS78),ISNUMBER(AS77)),ABS(AS78-AS77),"")</f>
        <v/>
      </c>
      <c r="AU78">
        <f>IF(COUNT(AS66:AS77)&lt;12,"",AVERAGE(AS66:AS77))</f>
        <v/>
      </c>
      <c r="AV78">
        <f>IF(COUNT(AT67:AT77)&lt;11,"",AVERAGE(AT67:AT77))</f>
        <v/>
      </c>
      <c r="AW78">
        <f>IF(OR(AU78="",AV78=""),"",AU78+2.66*AV78)</f>
        <v/>
      </c>
      <c r="AX78">
        <f>IF(OR(AU78="",AV78=""),"",AU78-2.66*AV78)</f>
        <v/>
      </c>
      <c r="AY78">
        <f>IF(OR(AU78="",COUNT(AS71:AS78)&lt;8),"",IF(COUNTIF(AS71:AS78,"&gt;"&amp;AU78)=8,"Above",IF(COUNTIF(AS71:AS78,"&lt;"&amp;AU78)=8,"Below","")))</f>
        <v/>
      </c>
      <c r="AZ78">
        <f>IF('Weekly data'!$C78="","",IF(Metrics!$J$12="Seasonal bookings",IF(OR(N(IFERROR(INDEX(Targets!$H$6:$H$45,MATCH('Weekly data'!$C78,Targets!$A$6:$A$45,0)),0))=0,SUM(Seasonality!$B$6:$B$18)=0),"",IFERROR(INDEX(Targets!$H$6:$H$45,MATCH('Weekly data'!$C78,Targets!$A$6:$A$45,0)),0)*$B78/SUM(Seasonality!$B$6:$B$18)),IF(Metrics!$J$12="Seasonal pipeline",IF(OR(N(IFERROR(INDEX(Targets!$H$6:$H$45,MATCH('Weekly data'!$C78,Targets!$A$6:$A$45,0)),0))=0,SUM(Seasonality!$C$6:$C$18)=0),"",IFERROR(INDEX(Targets!$H$6:$H$45,MATCH('Weekly data'!$C78,Targets!$A$6:$A$45,0)),0)*$C78/SUM(Seasonality!$C$6:$C$18)),IF(Metrics!$J$12="Quarter plan",IF(N(IFERROR(INDEX(Targets!$H$6:$H$45,MATCH('Weekly data'!$C78,Targets!$A$6:$A$45,0)),0))=0,"",IFERROR(INDEX(Targets!$H$6:$H$45,MATCH('Weekly data'!$C78,Targets!$A$6:$A$45,0)),0)),IF(AND(Metrics!$J$12="Weekly",ISNUMBER(Metrics!$K$12)),Metrics!$K$12,"")))))</f>
        <v/>
      </c>
      <c r="BA78">
        <f>IF(NOT(ISNUMBER('Weekly data'!K78)),"",IF(Metrics!$L$12="% of target",IF(ISNUMBER(AZ78),IF(AZ78=0,"",'Weekly data'!K78/AZ78),""),'Weekly data'!K78))</f>
        <v/>
      </c>
      <c r="BB78">
        <f>IF(AND(ISNUMBER(BA78),ISNUMBER(BA77)),ABS(BA78-BA77),"")</f>
        <v/>
      </c>
      <c r="BC78">
        <f>IF(COUNT(BA66:BA77)&lt;12,"",AVERAGE(BA66:BA77))</f>
        <v/>
      </c>
      <c r="BD78">
        <f>IF(COUNT(BB67:BB77)&lt;11,"",AVERAGE(BB67:BB77))</f>
        <v/>
      </c>
      <c r="BE78">
        <f>IF(OR(BC78="",BD78=""),"",BC78+2.66*BD78)</f>
        <v/>
      </c>
      <c r="BF78">
        <f>IF(OR(BC78="",BD78=""),"",BC78-2.66*BD78)</f>
        <v/>
      </c>
      <c r="BG78">
        <f>IF(OR(BC78="",COUNT(BA71:BA78)&lt;8),"",IF(COUNTIF(BA71:BA78,"&gt;"&amp;BC78)=8,"Above",IF(COUNTIF(BA71:BA78,"&lt;"&amp;BC78)=8,"Below","")))</f>
        <v/>
      </c>
      <c r="BH78">
        <f>IF('Weekly data'!$C78="","",IF(Metrics!$J$13="Seasonal bookings",IF(OR(N(IFERROR(INDEX(Targets!$I$6:$I$45,MATCH('Weekly data'!$C78,Targets!$A$6:$A$45,0)),0))=0,SUM(Seasonality!$B$6:$B$18)=0),"",IFERROR(INDEX(Targets!$I$6:$I$45,MATCH('Weekly data'!$C78,Targets!$A$6:$A$45,0)),0)*$B78/SUM(Seasonality!$B$6:$B$18)),IF(Metrics!$J$13="Seasonal pipeline",IF(OR(N(IFERROR(INDEX(Targets!$I$6:$I$45,MATCH('Weekly data'!$C78,Targets!$A$6:$A$45,0)),0))=0,SUM(Seasonality!$C$6:$C$18)=0),"",IFERROR(INDEX(Targets!$I$6:$I$45,MATCH('Weekly data'!$C78,Targets!$A$6:$A$45,0)),0)*$C78/SUM(Seasonality!$C$6:$C$18)),IF(Metrics!$J$13="Quarter plan",IF(N(IFERROR(INDEX(Targets!$I$6:$I$45,MATCH('Weekly data'!$C78,Targets!$A$6:$A$45,0)),0))=0,"",IFERROR(INDEX(Targets!$I$6:$I$45,MATCH('Weekly data'!$C78,Targets!$A$6:$A$45,0)),0)),IF(AND(Metrics!$J$13="Weekly",ISNUMBER(Metrics!$K$13)),Metrics!$K$13,"")))))</f>
        <v/>
      </c>
      <c r="BI78">
        <f>IF(NOT(ISNUMBER('Weekly data'!L78)),"",IF(Metrics!$L$13="% of target",IF(ISNUMBER(BH78),IF(BH78=0,"",'Weekly data'!L78/BH78),""),'Weekly data'!L78))</f>
        <v/>
      </c>
      <c r="BJ78">
        <f>IF(AND(ISNUMBER(BI78),ISNUMBER(BI77)),ABS(BI78-BI77),"")</f>
        <v/>
      </c>
      <c r="BK78">
        <f>IF(COUNT(BI66:BI77)&lt;12,"",AVERAGE(BI66:BI77))</f>
        <v/>
      </c>
      <c r="BL78">
        <f>IF(COUNT(BJ67:BJ77)&lt;11,"",AVERAGE(BJ67:BJ77))</f>
        <v/>
      </c>
      <c r="BM78">
        <f>IF(OR(BK78="",BL78=""),"",BK78+2.66*BL78)</f>
        <v/>
      </c>
      <c r="BN78">
        <f>IF(OR(BK78="",BL78=""),"",BK78-2.66*BL78)</f>
        <v/>
      </c>
      <c r="BO78">
        <f>IF(OR(BK78="",COUNT(BI71:BI78)&lt;8),"",IF(COUNTIF(BI71:BI78,"&gt;"&amp;BK78)=8,"Above",IF(COUNTIF(BI71:BI78,"&lt;"&amp;BK78)=8,"Below","")))</f>
        <v/>
      </c>
      <c r="BP78">
        <f>IF('Weekly data'!$C78="","",IF(Metrics!$J$14="Seasonal bookings",IF(OR(N(IFERROR(INDEX(Targets!$J$6:$J$45,MATCH('Weekly data'!$C78,Targets!$A$6:$A$45,0)),0))=0,SUM(Seasonality!$B$6:$B$18)=0),"",IFERROR(INDEX(Targets!$J$6:$J$45,MATCH('Weekly data'!$C78,Targets!$A$6:$A$45,0)),0)*$B78/SUM(Seasonality!$B$6:$B$18)),IF(Metrics!$J$14="Seasonal pipeline",IF(OR(N(IFERROR(INDEX(Targets!$J$6:$J$45,MATCH('Weekly data'!$C78,Targets!$A$6:$A$45,0)),0))=0,SUM(Seasonality!$C$6:$C$18)=0),"",IFERROR(INDEX(Targets!$J$6:$J$45,MATCH('Weekly data'!$C78,Targets!$A$6:$A$45,0)),0)*$C78/SUM(Seasonality!$C$6:$C$18)),IF(Metrics!$J$14="Quarter plan",IF(N(IFERROR(INDEX(Targets!$J$6:$J$45,MATCH('Weekly data'!$C78,Targets!$A$6:$A$45,0)),0))=0,"",IFERROR(INDEX(Targets!$J$6:$J$45,MATCH('Weekly data'!$C78,Targets!$A$6:$A$45,0)),0)),IF(AND(Metrics!$J$14="Weekly",ISNUMBER(Metrics!$K$14)),Metrics!$K$14,"")))))</f>
        <v/>
      </c>
      <c r="BQ78">
        <f>IF(NOT(ISNUMBER('Weekly data'!M78)),"",IF(Metrics!$L$14="% of target",IF(ISNUMBER(BP78),IF(BP78=0,"",'Weekly data'!M78/BP78),""),'Weekly data'!M78))</f>
        <v/>
      </c>
      <c r="BR78">
        <f>IF(AND(ISNUMBER(BQ78),ISNUMBER(BQ77)),ABS(BQ78-BQ77),"")</f>
        <v/>
      </c>
      <c r="BS78">
        <f>IF(COUNT(BQ66:BQ77)&lt;12,"",AVERAGE(BQ66:BQ77))</f>
        <v/>
      </c>
      <c r="BT78">
        <f>IF(COUNT(BR67:BR77)&lt;11,"",AVERAGE(BR67:BR77))</f>
        <v/>
      </c>
      <c r="BU78">
        <f>IF(OR(BS78="",BT78=""),"",BS78+2.66*BT78)</f>
        <v/>
      </c>
      <c r="BV78">
        <f>IF(OR(BS78="",BT78=""),"",BS78-2.66*BT78)</f>
        <v/>
      </c>
      <c r="BW78">
        <f>IF(OR(BS78="",COUNT(BQ71:BQ78)&lt;8),"",IF(COUNTIF(BQ71:BQ78,"&gt;"&amp;BS78)=8,"Above",IF(COUNTIF(BQ71:BQ78,"&lt;"&amp;BS78)=8,"Below","")))</f>
        <v/>
      </c>
      <c r="BX78">
        <f>IF('Weekly data'!$C78="","",IF(Metrics!$J$15="Seasonal bookings",IF(OR(N(IFERROR(INDEX(Targets!$K$6:$K$45,MATCH('Weekly data'!$C78,Targets!$A$6:$A$45,0)),0))=0,SUM(Seasonality!$B$6:$B$18)=0),"",IFERROR(INDEX(Targets!$K$6:$K$45,MATCH('Weekly data'!$C78,Targets!$A$6:$A$45,0)),0)*$B78/SUM(Seasonality!$B$6:$B$18)),IF(Metrics!$J$15="Seasonal pipeline",IF(OR(N(IFERROR(INDEX(Targets!$K$6:$K$45,MATCH('Weekly data'!$C78,Targets!$A$6:$A$45,0)),0))=0,SUM(Seasonality!$C$6:$C$18)=0),"",IFERROR(INDEX(Targets!$K$6:$K$45,MATCH('Weekly data'!$C78,Targets!$A$6:$A$45,0)),0)*$C78/SUM(Seasonality!$C$6:$C$18)),IF(Metrics!$J$15="Quarter plan",IF(N(IFERROR(INDEX(Targets!$K$6:$K$45,MATCH('Weekly data'!$C78,Targets!$A$6:$A$45,0)),0))=0,"",IFERROR(INDEX(Targets!$K$6:$K$45,MATCH('Weekly data'!$C78,Targets!$A$6:$A$45,0)),0)),IF(AND(Metrics!$J$15="Weekly",ISNUMBER(Metrics!$K$15)),Metrics!$K$15,"")))))</f>
        <v/>
      </c>
      <c r="BY78">
        <f>IF(NOT(ISNUMBER('Weekly data'!N78)),"",IF(Metrics!$L$15="% of target",IF(ISNUMBER(BX78),IF(BX78=0,"",'Weekly data'!N78/BX78),""),'Weekly data'!N78))</f>
        <v/>
      </c>
      <c r="BZ78">
        <f>IF(AND(ISNUMBER(BY78),ISNUMBER(BY77)),ABS(BY78-BY77),"")</f>
        <v/>
      </c>
      <c r="CA78">
        <f>IF(COUNT(BY66:BY77)&lt;12,"",AVERAGE(BY66:BY77))</f>
        <v/>
      </c>
      <c r="CB78">
        <f>IF(COUNT(BZ67:BZ77)&lt;11,"",AVERAGE(BZ67:BZ77))</f>
        <v/>
      </c>
      <c r="CC78">
        <f>IF(OR(CA78="",CB78=""),"",CA78+2.66*CB78)</f>
        <v/>
      </c>
      <c r="CD78">
        <f>IF(OR(CA78="",CB78=""),"",CA78-2.66*CB78)</f>
        <v/>
      </c>
      <c r="CE78">
        <f>IF(OR(CA78="",COUNT(BY71:BY78)&lt;8),"",IF(COUNTIF(BY71:BY78,"&gt;"&amp;CA78)=8,"Above",IF(COUNTIF(BY71:BY78,"&lt;"&amp;CA78)=8,"Below","")))</f>
        <v/>
      </c>
      <c r="CF78">
        <f>IF('Weekly data'!$C78="","",IF(Metrics!$J$16="Seasonal bookings",IF(OR(N(IFERROR(INDEX(Targets!$L$6:$L$45,MATCH('Weekly data'!$C78,Targets!$A$6:$A$45,0)),0))=0,SUM(Seasonality!$B$6:$B$18)=0),"",IFERROR(INDEX(Targets!$L$6:$L$45,MATCH('Weekly data'!$C78,Targets!$A$6:$A$45,0)),0)*$B78/SUM(Seasonality!$B$6:$B$18)),IF(Metrics!$J$16="Seasonal pipeline",IF(OR(N(IFERROR(INDEX(Targets!$L$6:$L$45,MATCH('Weekly data'!$C78,Targets!$A$6:$A$45,0)),0))=0,SUM(Seasonality!$C$6:$C$18)=0),"",IFERROR(INDEX(Targets!$L$6:$L$45,MATCH('Weekly data'!$C78,Targets!$A$6:$A$45,0)),0)*$C78/SUM(Seasonality!$C$6:$C$18)),IF(Metrics!$J$16="Quarter plan",IF(N(IFERROR(INDEX(Targets!$L$6:$L$45,MATCH('Weekly data'!$C78,Targets!$A$6:$A$45,0)),0))=0,"",IFERROR(INDEX(Targets!$L$6:$L$45,MATCH('Weekly data'!$C78,Targets!$A$6:$A$45,0)),0)),IF(AND(Metrics!$J$16="Weekly",ISNUMBER(Metrics!$K$16)),Metrics!$K$16,"")))))</f>
        <v/>
      </c>
      <c r="CG78">
        <f>IF(NOT(ISNUMBER('Weekly data'!O78)),"",IF(Metrics!$L$16="% of target",IF(ISNUMBER(CF78),IF(CF78=0,"",'Weekly data'!O78/CF78),""),'Weekly data'!O78))</f>
        <v/>
      </c>
      <c r="CH78">
        <f>IF(AND(ISNUMBER(CG78),ISNUMBER(CG77)),ABS(CG78-CG77),"")</f>
        <v/>
      </c>
      <c r="CI78">
        <f>IF(COUNT(CG66:CG77)&lt;12,"",AVERAGE(CG66:CG77))</f>
        <v/>
      </c>
      <c r="CJ78">
        <f>IF(COUNT(CH67:CH77)&lt;11,"",AVERAGE(CH67:CH77))</f>
        <v/>
      </c>
      <c r="CK78">
        <f>IF(OR(CI78="",CJ78=""),"",CI78+2.66*CJ78)</f>
        <v/>
      </c>
      <c r="CL78">
        <f>IF(OR(CI78="",CJ78=""),"",CI78-2.66*CJ78)</f>
        <v/>
      </c>
      <c r="CM78">
        <f>IF(OR(CI78="",COUNT(CG71:CG78)&lt;8),"",IF(COUNTIF(CG71:CG78,"&gt;"&amp;CI78)=8,"Above",IF(COUNTIF(CG71:CG78,"&lt;"&amp;CI78)=8,"Below","")))</f>
        <v/>
      </c>
      <c r="CN78">
        <f>IF('Weekly data'!$C78="","",IF(Metrics!$J$17="Seasonal bookings",IF(OR(N(IFERROR(INDEX(Targets!$M$6:$M$45,MATCH('Weekly data'!$C78,Targets!$A$6:$A$45,0)),0))=0,SUM(Seasonality!$B$6:$B$18)=0),"",IFERROR(INDEX(Targets!$M$6:$M$45,MATCH('Weekly data'!$C78,Targets!$A$6:$A$45,0)),0)*$B78/SUM(Seasonality!$B$6:$B$18)),IF(Metrics!$J$17="Seasonal pipeline",IF(OR(N(IFERROR(INDEX(Targets!$M$6:$M$45,MATCH('Weekly data'!$C78,Targets!$A$6:$A$45,0)),0))=0,SUM(Seasonality!$C$6:$C$18)=0),"",IFERROR(INDEX(Targets!$M$6:$M$45,MATCH('Weekly data'!$C78,Targets!$A$6:$A$45,0)),0)*$C78/SUM(Seasonality!$C$6:$C$18)),IF(Metrics!$J$17="Quarter plan",IF(N(IFERROR(INDEX(Targets!$M$6:$M$45,MATCH('Weekly data'!$C78,Targets!$A$6:$A$45,0)),0))=0,"",IFERROR(INDEX(Targets!$M$6:$M$45,MATCH('Weekly data'!$C78,Targets!$A$6:$A$45,0)),0)),IF(AND(Metrics!$J$17="Weekly",ISNUMBER(Metrics!$K$17)),Metrics!$K$17,"")))))</f>
        <v/>
      </c>
      <c r="CO78">
        <f>IF(NOT(ISNUMBER('Weekly data'!P78)),"",IF(Metrics!$L$17="% of target",IF(ISNUMBER(CN78),IF(CN78=0,"",'Weekly data'!P78/CN78),""),'Weekly data'!P78))</f>
        <v/>
      </c>
      <c r="CP78">
        <f>IF(AND(ISNUMBER(CO78),ISNUMBER(CO77)),ABS(CO78-CO77),"")</f>
        <v/>
      </c>
      <c r="CQ78">
        <f>IF(COUNT(CO66:CO77)&lt;12,"",AVERAGE(CO66:CO77))</f>
        <v/>
      </c>
      <c r="CR78">
        <f>IF(COUNT(CP67:CP77)&lt;11,"",AVERAGE(CP67:CP77))</f>
        <v/>
      </c>
      <c r="CS78">
        <f>IF(OR(CQ78="",CR78=""),"",CQ78+2.66*CR78)</f>
        <v/>
      </c>
      <c r="CT78">
        <f>IF(OR(CQ78="",CR78=""),"",CQ78-2.66*CR78)</f>
        <v/>
      </c>
      <c r="CU78">
        <f>IF(OR(CQ78="",COUNT(CO71:CO78)&lt;8),"",IF(COUNTIF(CO71:CO78,"&gt;"&amp;CQ78)=8,"Above",IF(COUNTIF(CO71:CO78,"&lt;"&amp;CQ78)=8,"Below","")))</f>
        <v/>
      </c>
    </row>
    <row r="79">
      <c r="A79" s="8">
        <f>'Weekly data'!A79</f>
        <v/>
      </c>
      <c r="B79">
        <f>IF('Weekly data'!D79="","",INDEX(Seasonality!$B$6:$B$18,'Weekly data'!D79))</f>
        <v/>
      </c>
      <c r="C79">
        <f>IF('Weekly data'!D79="","",INDEX(Seasonality!$C$6:$C$18,'Weekly data'!D79))</f>
        <v/>
      </c>
      <c r="D79">
        <f>IF('Weekly data'!$C79="","",IF(Metrics!$J$6="Seasonal bookings",IF(OR(N(IFERROR(INDEX(Targets!$B$6:$B$45,MATCH('Weekly data'!$C79,Targets!$A$6:$A$45,0)),0))=0,SUM(Seasonality!$B$6:$B$18)=0),"",IFERROR(INDEX(Targets!$B$6:$B$45,MATCH('Weekly data'!$C79,Targets!$A$6:$A$45,0)),0)*$B79/SUM(Seasonality!$B$6:$B$18)),IF(Metrics!$J$6="Seasonal pipeline",IF(OR(N(IFERROR(INDEX(Targets!$B$6:$B$45,MATCH('Weekly data'!$C79,Targets!$A$6:$A$45,0)),0))=0,SUM(Seasonality!$C$6:$C$18)=0),"",IFERROR(INDEX(Targets!$B$6:$B$45,MATCH('Weekly data'!$C79,Targets!$A$6:$A$45,0)),0)*$C79/SUM(Seasonality!$C$6:$C$18)),IF(Metrics!$J$6="Quarter plan",IF(N(IFERROR(INDEX(Targets!$B$6:$B$45,MATCH('Weekly data'!$C79,Targets!$A$6:$A$45,0)),0))=0,"",IFERROR(INDEX(Targets!$B$6:$B$45,MATCH('Weekly data'!$C79,Targets!$A$6:$A$45,0)),0)),IF(AND(Metrics!$J$6="Weekly",ISNUMBER(Metrics!$K$6)),Metrics!$K$6,"")))))</f>
        <v/>
      </c>
      <c r="E79">
        <f>IF(NOT(ISNUMBER('Weekly data'!E79)),"",IF(Metrics!$L$6="% of target",IF(ISNUMBER(D79),IF(D79=0,"",'Weekly data'!E79/D79),""),'Weekly data'!E79))</f>
        <v/>
      </c>
      <c r="F79">
        <f>IF(AND(ISNUMBER(E79),ISNUMBER(E78)),ABS(E79-E78),"")</f>
        <v/>
      </c>
      <c r="G79">
        <f>IF(COUNT(E67:E78)&lt;12,"",AVERAGE(E67:E78))</f>
        <v/>
      </c>
      <c r="H79">
        <f>IF(COUNT(F68:F78)&lt;11,"",AVERAGE(F68:F78))</f>
        <v/>
      </c>
      <c r="I79">
        <f>IF(OR(G79="",H79=""),"",G79+2.66*H79)</f>
        <v/>
      </c>
      <c r="J79">
        <f>IF(OR(G79="",H79=""),"",G79-2.66*H79)</f>
        <v/>
      </c>
      <c r="K79">
        <f>IF(OR(G79="",COUNT(E72:E79)&lt;8),"",IF(COUNTIF(E72:E79,"&gt;"&amp;G79)=8,"Above",IF(COUNTIF(E72:E79,"&lt;"&amp;G79)=8,"Below","")))</f>
        <v/>
      </c>
      <c r="L79">
        <f>IF('Weekly data'!$C79="","",IF(Metrics!$J$7="Seasonal bookings",IF(OR(N(IFERROR(INDEX(Targets!$C$6:$C$45,MATCH('Weekly data'!$C79,Targets!$A$6:$A$45,0)),0))=0,SUM(Seasonality!$B$6:$B$18)=0),"",IFERROR(INDEX(Targets!$C$6:$C$45,MATCH('Weekly data'!$C79,Targets!$A$6:$A$45,0)),0)*$B79/SUM(Seasonality!$B$6:$B$18)),IF(Metrics!$J$7="Seasonal pipeline",IF(OR(N(IFERROR(INDEX(Targets!$C$6:$C$45,MATCH('Weekly data'!$C79,Targets!$A$6:$A$45,0)),0))=0,SUM(Seasonality!$C$6:$C$18)=0),"",IFERROR(INDEX(Targets!$C$6:$C$45,MATCH('Weekly data'!$C79,Targets!$A$6:$A$45,0)),0)*$C79/SUM(Seasonality!$C$6:$C$18)),IF(Metrics!$J$7="Quarter plan",IF(N(IFERROR(INDEX(Targets!$C$6:$C$45,MATCH('Weekly data'!$C79,Targets!$A$6:$A$45,0)),0))=0,"",IFERROR(INDEX(Targets!$C$6:$C$45,MATCH('Weekly data'!$C79,Targets!$A$6:$A$45,0)),0)),IF(AND(Metrics!$J$7="Weekly",ISNUMBER(Metrics!$K$7)),Metrics!$K$7,"")))))</f>
        <v/>
      </c>
      <c r="M79">
        <f>IF(NOT(ISNUMBER('Weekly data'!F79)),"",IF(Metrics!$L$7="% of target",IF(ISNUMBER(L79),IF(L79=0,"",'Weekly data'!F79/L79),""),'Weekly data'!F79))</f>
        <v/>
      </c>
      <c r="N79">
        <f>IF(AND(ISNUMBER(M79),ISNUMBER(M78)),ABS(M79-M78),"")</f>
        <v/>
      </c>
      <c r="O79">
        <f>IF(COUNT(M67:M78)&lt;12,"",AVERAGE(M67:M78))</f>
        <v/>
      </c>
      <c r="P79">
        <f>IF(COUNT(N68:N78)&lt;11,"",AVERAGE(N68:N78))</f>
        <v/>
      </c>
      <c r="Q79">
        <f>IF(OR(O79="",P79=""),"",O79+2.66*P79)</f>
        <v/>
      </c>
      <c r="R79">
        <f>IF(OR(O79="",P79=""),"",O79-2.66*P79)</f>
        <v/>
      </c>
      <c r="S79">
        <f>IF(OR(O79="",COUNT(M72:M79)&lt;8),"",IF(COUNTIF(M72:M79,"&gt;"&amp;O79)=8,"Above",IF(COUNTIF(M72:M79,"&lt;"&amp;O79)=8,"Below","")))</f>
        <v/>
      </c>
      <c r="T79">
        <f>IF('Weekly data'!$C79="","",IF(Metrics!$J$8="Seasonal bookings",IF(OR(N(IFERROR(INDEX(Targets!$D$6:$D$45,MATCH('Weekly data'!$C79,Targets!$A$6:$A$45,0)),0))=0,SUM(Seasonality!$B$6:$B$18)=0),"",IFERROR(INDEX(Targets!$D$6:$D$45,MATCH('Weekly data'!$C79,Targets!$A$6:$A$45,0)),0)*$B79/SUM(Seasonality!$B$6:$B$18)),IF(Metrics!$J$8="Seasonal pipeline",IF(OR(N(IFERROR(INDEX(Targets!$D$6:$D$45,MATCH('Weekly data'!$C79,Targets!$A$6:$A$45,0)),0))=0,SUM(Seasonality!$C$6:$C$18)=0),"",IFERROR(INDEX(Targets!$D$6:$D$45,MATCH('Weekly data'!$C79,Targets!$A$6:$A$45,0)),0)*$C79/SUM(Seasonality!$C$6:$C$18)),IF(Metrics!$J$8="Quarter plan",IF(N(IFERROR(INDEX(Targets!$D$6:$D$45,MATCH('Weekly data'!$C79,Targets!$A$6:$A$45,0)),0))=0,"",IFERROR(INDEX(Targets!$D$6:$D$45,MATCH('Weekly data'!$C79,Targets!$A$6:$A$45,0)),0)),IF(AND(Metrics!$J$8="Weekly",ISNUMBER(Metrics!$K$8)),Metrics!$K$8,"")))))</f>
        <v/>
      </c>
      <c r="U79">
        <f>IF(NOT(ISNUMBER('Weekly data'!G79)),"",IF(Metrics!$L$8="% of target",IF(ISNUMBER(T79),IF(T79=0,"",'Weekly data'!G79/T79),""),'Weekly data'!G79))</f>
        <v/>
      </c>
      <c r="V79">
        <f>IF(AND(ISNUMBER(U79),ISNUMBER(U78)),ABS(U79-U78),"")</f>
        <v/>
      </c>
      <c r="W79">
        <f>IF(COUNT(U67:U78)&lt;12,"",AVERAGE(U67:U78))</f>
        <v/>
      </c>
      <c r="X79">
        <f>IF(COUNT(V68:V78)&lt;11,"",AVERAGE(V68:V78))</f>
        <v/>
      </c>
      <c r="Y79">
        <f>IF(OR(W79="",X79=""),"",W79+2.66*X79)</f>
        <v/>
      </c>
      <c r="Z79">
        <f>IF(OR(W79="",X79=""),"",W79-2.66*X79)</f>
        <v/>
      </c>
      <c r="AA79">
        <f>IF(OR(W79="",COUNT(U72:U79)&lt;8),"",IF(COUNTIF(U72:U79,"&gt;"&amp;W79)=8,"Above",IF(COUNTIF(U72:U79,"&lt;"&amp;W79)=8,"Below","")))</f>
        <v/>
      </c>
      <c r="AB79">
        <f>IF('Weekly data'!$C79="","",IF(Metrics!$J$9="Seasonal bookings",IF(OR(N(IFERROR(INDEX(Targets!$E$6:$E$45,MATCH('Weekly data'!$C79,Targets!$A$6:$A$45,0)),0))=0,SUM(Seasonality!$B$6:$B$18)=0),"",IFERROR(INDEX(Targets!$E$6:$E$45,MATCH('Weekly data'!$C79,Targets!$A$6:$A$45,0)),0)*$B79/SUM(Seasonality!$B$6:$B$18)),IF(Metrics!$J$9="Seasonal pipeline",IF(OR(N(IFERROR(INDEX(Targets!$E$6:$E$45,MATCH('Weekly data'!$C79,Targets!$A$6:$A$45,0)),0))=0,SUM(Seasonality!$C$6:$C$18)=0),"",IFERROR(INDEX(Targets!$E$6:$E$45,MATCH('Weekly data'!$C79,Targets!$A$6:$A$45,0)),0)*$C79/SUM(Seasonality!$C$6:$C$18)),IF(Metrics!$J$9="Quarter plan",IF(N(IFERROR(INDEX(Targets!$E$6:$E$45,MATCH('Weekly data'!$C79,Targets!$A$6:$A$45,0)),0))=0,"",IFERROR(INDEX(Targets!$E$6:$E$45,MATCH('Weekly data'!$C79,Targets!$A$6:$A$45,0)),0)),IF(AND(Metrics!$J$9="Weekly",ISNUMBER(Metrics!$K$9)),Metrics!$K$9,"")))))</f>
        <v/>
      </c>
      <c r="AC79">
        <f>IF(NOT(ISNUMBER('Weekly data'!H79)),"",IF(Metrics!$L$9="% of target",IF(ISNUMBER(AB79),IF(AB79=0,"",'Weekly data'!H79/AB79),""),'Weekly data'!H79))</f>
        <v/>
      </c>
      <c r="AD79">
        <f>IF(AND(ISNUMBER(AC79),ISNUMBER(AC78)),ABS(AC79-AC78),"")</f>
        <v/>
      </c>
      <c r="AE79">
        <f>IF(COUNT(AC67:AC78)&lt;12,"",AVERAGE(AC67:AC78))</f>
        <v/>
      </c>
      <c r="AF79">
        <f>IF(COUNT(AD68:AD78)&lt;11,"",AVERAGE(AD68:AD78))</f>
        <v/>
      </c>
      <c r="AG79">
        <f>IF(OR(AE79="",AF79=""),"",AE79+2.66*AF79)</f>
        <v/>
      </c>
      <c r="AH79">
        <f>IF(OR(AE79="",AF79=""),"",AE79-2.66*AF79)</f>
        <v/>
      </c>
      <c r="AI79">
        <f>IF(OR(AE79="",COUNT(AC72:AC79)&lt;8),"",IF(COUNTIF(AC72:AC79,"&gt;"&amp;AE79)=8,"Above",IF(COUNTIF(AC72:AC79,"&lt;"&amp;AE79)=8,"Below","")))</f>
        <v/>
      </c>
      <c r="AJ79">
        <f>IF('Weekly data'!$C79="","",IF(Metrics!$J$10="Seasonal bookings",IF(OR(N(IFERROR(INDEX(Targets!$F$6:$F$45,MATCH('Weekly data'!$C79,Targets!$A$6:$A$45,0)),0))=0,SUM(Seasonality!$B$6:$B$18)=0),"",IFERROR(INDEX(Targets!$F$6:$F$45,MATCH('Weekly data'!$C79,Targets!$A$6:$A$45,0)),0)*$B79/SUM(Seasonality!$B$6:$B$18)),IF(Metrics!$J$10="Seasonal pipeline",IF(OR(N(IFERROR(INDEX(Targets!$F$6:$F$45,MATCH('Weekly data'!$C79,Targets!$A$6:$A$45,0)),0))=0,SUM(Seasonality!$C$6:$C$18)=0),"",IFERROR(INDEX(Targets!$F$6:$F$45,MATCH('Weekly data'!$C79,Targets!$A$6:$A$45,0)),0)*$C79/SUM(Seasonality!$C$6:$C$18)),IF(Metrics!$J$10="Quarter plan",IF(N(IFERROR(INDEX(Targets!$F$6:$F$45,MATCH('Weekly data'!$C79,Targets!$A$6:$A$45,0)),0))=0,"",IFERROR(INDEX(Targets!$F$6:$F$45,MATCH('Weekly data'!$C79,Targets!$A$6:$A$45,0)),0)),IF(AND(Metrics!$J$10="Weekly",ISNUMBER(Metrics!$K$10)),Metrics!$K$10,"")))))</f>
        <v/>
      </c>
      <c r="AK79">
        <f>IF(NOT(ISNUMBER('Weekly data'!I79)),"",IF(Metrics!$L$10="% of target",IF(ISNUMBER(AJ79),IF(AJ79=0,"",'Weekly data'!I79/AJ79),""),'Weekly data'!I79))</f>
        <v/>
      </c>
      <c r="AL79">
        <f>IF(AND(ISNUMBER(AK79),ISNUMBER(AK78)),ABS(AK79-AK78),"")</f>
        <v/>
      </c>
      <c r="AM79">
        <f>IF(COUNT(AK67:AK78)&lt;12,"",AVERAGE(AK67:AK78))</f>
        <v/>
      </c>
      <c r="AN79">
        <f>IF(COUNT(AL68:AL78)&lt;11,"",AVERAGE(AL68:AL78))</f>
        <v/>
      </c>
      <c r="AO79">
        <f>IF(OR(AM79="",AN79=""),"",AM79+2.66*AN79)</f>
        <v/>
      </c>
      <c r="AP79">
        <f>IF(OR(AM79="",AN79=""),"",AM79-2.66*AN79)</f>
        <v/>
      </c>
      <c r="AQ79">
        <f>IF(OR(AM79="",COUNT(AK72:AK79)&lt;8),"",IF(COUNTIF(AK72:AK79,"&gt;"&amp;AM79)=8,"Above",IF(COUNTIF(AK72:AK79,"&lt;"&amp;AM79)=8,"Below","")))</f>
        <v/>
      </c>
      <c r="AR79">
        <f>IF('Weekly data'!$C79="","",IF(Metrics!$J$11="Seasonal bookings",IF(OR(N(IFERROR(INDEX(Targets!$G$6:$G$45,MATCH('Weekly data'!$C79,Targets!$A$6:$A$45,0)),0))=0,SUM(Seasonality!$B$6:$B$18)=0),"",IFERROR(INDEX(Targets!$G$6:$G$45,MATCH('Weekly data'!$C79,Targets!$A$6:$A$45,0)),0)*$B79/SUM(Seasonality!$B$6:$B$18)),IF(Metrics!$J$11="Seasonal pipeline",IF(OR(N(IFERROR(INDEX(Targets!$G$6:$G$45,MATCH('Weekly data'!$C79,Targets!$A$6:$A$45,0)),0))=0,SUM(Seasonality!$C$6:$C$18)=0),"",IFERROR(INDEX(Targets!$G$6:$G$45,MATCH('Weekly data'!$C79,Targets!$A$6:$A$45,0)),0)*$C79/SUM(Seasonality!$C$6:$C$18)),IF(Metrics!$J$11="Quarter plan",IF(N(IFERROR(INDEX(Targets!$G$6:$G$45,MATCH('Weekly data'!$C79,Targets!$A$6:$A$45,0)),0))=0,"",IFERROR(INDEX(Targets!$G$6:$G$45,MATCH('Weekly data'!$C79,Targets!$A$6:$A$45,0)),0)),IF(AND(Metrics!$J$11="Weekly",ISNUMBER(Metrics!$K$11)),Metrics!$K$11,"")))))</f>
        <v/>
      </c>
      <c r="AS79">
        <f>IF(NOT(ISNUMBER('Weekly data'!J79)),"",IF(Metrics!$L$11="% of target",IF(ISNUMBER(AR79),IF(AR79=0,"",'Weekly data'!J79/AR79),""),'Weekly data'!J79))</f>
        <v/>
      </c>
      <c r="AT79">
        <f>IF(AND(ISNUMBER(AS79),ISNUMBER(AS78)),ABS(AS79-AS78),"")</f>
        <v/>
      </c>
      <c r="AU79">
        <f>IF(COUNT(AS67:AS78)&lt;12,"",AVERAGE(AS67:AS78))</f>
        <v/>
      </c>
      <c r="AV79">
        <f>IF(COUNT(AT68:AT78)&lt;11,"",AVERAGE(AT68:AT78))</f>
        <v/>
      </c>
      <c r="AW79">
        <f>IF(OR(AU79="",AV79=""),"",AU79+2.66*AV79)</f>
        <v/>
      </c>
      <c r="AX79">
        <f>IF(OR(AU79="",AV79=""),"",AU79-2.66*AV79)</f>
        <v/>
      </c>
      <c r="AY79">
        <f>IF(OR(AU79="",COUNT(AS72:AS79)&lt;8),"",IF(COUNTIF(AS72:AS79,"&gt;"&amp;AU79)=8,"Above",IF(COUNTIF(AS72:AS79,"&lt;"&amp;AU79)=8,"Below","")))</f>
        <v/>
      </c>
      <c r="AZ79">
        <f>IF('Weekly data'!$C79="","",IF(Metrics!$J$12="Seasonal bookings",IF(OR(N(IFERROR(INDEX(Targets!$H$6:$H$45,MATCH('Weekly data'!$C79,Targets!$A$6:$A$45,0)),0))=0,SUM(Seasonality!$B$6:$B$18)=0),"",IFERROR(INDEX(Targets!$H$6:$H$45,MATCH('Weekly data'!$C79,Targets!$A$6:$A$45,0)),0)*$B79/SUM(Seasonality!$B$6:$B$18)),IF(Metrics!$J$12="Seasonal pipeline",IF(OR(N(IFERROR(INDEX(Targets!$H$6:$H$45,MATCH('Weekly data'!$C79,Targets!$A$6:$A$45,0)),0))=0,SUM(Seasonality!$C$6:$C$18)=0),"",IFERROR(INDEX(Targets!$H$6:$H$45,MATCH('Weekly data'!$C79,Targets!$A$6:$A$45,0)),0)*$C79/SUM(Seasonality!$C$6:$C$18)),IF(Metrics!$J$12="Quarter plan",IF(N(IFERROR(INDEX(Targets!$H$6:$H$45,MATCH('Weekly data'!$C79,Targets!$A$6:$A$45,0)),0))=0,"",IFERROR(INDEX(Targets!$H$6:$H$45,MATCH('Weekly data'!$C79,Targets!$A$6:$A$45,0)),0)),IF(AND(Metrics!$J$12="Weekly",ISNUMBER(Metrics!$K$12)),Metrics!$K$12,"")))))</f>
        <v/>
      </c>
      <c r="BA79">
        <f>IF(NOT(ISNUMBER('Weekly data'!K79)),"",IF(Metrics!$L$12="% of target",IF(ISNUMBER(AZ79),IF(AZ79=0,"",'Weekly data'!K79/AZ79),""),'Weekly data'!K79))</f>
        <v/>
      </c>
      <c r="BB79">
        <f>IF(AND(ISNUMBER(BA79),ISNUMBER(BA78)),ABS(BA79-BA78),"")</f>
        <v/>
      </c>
      <c r="BC79">
        <f>IF(COUNT(BA67:BA78)&lt;12,"",AVERAGE(BA67:BA78))</f>
        <v/>
      </c>
      <c r="BD79">
        <f>IF(COUNT(BB68:BB78)&lt;11,"",AVERAGE(BB68:BB78))</f>
        <v/>
      </c>
      <c r="BE79">
        <f>IF(OR(BC79="",BD79=""),"",BC79+2.66*BD79)</f>
        <v/>
      </c>
      <c r="BF79">
        <f>IF(OR(BC79="",BD79=""),"",BC79-2.66*BD79)</f>
        <v/>
      </c>
      <c r="BG79">
        <f>IF(OR(BC79="",COUNT(BA72:BA79)&lt;8),"",IF(COUNTIF(BA72:BA79,"&gt;"&amp;BC79)=8,"Above",IF(COUNTIF(BA72:BA79,"&lt;"&amp;BC79)=8,"Below","")))</f>
        <v/>
      </c>
      <c r="BH79">
        <f>IF('Weekly data'!$C79="","",IF(Metrics!$J$13="Seasonal bookings",IF(OR(N(IFERROR(INDEX(Targets!$I$6:$I$45,MATCH('Weekly data'!$C79,Targets!$A$6:$A$45,0)),0))=0,SUM(Seasonality!$B$6:$B$18)=0),"",IFERROR(INDEX(Targets!$I$6:$I$45,MATCH('Weekly data'!$C79,Targets!$A$6:$A$45,0)),0)*$B79/SUM(Seasonality!$B$6:$B$18)),IF(Metrics!$J$13="Seasonal pipeline",IF(OR(N(IFERROR(INDEX(Targets!$I$6:$I$45,MATCH('Weekly data'!$C79,Targets!$A$6:$A$45,0)),0))=0,SUM(Seasonality!$C$6:$C$18)=0),"",IFERROR(INDEX(Targets!$I$6:$I$45,MATCH('Weekly data'!$C79,Targets!$A$6:$A$45,0)),0)*$C79/SUM(Seasonality!$C$6:$C$18)),IF(Metrics!$J$13="Quarter plan",IF(N(IFERROR(INDEX(Targets!$I$6:$I$45,MATCH('Weekly data'!$C79,Targets!$A$6:$A$45,0)),0))=0,"",IFERROR(INDEX(Targets!$I$6:$I$45,MATCH('Weekly data'!$C79,Targets!$A$6:$A$45,0)),0)),IF(AND(Metrics!$J$13="Weekly",ISNUMBER(Metrics!$K$13)),Metrics!$K$13,"")))))</f>
        <v/>
      </c>
      <c r="BI79">
        <f>IF(NOT(ISNUMBER('Weekly data'!L79)),"",IF(Metrics!$L$13="% of target",IF(ISNUMBER(BH79),IF(BH79=0,"",'Weekly data'!L79/BH79),""),'Weekly data'!L79))</f>
        <v/>
      </c>
      <c r="BJ79">
        <f>IF(AND(ISNUMBER(BI79),ISNUMBER(BI78)),ABS(BI79-BI78),"")</f>
        <v/>
      </c>
      <c r="BK79">
        <f>IF(COUNT(BI67:BI78)&lt;12,"",AVERAGE(BI67:BI78))</f>
        <v/>
      </c>
      <c r="BL79">
        <f>IF(COUNT(BJ68:BJ78)&lt;11,"",AVERAGE(BJ68:BJ78))</f>
        <v/>
      </c>
      <c r="BM79">
        <f>IF(OR(BK79="",BL79=""),"",BK79+2.66*BL79)</f>
        <v/>
      </c>
      <c r="BN79">
        <f>IF(OR(BK79="",BL79=""),"",BK79-2.66*BL79)</f>
        <v/>
      </c>
      <c r="BO79">
        <f>IF(OR(BK79="",COUNT(BI72:BI79)&lt;8),"",IF(COUNTIF(BI72:BI79,"&gt;"&amp;BK79)=8,"Above",IF(COUNTIF(BI72:BI79,"&lt;"&amp;BK79)=8,"Below","")))</f>
        <v/>
      </c>
      <c r="BP79">
        <f>IF('Weekly data'!$C79="","",IF(Metrics!$J$14="Seasonal bookings",IF(OR(N(IFERROR(INDEX(Targets!$J$6:$J$45,MATCH('Weekly data'!$C79,Targets!$A$6:$A$45,0)),0))=0,SUM(Seasonality!$B$6:$B$18)=0),"",IFERROR(INDEX(Targets!$J$6:$J$45,MATCH('Weekly data'!$C79,Targets!$A$6:$A$45,0)),0)*$B79/SUM(Seasonality!$B$6:$B$18)),IF(Metrics!$J$14="Seasonal pipeline",IF(OR(N(IFERROR(INDEX(Targets!$J$6:$J$45,MATCH('Weekly data'!$C79,Targets!$A$6:$A$45,0)),0))=0,SUM(Seasonality!$C$6:$C$18)=0),"",IFERROR(INDEX(Targets!$J$6:$J$45,MATCH('Weekly data'!$C79,Targets!$A$6:$A$45,0)),0)*$C79/SUM(Seasonality!$C$6:$C$18)),IF(Metrics!$J$14="Quarter plan",IF(N(IFERROR(INDEX(Targets!$J$6:$J$45,MATCH('Weekly data'!$C79,Targets!$A$6:$A$45,0)),0))=0,"",IFERROR(INDEX(Targets!$J$6:$J$45,MATCH('Weekly data'!$C79,Targets!$A$6:$A$45,0)),0)),IF(AND(Metrics!$J$14="Weekly",ISNUMBER(Metrics!$K$14)),Metrics!$K$14,"")))))</f>
        <v/>
      </c>
      <c r="BQ79">
        <f>IF(NOT(ISNUMBER('Weekly data'!M79)),"",IF(Metrics!$L$14="% of target",IF(ISNUMBER(BP79),IF(BP79=0,"",'Weekly data'!M79/BP79),""),'Weekly data'!M79))</f>
        <v/>
      </c>
      <c r="BR79">
        <f>IF(AND(ISNUMBER(BQ79),ISNUMBER(BQ78)),ABS(BQ79-BQ78),"")</f>
        <v/>
      </c>
      <c r="BS79">
        <f>IF(COUNT(BQ67:BQ78)&lt;12,"",AVERAGE(BQ67:BQ78))</f>
        <v/>
      </c>
      <c r="BT79">
        <f>IF(COUNT(BR68:BR78)&lt;11,"",AVERAGE(BR68:BR78))</f>
        <v/>
      </c>
      <c r="BU79">
        <f>IF(OR(BS79="",BT79=""),"",BS79+2.66*BT79)</f>
        <v/>
      </c>
      <c r="BV79">
        <f>IF(OR(BS79="",BT79=""),"",BS79-2.66*BT79)</f>
        <v/>
      </c>
      <c r="BW79">
        <f>IF(OR(BS79="",COUNT(BQ72:BQ79)&lt;8),"",IF(COUNTIF(BQ72:BQ79,"&gt;"&amp;BS79)=8,"Above",IF(COUNTIF(BQ72:BQ79,"&lt;"&amp;BS79)=8,"Below","")))</f>
        <v/>
      </c>
      <c r="BX79">
        <f>IF('Weekly data'!$C79="","",IF(Metrics!$J$15="Seasonal bookings",IF(OR(N(IFERROR(INDEX(Targets!$K$6:$K$45,MATCH('Weekly data'!$C79,Targets!$A$6:$A$45,0)),0))=0,SUM(Seasonality!$B$6:$B$18)=0),"",IFERROR(INDEX(Targets!$K$6:$K$45,MATCH('Weekly data'!$C79,Targets!$A$6:$A$45,0)),0)*$B79/SUM(Seasonality!$B$6:$B$18)),IF(Metrics!$J$15="Seasonal pipeline",IF(OR(N(IFERROR(INDEX(Targets!$K$6:$K$45,MATCH('Weekly data'!$C79,Targets!$A$6:$A$45,0)),0))=0,SUM(Seasonality!$C$6:$C$18)=0),"",IFERROR(INDEX(Targets!$K$6:$K$45,MATCH('Weekly data'!$C79,Targets!$A$6:$A$45,0)),0)*$C79/SUM(Seasonality!$C$6:$C$18)),IF(Metrics!$J$15="Quarter plan",IF(N(IFERROR(INDEX(Targets!$K$6:$K$45,MATCH('Weekly data'!$C79,Targets!$A$6:$A$45,0)),0))=0,"",IFERROR(INDEX(Targets!$K$6:$K$45,MATCH('Weekly data'!$C79,Targets!$A$6:$A$45,0)),0)),IF(AND(Metrics!$J$15="Weekly",ISNUMBER(Metrics!$K$15)),Metrics!$K$15,"")))))</f>
        <v/>
      </c>
      <c r="BY79">
        <f>IF(NOT(ISNUMBER('Weekly data'!N79)),"",IF(Metrics!$L$15="% of target",IF(ISNUMBER(BX79),IF(BX79=0,"",'Weekly data'!N79/BX79),""),'Weekly data'!N79))</f>
        <v/>
      </c>
      <c r="BZ79">
        <f>IF(AND(ISNUMBER(BY79),ISNUMBER(BY78)),ABS(BY79-BY78),"")</f>
        <v/>
      </c>
      <c r="CA79">
        <f>IF(COUNT(BY67:BY78)&lt;12,"",AVERAGE(BY67:BY78))</f>
        <v/>
      </c>
      <c r="CB79">
        <f>IF(COUNT(BZ68:BZ78)&lt;11,"",AVERAGE(BZ68:BZ78))</f>
        <v/>
      </c>
      <c r="CC79">
        <f>IF(OR(CA79="",CB79=""),"",CA79+2.66*CB79)</f>
        <v/>
      </c>
      <c r="CD79">
        <f>IF(OR(CA79="",CB79=""),"",CA79-2.66*CB79)</f>
        <v/>
      </c>
      <c r="CE79">
        <f>IF(OR(CA79="",COUNT(BY72:BY79)&lt;8),"",IF(COUNTIF(BY72:BY79,"&gt;"&amp;CA79)=8,"Above",IF(COUNTIF(BY72:BY79,"&lt;"&amp;CA79)=8,"Below","")))</f>
        <v/>
      </c>
      <c r="CF79">
        <f>IF('Weekly data'!$C79="","",IF(Metrics!$J$16="Seasonal bookings",IF(OR(N(IFERROR(INDEX(Targets!$L$6:$L$45,MATCH('Weekly data'!$C79,Targets!$A$6:$A$45,0)),0))=0,SUM(Seasonality!$B$6:$B$18)=0),"",IFERROR(INDEX(Targets!$L$6:$L$45,MATCH('Weekly data'!$C79,Targets!$A$6:$A$45,0)),0)*$B79/SUM(Seasonality!$B$6:$B$18)),IF(Metrics!$J$16="Seasonal pipeline",IF(OR(N(IFERROR(INDEX(Targets!$L$6:$L$45,MATCH('Weekly data'!$C79,Targets!$A$6:$A$45,0)),0))=0,SUM(Seasonality!$C$6:$C$18)=0),"",IFERROR(INDEX(Targets!$L$6:$L$45,MATCH('Weekly data'!$C79,Targets!$A$6:$A$45,0)),0)*$C79/SUM(Seasonality!$C$6:$C$18)),IF(Metrics!$J$16="Quarter plan",IF(N(IFERROR(INDEX(Targets!$L$6:$L$45,MATCH('Weekly data'!$C79,Targets!$A$6:$A$45,0)),0))=0,"",IFERROR(INDEX(Targets!$L$6:$L$45,MATCH('Weekly data'!$C79,Targets!$A$6:$A$45,0)),0)),IF(AND(Metrics!$J$16="Weekly",ISNUMBER(Metrics!$K$16)),Metrics!$K$16,"")))))</f>
        <v/>
      </c>
      <c r="CG79">
        <f>IF(NOT(ISNUMBER('Weekly data'!O79)),"",IF(Metrics!$L$16="% of target",IF(ISNUMBER(CF79),IF(CF79=0,"",'Weekly data'!O79/CF79),""),'Weekly data'!O79))</f>
        <v/>
      </c>
      <c r="CH79">
        <f>IF(AND(ISNUMBER(CG79),ISNUMBER(CG78)),ABS(CG79-CG78),"")</f>
        <v/>
      </c>
      <c r="CI79">
        <f>IF(COUNT(CG67:CG78)&lt;12,"",AVERAGE(CG67:CG78))</f>
        <v/>
      </c>
      <c r="CJ79">
        <f>IF(COUNT(CH68:CH78)&lt;11,"",AVERAGE(CH68:CH78))</f>
        <v/>
      </c>
      <c r="CK79">
        <f>IF(OR(CI79="",CJ79=""),"",CI79+2.66*CJ79)</f>
        <v/>
      </c>
      <c r="CL79">
        <f>IF(OR(CI79="",CJ79=""),"",CI79-2.66*CJ79)</f>
        <v/>
      </c>
      <c r="CM79">
        <f>IF(OR(CI79="",COUNT(CG72:CG79)&lt;8),"",IF(COUNTIF(CG72:CG79,"&gt;"&amp;CI79)=8,"Above",IF(COUNTIF(CG72:CG79,"&lt;"&amp;CI79)=8,"Below","")))</f>
        <v/>
      </c>
      <c r="CN79">
        <f>IF('Weekly data'!$C79="","",IF(Metrics!$J$17="Seasonal bookings",IF(OR(N(IFERROR(INDEX(Targets!$M$6:$M$45,MATCH('Weekly data'!$C79,Targets!$A$6:$A$45,0)),0))=0,SUM(Seasonality!$B$6:$B$18)=0),"",IFERROR(INDEX(Targets!$M$6:$M$45,MATCH('Weekly data'!$C79,Targets!$A$6:$A$45,0)),0)*$B79/SUM(Seasonality!$B$6:$B$18)),IF(Metrics!$J$17="Seasonal pipeline",IF(OR(N(IFERROR(INDEX(Targets!$M$6:$M$45,MATCH('Weekly data'!$C79,Targets!$A$6:$A$45,0)),0))=0,SUM(Seasonality!$C$6:$C$18)=0),"",IFERROR(INDEX(Targets!$M$6:$M$45,MATCH('Weekly data'!$C79,Targets!$A$6:$A$45,0)),0)*$C79/SUM(Seasonality!$C$6:$C$18)),IF(Metrics!$J$17="Quarter plan",IF(N(IFERROR(INDEX(Targets!$M$6:$M$45,MATCH('Weekly data'!$C79,Targets!$A$6:$A$45,0)),0))=0,"",IFERROR(INDEX(Targets!$M$6:$M$45,MATCH('Weekly data'!$C79,Targets!$A$6:$A$45,0)),0)),IF(AND(Metrics!$J$17="Weekly",ISNUMBER(Metrics!$K$17)),Metrics!$K$17,"")))))</f>
        <v/>
      </c>
      <c r="CO79">
        <f>IF(NOT(ISNUMBER('Weekly data'!P79)),"",IF(Metrics!$L$17="% of target",IF(ISNUMBER(CN79),IF(CN79=0,"",'Weekly data'!P79/CN79),""),'Weekly data'!P79))</f>
        <v/>
      </c>
      <c r="CP79">
        <f>IF(AND(ISNUMBER(CO79),ISNUMBER(CO78)),ABS(CO79-CO78),"")</f>
        <v/>
      </c>
      <c r="CQ79">
        <f>IF(COUNT(CO67:CO78)&lt;12,"",AVERAGE(CO67:CO78))</f>
        <v/>
      </c>
      <c r="CR79">
        <f>IF(COUNT(CP68:CP78)&lt;11,"",AVERAGE(CP68:CP78))</f>
        <v/>
      </c>
      <c r="CS79">
        <f>IF(OR(CQ79="",CR79=""),"",CQ79+2.66*CR79)</f>
        <v/>
      </c>
      <c r="CT79">
        <f>IF(OR(CQ79="",CR79=""),"",CQ79-2.66*CR79)</f>
        <v/>
      </c>
      <c r="CU79">
        <f>IF(OR(CQ79="",COUNT(CO72:CO79)&lt;8),"",IF(COUNTIF(CO72:CO79,"&gt;"&amp;CQ79)=8,"Above",IF(COUNTIF(CO72:CO79,"&lt;"&amp;CQ79)=8,"Below","")))</f>
        <v/>
      </c>
    </row>
    <row r="80">
      <c r="A80" s="8">
        <f>'Weekly data'!A80</f>
        <v/>
      </c>
      <c r="B80">
        <f>IF('Weekly data'!D80="","",INDEX(Seasonality!$B$6:$B$18,'Weekly data'!D80))</f>
        <v/>
      </c>
      <c r="C80">
        <f>IF('Weekly data'!D80="","",INDEX(Seasonality!$C$6:$C$18,'Weekly data'!D80))</f>
        <v/>
      </c>
      <c r="D80">
        <f>IF('Weekly data'!$C80="","",IF(Metrics!$J$6="Seasonal bookings",IF(OR(N(IFERROR(INDEX(Targets!$B$6:$B$45,MATCH('Weekly data'!$C80,Targets!$A$6:$A$45,0)),0))=0,SUM(Seasonality!$B$6:$B$18)=0),"",IFERROR(INDEX(Targets!$B$6:$B$45,MATCH('Weekly data'!$C80,Targets!$A$6:$A$45,0)),0)*$B80/SUM(Seasonality!$B$6:$B$18)),IF(Metrics!$J$6="Seasonal pipeline",IF(OR(N(IFERROR(INDEX(Targets!$B$6:$B$45,MATCH('Weekly data'!$C80,Targets!$A$6:$A$45,0)),0))=0,SUM(Seasonality!$C$6:$C$18)=0),"",IFERROR(INDEX(Targets!$B$6:$B$45,MATCH('Weekly data'!$C80,Targets!$A$6:$A$45,0)),0)*$C80/SUM(Seasonality!$C$6:$C$18)),IF(Metrics!$J$6="Quarter plan",IF(N(IFERROR(INDEX(Targets!$B$6:$B$45,MATCH('Weekly data'!$C80,Targets!$A$6:$A$45,0)),0))=0,"",IFERROR(INDEX(Targets!$B$6:$B$45,MATCH('Weekly data'!$C80,Targets!$A$6:$A$45,0)),0)),IF(AND(Metrics!$J$6="Weekly",ISNUMBER(Metrics!$K$6)),Metrics!$K$6,"")))))</f>
        <v/>
      </c>
      <c r="E80">
        <f>IF(NOT(ISNUMBER('Weekly data'!E80)),"",IF(Metrics!$L$6="% of target",IF(ISNUMBER(D80),IF(D80=0,"",'Weekly data'!E80/D80),""),'Weekly data'!E80))</f>
        <v/>
      </c>
      <c r="F80">
        <f>IF(AND(ISNUMBER(E80),ISNUMBER(E79)),ABS(E80-E79),"")</f>
        <v/>
      </c>
      <c r="G80">
        <f>IF(COUNT(E68:E79)&lt;12,"",AVERAGE(E68:E79))</f>
        <v/>
      </c>
      <c r="H80">
        <f>IF(COUNT(F69:F79)&lt;11,"",AVERAGE(F69:F79))</f>
        <v/>
      </c>
      <c r="I80">
        <f>IF(OR(G80="",H80=""),"",G80+2.66*H80)</f>
        <v/>
      </c>
      <c r="J80">
        <f>IF(OR(G80="",H80=""),"",G80-2.66*H80)</f>
        <v/>
      </c>
      <c r="K80">
        <f>IF(OR(G80="",COUNT(E73:E80)&lt;8),"",IF(COUNTIF(E73:E80,"&gt;"&amp;G80)=8,"Above",IF(COUNTIF(E73:E80,"&lt;"&amp;G80)=8,"Below","")))</f>
        <v/>
      </c>
      <c r="L80">
        <f>IF('Weekly data'!$C80="","",IF(Metrics!$J$7="Seasonal bookings",IF(OR(N(IFERROR(INDEX(Targets!$C$6:$C$45,MATCH('Weekly data'!$C80,Targets!$A$6:$A$45,0)),0))=0,SUM(Seasonality!$B$6:$B$18)=0),"",IFERROR(INDEX(Targets!$C$6:$C$45,MATCH('Weekly data'!$C80,Targets!$A$6:$A$45,0)),0)*$B80/SUM(Seasonality!$B$6:$B$18)),IF(Metrics!$J$7="Seasonal pipeline",IF(OR(N(IFERROR(INDEX(Targets!$C$6:$C$45,MATCH('Weekly data'!$C80,Targets!$A$6:$A$45,0)),0))=0,SUM(Seasonality!$C$6:$C$18)=0),"",IFERROR(INDEX(Targets!$C$6:$C$45,MATCH('Weekly data'!$C80,Targets!$A$6:$A$45,0)),0)*$C80/SUM(Seasonality!$C$6:$C$18)),IF(Metrics!$J$7="Quarter plan",IF(N(IFERROR(INDEX(Targets!$C$6:$C$45,MATCH('Weekly data'!$C80,Targets!$A$6:$A$45,0)),0))=0,"",IFERROR(INDEX(Targets!$C$6:$C$45,MATCH('Weekly data'!$C80,Targets!$A$6:$A$45,0)),0)),IF(AND(Metrics!$J$7="Weekly",ISNUMBER(Metrics!$K$7)),Metrics!$K$7,"")))))</f>
        <v/>
      </c>
      <c r="M80">
        <f>IF(NOT(ISNUMBER('Weekly data'!F80)),"",IF(Metrics!$L$7="% of target",IF(ISNUMBER(L80),IF(L80=0,"",'Weekly data'!F80/L80),""),'Weekly data'!F80))</f>
        <v/>
      </c>
      <c r="N80">
        <f>IF(AND(ISNUMBER(M80),ISNUMBER(M79)),ABS(M80-M79),"")</f>
        <v/>
      </c>
      <c r="O80">
        <f>IF(COUNT(M68:M79)&lt;12,"",AVERAGE(M68:M79))</f>
        <v/>
      </c>
      <c r="P80">
        <f>IF(COUNT(N69:N79)&lt;11,"",AVERAGE(N69:N79))</f>
        <v/>
      </c>
      <c r="Q80">
        <f>IF(OR(O80="",P80=""),"",O80+2.66*P80)</f>
        <v/>
      </c>
      <c r="R80">
        <f>IF(OR(O80="",P80=""),"",O80-2.66*P80)</f>
        <v/>
      </c>
      <c r="S80">
        <f>IF(OR(O80="",COUNT(M73:M80)&lt;8),"",IF(COUNTIF(M73:M80,"&gt;"&amp;O80)=8,"Above",IF(COUNTIF(M73:M80,"&lt;"&amp;O80)=8,"Below","")))</f>
        <v/>
      </c>
      <c r="T80">
        <f>IF('Weekly data'!$C80="","",IF(Metrics!$J$8="Seasonal bookings",IF(OR(N(IFERROR(INDEX(Targets!$D$6:$D$45,MATCH('Weekly data'!$C80,Targets!$A$6:$A$45,0)),0))=0,SUM(Seasonality!$B$6:$B$18)=0),"",IFERROR(INDEX(Targets!$D$6:$D$45,MATCH('Weekly data'!$C80,Targets!$A$6:$A$45,0)),0)*$B80/SUM(Seasonality!$B$6:$B$18)),IF(Metrics!$J$8="Seasonal pipeline",IF(OR(N(IFERROR(INDEX(Targets!$D$6:$D$45,MATCH('Weekly data'!$C80,Targets!$A$6:$A$45,0)),0))=0,SUM(Seasonality!$C$6:$C$18)=0),"",IFERROR(INDEX(Targets!$D$6:$D$45,MATCH('Weekly data'!$C80,Targets!$A$6:$A$45,0)),0)*$C80/SUM(Seasonality!$C$6:$C$18)),IF(Metrics!$J$8="Quarter plan",IF(N(IFERROR(INDEX(Targets!$D$6:$D$45,MATCH('Weekly data'!$C80,Targets!$A$6:$A$45,0)),0))=0,"",IFERROR(INDEX(Targets!$D$6:$D$45,MATCH('Weekly data'!$C80,Targets!$A$6:$A$45,0)),0)),IF(AND(Metrics!$J$8="Weekly",ISNUMBER(Metrics!$K$8)),Metrics!$K$8,"")))))</f>
        <v/>
      </c>
      <c r="U80">
        <f>IF(NOT(ISNUMBER('Weekly data'!G80)),"",IF(Metrics!$L$8="% of target",IF(ISNUMBER(T80),IF(T80=0,"",'Weekly data'!G80/T80),""),'Weekly data'!G80))</f>
        <v/>
      </c>
      <c r="V80">
        <f>IF(AND(ISNUMBER(U80),ISNUMBER(U79)),ABS(U80-U79),"")</f>
        <v/>
      </c>
      <c r="W80">
        <f>IF(COUNT(U68:U79)&lt;12,"",AVERAGE(U68:U79))</f>
        <v/>
      </c>
      <c r="X80">
        <f>IF(COUNT(V69:V79)&lt;11,"",AVERAGE(V69:V79))</f>
        <v/>
      </c>
      <c r="Y80">
        <f>IF(OR(W80="",X80=""),"",W80+2.66*X80)</f>
        <v/>
      </c>
      <c r="Z80">
        <f>IF(OR(W80="",X80=""),"",W80-2.66*X80)</f>
        <v/>
      </c>
      <c r="AA80">
        <f>IF(OR(W80="",COUNT(U73:U80)&lt;8),"",IF(COUNTIF(U73:U80,"&gt;"&amp;W80)=8,"Above",IF(COUNTIF(U73:U80,"&lt;"&amp;W80)=8,"Below","")))</f>
        <v/>
      </c>
      <c r="AB80">
        <f>IF('Weekly data'!$C80="","",IF(Metrics!$J$9="Seasonal bookings",IF(OR(N(IFERROR(INDEX(Targets!$E$6:$E$45,MATCH('Weekly data'!$C80,Targets!$A$6:$A$45,0)),0))=0,SUM(Seasonality!$B$6:$B$18)=0),"",IFERROR(INDEX(Targets!$E$6:$E$45,MATCH('Weekly data'!$C80,Targets!$A$6:$A$45,0)),0)*$B80/SUM(Seasonality!$B$6:$B$18)),IF(Metrics!$J$9="Seasonal pipeline",IF(OR(N(IFERROR(INDEX(Targets!$E$6:$E$45,MATCH('Weekly data'!$C80,Targets!$A$6:$A$45,0)),0))=0,SUM(Seasonality!$C$6:$C$18)=0),"",IFERROR(INDEX(Targets!$E$6:$E$45,MATCH('Weekly data'!$C80,Targets!$A$6:$A$45,0)),0)*$C80/SUM(Seasonality!$C$6:$C$18)),IF(Metrics!$J$9="Quarter plan",IF(N(IFERROR(INDEX(Targets!$E$6:$E$45,MATCH('Weekly data'!$C80,Targets!$A$6:$A$45,0)),0))=0,"",IFERROR(INDEX(Targets!$E$6:$E$45,MATCH('Weekly data'!$C80,Targets!$A$6:$A$45,0)),0)),IF(AND(Metrics!$J$9="Weekly",ISNUMBER(Metrics!$K$9)),Metrics!$K$9,"")))))</f>
        <v/>
      </c>
      <c r="AC80">
        <f>IF(NOT(ISNUMBER('Weekly data'!H80)),"",IF(Metrics!$L$9="% of target",IF(ISNUMBER(AB80),IF(AB80=0,"",'Weekly data'!H80/AB80),""),'Weekly data'!H80))</f>
        <v/>
      </c>
      <c r="AD80">
        <f>IF(AND(ISNUMBER(AC80),ISNUMBER(AC79)),ABS(AC80-AC79),"")</f>
        <v/>
      </c>
      <c r="AE80">
        <f>IF(COUNT(AC68:AC79)&lt;12,"",AVERAGE(AC68:AC79))</f>
        <v/>
      </c>
      <c r="AF80">
        <f>IF(COUNT(AD69:AD79)&lt;11,"",AVERAGE(AD69:AD79))</f>
        <v/>
      </c>
      <c r="AG80">
        <f>IF(OR(AE80="",AF80=""),"",AE80+2.66*AF80)</f>
        <v/>
      </c>
      <c r="AH80">
        <f>IF(OR(AE80="",AF80=""),"",AE80-2.66*AF80)</f>
        <v/>
      </c>
      <c r="AI80">
        <f>IF(OR(AE80="",COUNT(AC73:AC80)&lt;8),"",IF(COUNTIF(AC73:AC80,"&gt;"&amp;AE80)=8,"Above",IF(COUNTIF(AC73:AC80,"&lt;"&amp;AE80)=8,"Below","")))</f>
        <v/>
      </c>
      <c r="AJ80">
        <f>IF('Weekly data'!$C80="","",IF(Metrics!$J$10="Seasonal bookings",IF(OR(N(IFERROR(INDEX(Targets!$F$6:$F$45,MATCH('Weekly data'!$C80,Targets!$A$6:$A$45,0)),0))=0,SUM(Seasonality!$B$6:$B$18)=0),"",IFERROR(INDEX(Targets!$F$6:$F$45,MATCH('Weekly data'!$C80,Targets!$A$6:$A$45,0)),0)*$B80/SUM(Seasonality!$B$6:$B$18)),IF(Metrics!$J$10="Seasonal pipeline",IF(OR(N(IFERROR(INDEX(Targets!$F$6:$F$45,MATCH('Weekly data'!$C80,Targets!$A$6:$A$45,0)),0))=0,SUM(Seasonality!$C$6:$C$18)=0),"",IFERROR(INDEX(Targets!$F$6:$F$45,MATCH('Weekly data'!$C80,Targets!$A$6:$A$45,0)),0)*$C80/SUM(Seasonality!$C$6:$C$18)),IF(Metrics!$J$10="Quarter plan",IF(N(IFERROR(INDEX(Targets!$F$6:$F$45,MATCH('Weekly data'!$C80,Targets!$A$6:$A$45,0)),0))=0,"",IFERROR(INDEX(Targets!$F$6:$F$45,MATCH('Weekly data'!$C80,Targets!$A$6:$A$45,0)),0)),IF(AND(Metrics!$J$10="Weekly",ISNUMBER(Metrics!$K$10)),Metrics!$K$10,"")))))</f>
        <v/>
      </c>
      <c r="AK80">
        <f>IF(NOT(ISNUMBER('Weekly data'!I80)),"",IF(Metrics!$L$10="% of target",IF(ISNUMBER(AJ80),IF(AJ80=0,"",'Weekly data'!I80/AJ80),""),'Weekly data'!I80))</f>
        <v/>
      </c>
      <c r="AL80">
        <f>IF(AND(ISNUMBER(AK80),ISNUMBER(AK79)),ABS(AK80-AK79),"")</f>
        <v/>
      </c>
      <c r="AM80">
        <f>IF(COUNT(AK68:AK79)&lt;12,"",AVERAGE(AK68:AK79))</f>
        <v/>
      </c>
      <c r="AN80">
        <f>IF(COUNT(AL69:AL79)&lt;11,"",AVERAGE(AL69:AL79))</f>
        <v/>
      </c>
      <c r="AO80">
        <f>IF(OR(AM80="",AN80=""),"",AM80+2.66*AN80)</f>
        <v/>
      </c>
      <c r="AP80">
        <f>IF(OR(AM80="",AN80=""),"",AM80-2.66*AN80)</f>
        <v/>
      </c>
      <c r="AQ80">
        <f>IF(OR(AM80="",COUNT(AK73:AK80)&lt;8),"",IF(COUNTIF(AK73:AK80,"&gt;"&amp;AM80)=8,"Above",IF(COUNTIF(AK73:AK80,"&lt;"&amp;AM80)=8,"Below","")))</f>
        <v/>
      </c>
      <c r="AR80">
        <f>IF('Weekly data'!$C80="","",IF(Metrics!$J$11="Seasonal bookings",IF(OR(N(IFERROR(INDEX(Targets!$G$6:$G$45,MATCH('Weekly data'!$C80,Targets!$A$6:$A$45,0)),0))=0,SUM(Seasonality!$B$6:$B$18)=0),"",IFERROR(INDEX(Targets!$G$6:$G$45,MATCH('Weekly data'!$C80,Targets!$A$6:$A$45,0)),0)*$B80/SUM(Seasonality!$B$6:$B$18)),IF(Metrics!$J$11="Seasonal pipeline",IF(OR(N(IFERROR(INDEX(Targets!$G$6:$G$45,MATCH('Weekly data'!$C80,Targets!$A$6:$A$45,0)),0))=0,SUM(Seasonality!$C$6:$C$18)=0),"",IFERROR(INDEX(Targets!$G$6:$G$45,MATCH('Weekly data'!$C80,Targets!$A$6:$A$45,0)),0)*$C80/SUM(Seasonality!$C$6:$C$18)),IF(Metrics!$J$11="Quarter plan",IF(N(IFERROR(INDEX(Targets!$G$6:$G$45,MATCH('Weekly data'!$C80,Targets!$A$6:$A$45,0)),0))=0,"",IFERROR(INDEX(Targets!$G$6:$G$45,MATCH('Weekly data'!$C80,Targets!$A$6:$A$45,0)),0)),IF(AND(Metrics!$J$11="Weekly",ISNUMBER(Metrics!$K$11)),Metrics!$K$11,"")))))</f>
        <v/>
      </c>
      <c r="AS80">
        <f>IF(NOT(ISNUMBER('Weekly data'!J80)),"",IF(Metrics!$L$11="% of target",IF(ISNUMBER(AR80),IF(AR80=0,"",'Weekly data'!J80/AR80),""),'Weekly data'!J80))</f>
        <v/>
      </c>
      <c r="AT80">
        <f>IF(AND(ISNUMBER(AS80),ISNUMBER(AS79)),ABS(AS80-AS79),"")</f>
        <v/>
      </c>
      <c r="AU80">
        <f>IF(COUNT(AS68:AS79)&lt;12,"",AVERAGE(AS68:AS79))</f>
        <v/>
      </c>
      <c r="AV80">
        <f>IF(COUNT(AT69:AT79)&lt;11,"",AVERAGE(AT69:AT79))</f>
        <v/>
      </c>
      <c r="AW80">
        <f>IF(OR(AU80="",AV80=""),"",AU80+2.66*AV80)</f>
        <v/>
      </c>
      <c r="AX80">
        <f>IF(OR(AU80="",AV80=""),"",AU80-2.66*AV80)</f>
        <v/>
      </c>
      <c r="AY80">
        <f>IF(OR(AU80="",COUNT(AS73:AS80)&lt;8),"",IF(COUNTIF(AS73:AS80,"&gt;"&amp;AU80)=8,"Above",IF(COUNTIF(AS73:AS80,"&lt;"&amp;AU80)=8,"Below","")))</f>
        <v/>
      </c>
      <c r="AZ80">
        <f>IF('Weekly data'!$C80="","",IF(Metrics!$J$12="Seasonal bookings",IF(OR(N(IFERROR(INDEX(Targets!$H$6:$H$45,MATCH('Weekly data'!$C80,Targets!$A$6:$A$45,0)),0))=0,SUM(Seasonality!$B$6:$B$18)=0),"",IFERROR(INDEX(Targets!$H$6:$H$45,MATCH('Weekly data'!$C80,Targets!$A$6:$A$45,0)),0)*$B80/SUM(Seasonality!$B$6:$B$18)),IF(Metrics!$J$12="Seasonal pipeline",IF(OR(N(IFERROR(INDEX(Targets!$H$6:$H$45,MATCH('Weekly data'!$C80,Targets!$A$6:$A$45,0)),0))=0,SUM(Seasonality!$C$6:$C$18)=0),"",IFERROR(INDEX(Targets!$H$6:$H$45,MATCH('Weekly data'!$C80,Targets!$A$6:$A$45,0)),0)*$C80/SUM(Seasonality!$C$6:$C$18)),IF(Metrics!$J$12="Quarter plan",IF(N(IFERROR(INDEX(Targets!$H$6:$H$45,MATCH('Weekly data'!$C80,Targets!$A$6:$A$45,0)),0))=0,"",IFERROR(INDEX(Targets!$H$6:$H$45,MATCH('Weekly data'!$C80,Targets!$A$6:$A$45,0)),0)),IF(AND(Metrics!$J$12="Weekly",ISNUMBER(Metrics!$K$12)),Metrics!$K$12,"")))))</f>
        <v/>
      </c>
      <c r="BA80">
        <f>IF(NOT(ISNUMBER('Weekly data'!K80)),"",IF(Metrics!$L$12="% of target",IF(ISNUMBER(AZ80),IF(AZ80=0,"",'Weekly data'!K80/AZ80),""),'Weekly data'!K80))</f>
        <v/>
      </c>
      <c r="BB80">
        <f>IF(AND(ISNUMBER(BA80),ISNUMBER(BA79)),ABS(BA80-BA79),"")</f>
        <v/>
      </c>
      <c r="BC80">
        <f>IF(COUNT(BA68:BA79)&lt;12,"",AVERAGE(BA68:BA79))</f>
        <v/>
      </c>
      <c r="BD80">
        <f>IF(COUNT(BB69:BB79)&lt;11,"",AVERAGE(BB69:BB79))</f>
        <v/>
      </c>
      <c r="BE80">
        <f>IF(OR(BC80="",BD80=""),"",BC80+2.66*BD80)</f>
        <v/>
      </c>
      <c r="BF80">
        <f>IF(OR(BC80="",BD80=""),"",BC80-2.66*BD80)</f>
        <v/>
      </c>
      <c r="BG80">
        <f>IF(OR(BC80="",COUNT(BA73:BA80)&lt;8),"",IF(COUNTIF(BA73:BA80,"&gt;"&amp;BC80)=8,"Above",IF(COUNTIF(BA73:BA80,"&lt;"&amp;BC80)=8,"Below","")))</f>
        <v/>
      </c>
      <c r="BH80">
        <f>IF('Weekly data'!$C80="","",IF(Metrics!$J$13="Seasonal bookings",IF(OR(N(IFERROR(INDEX(Targets!$I$6:$I$45,MATCH('Weekly data'!$C80,Targets!$A$6:$A$45,0)),0))=0,SUM(Seasonality!$B$6:$B$18)=0),"",IFERROR(INDEX(Targets!$I$6:$I$45,MATCH('Weekly data'!$C80,Targets!$A$6:$A$45,0)),0)*$B80/SUM(Seasonality!$B$6:$B$18)),IF(Metrics!$J$13="Seasonal pipeline",IF(OR(N(IFERROR(INDEX(Targets!$I$6:$I$45,MATCH('Weekly data'!$C80,Targets!$A$6:$A$45,0)),0))=0,SUM(Seasonality!$C$6:$C$18)=0),"",IFERROR(INDEX(Targets!$I$6:$I$45,MATCH('Weekly data'!$C80,Targets!$A$6:$A$45,0)),0)*$C80/SUM(Seasonality!$C$6:$C$18)),IF(Metrics!$J$13="Quarter plan",IF(N(IFERROR(INDEX(Targets!$I$6:$I$45,MATCH('Weekly data'!$C80,Targets!$A$6:$A$45,0)),0))=0,"",IFERROR(INDEX(Targets!$I$6:$I$45,MATCH('Weekly data'!$C80,Targets!$A$6:$A$45,0)),0)),IF(AND(Metrics!$J$13="Weekly",ISNUMBER(Metrics!$K$13)),Metrics!$K$13,"")))))</f>
        <v/>
      </c>
      <c r="BI80">
        <f>IF(NOT(ISNUMBER('Weekly data'!L80)),"",IF(Metrics!$L$13="% of target",IF(ISNUMBER(BH80),IF(BH80=0,"",'Weekly data'!L80/BH80),""),'Weekly data'!L80))</f>
        <v/>
      </c>
      <c r="BJ80">
        <f>IF(AND(ISNUMBER(BI80),ISNUMBER(BI79)),ABS(BI80-BI79),"")</f>
        <v/>
      </c>
      <c r="BK80">
        <f>IF(COUNT(BI68:BI79)&lt;12,"",AVERAGE(BI68:BI79))</f>
        <v/>
      </c>
      <c r="BL80">
        <f>IF(COUNT(BJ69:BJ79)&lt;11,"",AVERAGE(BJ69:BJ79))</f>
        <v/>
      </c>
      <c r="BM80">
        <f>IF(OR(BK80="",BL80=""),"",BK80+2.66*BL80)</f>
        <v/>
      </c>
      <c r="BN80">
        <f>IF(OR(BK80="",BL80=""),"",BK80-2.66*BL80)</f>
        <v/>
      </c>
      <c r="BO80">
        <f>IF(OR(BK80="",COUNT(BI73:BI80)&lt;8),"",IF(COUNTIF(BI73:BI80,"&gt;"&amp;BK80)=8,"Above",IF(COUNTIF(BI73:BI80,"&lt;"&amp;BK80)=8,"Below","")))</f>
        <v/>
      </c>
      <c r="BP80">
        <f>IF('Weekly data'!$C80="","",IF(Metrics!$J$14="Seasonal bookings",IF(OR(N(IFERROR(INDEX(Targets!$J$6:$J$45,MATCH('Weekly data'!$C80,Targets!$A$6:$A$45,0)),0))=0,SUM(Seasonality!$B$6:$B$18)=0),"",IFERROR(INDEX(Targets!$J$6:$J$45,MATCH('Weekly data'!$C80,Targets!$A$6:$A$45,0)),0)*$B80/SUM(Seasonality!$B$6:$B$18)),IF(Metrics!$J$14="Seasonal pipeline",IF(OR(N(IFERROR(INDEX(Targets!$J$6:$J$45,MATCH('Weekly data'!$C80,Targets!$A$6:$A$45,0)),0))=0,SUM(Seasonality!$C$6:$C$18)=0),"",IFERROR(INDEX(Targets!$J$6:$J$45,MATCH('Weekly data'!$C80,Targets!$A$6:$A$45,0)),0)*$C80/SUM(Seasonality!$C$6:$C$18)),IF(Metrics!$J$14="Quarter plan",IF(N(IFERROR(INDEX(Targets!$J$6:$J$45,MATCH('Weekly data'!$C80,Targets!$A$6:$A$45,0)),0))=0,"",IFERROR(INDEX(Targets!$J$6:$J$45,MATCH('Weekly data'!$C80,Targets!$A$6:$A$45,0)),0)),IF(AND(Metrics!$J$14="Weekly",ISNUMBER(Metrics!$K$14)),Metrics!$K$14,"")))))</f>
        <v/>
      </c>
      <c r="BQ80">
        <f>IF(NOT(ISNUMBER('Weekly data'!M80)),"",IF(Metrics!$L$14="% of target",IF(ISNUMBER(BP80),IF(BP80=0,"",'Weekly data'!M80/BP80),""),'Weekly data'!M80))</f>
        <v/>
      </c>
      <c r="BR80">
        <f>IF(AND(ISNUMBER(BQ80),ISNUMBER(BQ79)),ABS(BQ80-BQ79),"")</f>
        <v/>
      </c>
      <c r="BS80">
        <f>IF(COUNT(BQ68:BQ79)&lt;12,"",AVERAGE(BQ68:BQ79))</f>
        <v/>
      </c>
      <c r="BT80">
        <f>IF(COUNT(BR69:BR79)&lt;11,"",AVERAGE(BR69:BR79))</f>
        <v/>
      </c>
      <c r="BU80">
        <f>IF(OR(BS80="",BT80=""),"",BS80+2.66*BT80)</f>
        <v/>
      </c>
      <c r="BV80">
        <f>IF(OR(BS80="",BT80=""),"",BS80-2.66*BT80)</f>
        <v/>
      </c>
      <c r="BW80">
        <f>IF(OR(BS80="",COUNT(BQ73:BQ80)&lt;8),"",IF(COUNTIF(BQ73:BQ80,"&gt;"&amp;BS80)=8,"Above",IF(COUNTIF(BQ73:BQ80,"&lt;"&amp;BS80)=8,"Below","")))</f>
        <v/>
      </c>
      <c r="BX80">
        <f>IF('Weekly data'!$C80="","",IF(Metrics!$J$15="Seasonal bookings",IF(OR(N(IFERROR(INDEX(Targets!$K$6:$K$45,MATCH('Weekly data'!$C80,Targets!$A$6:$A$45,0)),0))=0,SUM(Seasonality!$B$6:$B$18)=0),"",IFERROR(INDEX(Targets!$K$6:$K$45,MATCH('Weekly data'!$C80,Targets!$A$6:$A$45,0)),0)*$B80/SUM(Seasonality!$B$6:$B$18)),IF(Metrics!$J$15="Seasonal pipeline",IF(OR(N(IFERROR(INDEX(Targets!$K$6:$K$45,MATCH('Weekly data'!$C80,Targets!$A$6:$A$45,0)),0))=0,SUM(Seasonality!$C$6:$C$18)=0),"",IFERROR(INDEX(Targets!$K$6:$K$45,MATCH('Weekly data'!$C80,Targets!$A$6:$A$45,0)),0)*$C80/SUM(Seasonality!$C$6:$C$18)),IF(Metrics!$J$15="Quarter plan",IF(N(IFERROR(INDEX(Targets!$K$6:$K$45,MATCH('Weekly data'!$C80,Targets!$A$6:$A$45,0)),0))=0,"",IFERROR(INDEX(Targets!$K$6:$K$45,MATCH('Weekly data'!$C80,Targets!$A$6:$A$45,0)),0)),IF(AND(Metrics!$J$15="Weekly",ISNUMBER(Metrics!$K$15)),Metrics!$K$15,"")))))</f>
        <v/>
      </c>
      <c r="BY80">
        <f>IF(NOT(ISNUMBER('Weekly data'!N80)),"",IF(Metrics!$L$15="% of target",IF(ISNUMBER(BX80),IF(BX80=0,"",'Weekly data'!N80/BX80),""),'Weekly data'!N80))</f>
        <v/>
      </c>
      <c r="BZ80">
        <f>IF(AND(ISNUMBER(BY80),ISNUMBER(BY79)),ABS(BY80-BY79),"")</f>
        <v/>
      </c>
      <c r="CA80">
        <f>IF(COUNT(BY68:BY79)&lt;12,"",AVERAGE(BY68:BY79))</f>
        <v/>
      </c>
      <c r="CB80">
        <f>IF(COUNT(BZ69:BZ79)&lt;11,"",AVERAGE(BZ69:BZ79))</f>
        <v/>
      </c>
      <c r="CC80">
        <f>IF(OR(CA80="",CB80=""),"",CA80+2.66*CB80)</f>
        <v/>
      </c>
      <c r="CD80">
        <f>IF(OR(CA80="",CB80=""),"",CA80-2.66*CB80)</f>
        <v/>
      </c>
      <c r="CE80">
        <f>IF(OR(CA80="",COUNT(BY73:BY80)&lt;8),"",IF(COUNTIF(BY73:BY80,"&gt;"&amp;CA80)=8,"Above",IF(COUNTIF(BY73:BY80,"&lt;"&amp;CA80)=8,"Below","")))</f>
        <v/>
      </c>
      <c r="CF80">
        <f>IF('Weekly data'!$C80="","",IF(Metrics!$J$16="Seasonal bookings",IF(OR(N(IFERROR(INDEX(Targets!$L$6:$L$45,MATCH('Weekly data'!$C80,Targets!$A$6:$A$45,0)),0))=0,SUM(Seasonality!$B$6:$B$18)=0),"",IFERROR(INDEX(Targets!$L$6:$L$45,MATCH('Weekly data'!$C80,Targets!$A$6:$A$45,0)),0)*$B80/SUM(Seasonality!$B$6:$B$18)),IF(Metrics!$J$16="Seasonal pipeline",IF(OR(N(IFERROR(INDEX(Targets!$L$6:$L$45,MATCH('Weekly data'!$C80,Targets!$A$6:$A$45,0)),0))=0,SUM(Seasonality!$C$6:$C$18)=0),"",IFERROR(INDEX(Targets!$L$6:$L$45,MATCH('Weekly data'!$C80,Targets!$A$6:$A$45,0)),0)*$C80/SUM(Seasonality!$C$6:$C$18)),IF(Metrics!$J$16="Quarter plan",IF(N(IFERROR(INDEX(Targets!$L$6:$L$45,MATCH('Weekly data'!$C80,Targets!$A$6:$A$45,0)),0))=0,"",IFERROR(INDEX(Targets!$L$6:$L$45,MATCH('Weekly data'!$C80,Targets!$A$6:$A$45,0)),0)),IF(AND(Metrics!$J$16="Weekly",ISNUMBER(Metrics!$K$16)),Metrics!$K$16,"")))))</f>
        <v/>
      </c>
      <c r="CG80">
        <f>IF(NOT(ISNUMBER('Weekly data'!O80)),"",IF(Metrics!$L$16="% of target",IF(ISNUMBER(CF80),IF(CF80=0,"",'Weekly data'!O80/CF80),""),'Weekly data'!O80))</f>
        <v/>
      </c>
      <c r="CH80">
        <f>IF(AND(ISNUMBER(CG80),ISNUMBER(CG79)),ABS(CG80-CG79),"")</f>
        <v/>
      </c>
      <c r="CI80">
        <f>IF(COUNT(CG68:CG79)&lt;12,"",AVERAGE(CG68:CG79))</f>
        <v/>
      </c>
      <c r="CJ80">
        <f>IF(COUNT(CH69:CH79)&lt;11,"",AVERAGE(CH69:CH79))</f>
        <v/>
      </c>
      <c r="CK80">
        <f>IF(OR(CI80="",CJ80=""),"",CI80+2.66*CJ80)</f>
        <v/>
      </c>
      <c r="CL80">
        <f>IF(OR(CI80="",CJ80=""),"",CI80-2.66*CJ80)</f>
        <v/>
      </c>
      <c r="CM80">
        <f>IF(OR(CI80="",COUNT(CG73:CG80)&lt;8),"",IF(COUNTIF(CG73:CG80,"&gt;"&amp;CI80)=8,"Above",IF(COUNTIF(CG73:CG80,"&lt;"&amp;CI80)=8,"Below","")))</f>
        <v/>
      </c>
      <c r="CN80">
        <f>IF('Weekly data'!$C80="","",IF(Metrics!$J$17="Seasonal bookings",IF(OR(N(IFERROR(INDEX(Targets!$M$6:$M$45,MATCH('Weekly data'!$C80,Targets!$A$6:$A$45,0)),0))=0,SUM(Seasonality!$B$6:$B$18)=0),"",IFERROR(INDEX(Targets!$M$6:$M$45,MATCH('Weekly data'!$C80,Targets!$A$6:$A$45,0)),0)*$B80/SUM(Seasonality!$B$6:$B$18)),IF(Metrics!$J$17="Seasonal pipeline",IF(OR(N(IFERROR(INDEX(Targets!$M$6:$M$45,MATCH('Weekly data'!$C80,Targets!$A$6:$A$45,0)),0))=0,SUM(Seasonality!$C$6:$C$18)=0),"",IFERROR(INDEX(Targets!$M$6:$M$45,MATCH('Weekly data'!$C80,Targets!$A$6:$A$45,0)),0)*$C80/SUM(Seasonality!$C$6:$C$18)),IF(Metrics!$J$17="Quarter plan",IF(N(IFERROR(INDEX(Targets!$M$6:$M$45,MATCH('Weekly data'!$C80,Targets!$A$6:$A$45,0)),0))=0,"",IFERROR(INDEX(Targets!$M$6:$M$45,MATCH('Weekly data'!$C80,Targets!$A$6:$A$45,0)),0)),IF(AND(Metrics!$J$17="Weekly",ISNUMBER(Metrics!$K$17)),Metrics!$K$17,"")))))</f>
        <v/>
      </c>
      <c r="CO80">
        <f>IF(NOT(ISNUMBER('Weekly data'!P80)),"",IF(Metrics!$L$17="% of target",IF(ISNUMBER(CN80),IF(CN80=0,"",'Weekly data'!P80/CN80),""),'Weekly data'!P80))</f>
        <v/>
      </c>
      <c r="CP80">
        <f>IF(AND(ISNUMBER(CO80),ISNUMBER(CO79)),ABS(CO80-CO79),"")</f>
        <v/>
      </c>
      <c r="CQ80">
        <f>IF(COUNT(CO68:CO79)&lt;12,"",AVERAGE(CO68:CO79))</f>
        <v/>
      </c>
      <c r="CR80">
        <f>IF(COUNT(CP69:CP79)&lt;11,"",AVERAGE(CP69:CP79))</f>
        <v/>
      </c>
      <c r="CS80">
        <f>IF(OR(CQ80="",CR80=""),"",CQ80+2.66*CR80)</f>
        <v/>
      </c>
      <c r="CT80">
        <f>IF(OR(CQ80="",CR80=""),"",CQ80-2.66*CR80)</f>
        <v/>
      </c>
      <c r="CU80">
        <f>IF(OR(CQ80="",COUNT(CO73:CO80)&lt;8),"",IF(COUNTIF(CO73:CO80,"&gt;"&amp;CQ80)=8,"Above",IF(COUNTIF(CO73:CO80,"&lt;"&amp;CQ80)=8,"Below","")))</f>
        <v/>
      </c>
    </row>
    <row r="81">
      <c r="A81" s="8">
        <f>'Weekly data'!A81</f>
        <v/>
      </c>
      <c r="B81">
        <f>IF('Weekly data'!D81="","",INDEX(Seasonality!$B$6:$B$18,'Weekly data'!D81))</f>
        <v/>
      </c>
      <c r="C81">
        <f>IF('Weekly data'!D81="","",INDEX(Seasonality!$C$6:$C$18,'Weekly data'!D81))</f>
        <v/>
      </c>
      <c r="D81">
        <f>IF('Weekly data'!$C81="","",IF(Metrics!$J$6="Seasonal bookings",IF(OR(N(IFERROR(INDEX(Targets!$B$6:$B$45,MATCH('Weekly data'!$C81,Targets!$A$6:$A$45,0)),0))=0,SUM(Seasonality!$B$6:$B$18)=0),"",IFERROR(INDEX(Targets!$B$6:$B$45,MATCH('Weekly data'!$C81,Targets!$A$6:$A$45,0)),0)*$B81/SUM(Seasonality!$B$6:$B$18)),IF(Metrics!$J$6="Seasonal pipeline",IF(OR(N(IFERROR(INDEX(Targets!$B$6:$B$45,MATCH('Weekly data'!$C81,Targets!$A$6:$A$45,0)),0))=0,SUM(Seasonality!$C$6:$C$18)=0),"",IFERROR(INDEX(Targets!$B$6:$B$45,MATCH('Weekly data'!$C81,Targets!$A$6:$A$45,0)),0)*$C81/SUM(Seasonality!$C$6:$C$18)),IF(Metrics!$J$6="Quarter plan",IF(N(IFERROR(INDEX(Targets!$B$6:$B$45,MATCH('Weekly data'!$C81,Targets!$A$6:$A$45,0)),0))=0,"",IFERROR(INDEX(Targets!$B$6:$B$45,MATCH('Weekly data'!$C81,Targets!$A$6:$A$45,0)),0)),IF(AND(Metrics!$J$6="Weekly",ISNUMBER(Metrics!$K$6)),Metrics!$K$6,"")))))</f>
        <v/>
      </c>
      <c r="E81">
        <f>IF(NOT(ISNUMBER('Weekly data'!E81)),"",IF(Metrics!$L$6="% of target",IF(ISNUMBER(D81),IF(D81=0,"",'Weekly data'!E81/D81),""),'Weekly data'!E81))</f>
        <v/>
      </c>
      <c r="F81">
        <f>IF(AND(ISNUMBER(E81),ISNUMBER(E80)),ABS(E81-E80),"")</f>
        <v/>
      </c>
      <c r="G81">
        <f>IF(COUNT(E69:E80)&lt;12,"",AVERAGE(E69:E80))</f>
        <v/>
      </c>
      <c r="H81">
        <f>IF(COUNT(F70:F80)&lt;11,"",AVERAGE(F70:F80))</f>
        <v/>
      </c>
      <c r="I81">
        <f>IF(OR(G81="",H81=""),"",G81+2.66*H81)</f>
        <v/>
      </c>
      <c r="J81">
        <f>IF(OR(G81="",H81=""),"",G81-2.66*H81)</f>
        <v/>
      </c>
      <c r="K81">
        <f>IF(OR(G81="",COUNT(E74:E81)&lt;8),"",IF(COUNTIF(E74:E81,"&gt;"&amp;G81)=8,"Above",IF(COUNTIF(E74:E81,"&lt;"&amp;G81)=8,"Below","")))</f>
        <v/>
      </c>
      <c r="L81">
        <f>IF('Weekly data'!$C81="","",IF(Metrics!$J$7="Seasonal bookings",IF(OR(N(IFERROR(INDEX(Targets!$C$6:$C$45,MATCH('Weekly data'!$C81,Targets!$A$6:$A$45,0)),0))=0,SUM(Seasonality!$B$6:$B$18)=0),"",IFERROR(INDEX(Targets!$C$6:$C$45,MATCH('Weekly data'!$C81,Targets!$A$6:$A$45,0)),0)*$B81/SUM(Seasonality!$B$6:$B$18)),IF(Metrics!$J$7="Seasonal pipeline",IF(OR(N(IFERROR(INDEX(Targets!$C$6:$C$45,MATCH('Weekly data'!$C81,Targets!$A$6:$A$45,0)),0))=0,SUM(Seasonality!$C$6:$C$18)=0),"",IFERROR(INDEX(Targets!$C$6:$C$45,MATCH('Weekly data'!$C81,Targets!$A$6:$A$45,0)),0)*$C81/SUM(Seasonality!$C$6:$C$18)),IF(Metrics!$J$7="Quarter plan",IF(N(IFERROR(INDEX(Targets!$C$6:$C$45,MATCH('Weekly data'!$C81,Targets!$A$6:$A$45,0)),0))=0,"",IFERROR(INDEX(Targets!$C$6:$C$45,MATCH('Weekly data'!$C81,Targets!$A$6:$A$45,0)),0)),IF(AND(Metrics!$J$7="Weekly",ISNUMBER(Metrics!$K$7)),Metrics!$K$7,"")))))</f>
        <v/>
      </c>
      <c r="M81">
        <f>IF(NOT(ISNUMBER('Weekly data'!F81)),"",IF(Metrics!$L$7="% of target",IF(ISNUMBER(L81),IF(L81=0,"",'Weekly data'!F81/L81),""),'Weekly data'!F81))</f>
        <v/>
      </c>
      <c r="N81">
        <f>IF(AND(ISNUMBER(M81),ISNUMBER(M80)),ABS(M81-M80),"")</f>
        <v/>
      </c>
      <c r="O81">
        <f>IF(COUNT(M69:M80)&lt;12,"",AVERAGE(M69:M80))</f>
        <v/>
      </c>
      <c r="P81">
        <f>IF(COUNT(N70:N80)&lt;11,"",AVERAGE(N70:N80))</f>
        <v/>
      </c>
      <c r="Q81">
        <f>IF(OR(O81="",P81=""),"",O81+2.66*P81)</f>
        <v/>
      </c>
      <c r="R81">
        <f>IF(OR(O81="",P81=""),"",O81-2.66*P81)</f>
        <v/>
      </c>
      <c r="S81">
        <f>IF(OR(O81="",COUNT(M74:M81)&lt;8),"",IF(COUNTIF(M74:M81,"&gt;"&amp;O81)=8,"Above",IF(COUNTIF(M74:M81,"&lt;"&amp;O81)=8,"Below","")))</f>
        <v/>
      </c>
      <c r="T81">
        <f>IF('Weekly data'!$C81="","",IF(Metrics!$J$8="Seasonal bookings",IF(OR(N(IFERROR(INDEX(Targets!$D$6:$D$45,MATCH('Weekly data'!$C81,Targets!$A$6:$A$45,0)),0))=0,SUM(Seasonality!$B$6:$B$18)=0),"",IFERROR(INDEX(Targets!$D$6:$D$45,MATCH('Weekly data'!$C81,Targets!$A$6:$A$45,0)),0)*$B81/SUM(Seasonality!$B$6:$B$18)),IF(Metrics!$J$8="Seasonal pipeline",IF(OR(N(IFERROR(INDEX(Targets!$D$6:$D$45,MATCH('Weekly data'!$C81,Targets!$A$6:$A$45,0)),0))=0,SUM(Seasonality!$C$6:$C$18)=0),"",IFERROR(INDEX(Targets!$D$6:$D$45,MATCH('Weekly data'!$C81,Targets!$A$6:$A$45,0)),0)*$C81/SUM(Seasonality!$C$6:$C$18)),IF(Metrics!$J$8="Quarter plan",IF(N(IFERROR(INDEX(Targets!$D$6:$D$45,MATCH('Weekly data'!$C81,Targets!$A$6:$A$45,0)),0))=0,"",IFERROR(INDEX(Targets!$D$6:$D$45,MATCH('Weekly data'!$C81,Targets!$A$6:$A$45,0)),0)),IF(AND(Metrics!$J$8="Weekly",ISNUMBER(Metrics!$K$8)),Metrics!$K$8,"")))))</f>
        <v/>
      </c>
      <c r="U81">
        <f>IF(NOT(ISNUMBER('Weekly data'!G81)),"",IF(Metrics!$L$8="% of target",IF(ISNUMBER(T81),IF(T81=0,"",'Weekly data'!G81/T81),""),'Weekly data'!G81))</f>
        <v/>
      </c>
      <c r="V81">
        <f>IF(AND(ISNUMBER(U81),ISNUMBER(U80)),ABS(U81-U80),"")</f>
        <v/>
      </c>
      <c r="W81">
        <f>IF(COUNT(U69:U80)&lt;12,"",AVERAGE(U69:U80))</f>
        <v/>
      </c>
      <c r="X81">
        <f>IF(COUNT(V70:V80)&lt;11,"",AVERAGE(V70:V80))</f>
        <v/>
      </c>
      <c r="Y81">
        <f>IF(OR(W81="",X81=""),"",W81+2.66*X81)</f>
        <v/>
      </c>
      <c r="Z81">
        <f>IF(OR(W81="",X81=""),"",W81-2.66*X81)</f>
        <v/>
      </c>
      <c r="AA81">
        <f>IF(OR(W81="",COUNT(U74:U81)&lt;8),"",IF(COUNTIF(U74:U81,"&gt;"&amp;W81)=8,"Above",IF(COUNTIF(U74:U81,"&lt;"&amp;W81)=8,"Below","")))</f>
        <v/>
      </c>
      <c r="AB81">
        <f>IF('Weekly data'!$C81="","",IF(Metrics!$J$9="Seasonal bookings",IF(OR(N(IFERROR(INDEX(Targets!$E$6:$E$45,MATCH('Weekly data'!$C81,Targets!$A$6:$A$45,0)),0))=0,SUM(Seasonality!$B$6:$B$18)=0),"",IFERROR(INDEX(Targets!$E$6:$E$45,MATCH('Weekly data'!$C81,Targets!$A$6:$A$45,0)),0)*$B81/SUM(Seasonality!$B$6:$B$18)),IF(Metrics!$J$9="Seasonal pipeline",IF(OR(N(IFERROR(INDEX(Targets!$E$6:$E$45,MATCH('Weekly data'!$C81,Targets!$A$6:$A$45,0)),0))=0,SUM(Seasonality!$C$6:$C$18)=0),"",IFERROR(INDEX(Targets!$E$6:$E$45,MATCH('Weekly data'!$C81,Targets!$A$6:$A$45,0)),0)*$C81/SUM(Seasonality!$C$6:$C$18)),IF(Metrics!$J$9="Quarter plan",IF(N(IFERROR(INDEX(Targets!$E$6:$E$45,MATCH('Weekly data'!$C81,Targets!$A$6:$A$45,0)),0))=0,"",IFERROR(INDEX(Targets!$E$6:$E$45,MATCH('Weekly data'!$C81,Targets!$A$6:$A$45,0)),0)),IF(AND(Metrics!$J$9="Weekly",ISNUMBER(Metrics!$K$9)),Metrics!$K$9,"")))))</f>
        <v/>
      </c>
      <c r="AC81">
        <f>IF(NOT(ISNUMBER('Weekly data'!H81)),"",IF(Metrics!$L$9="% of target",IF(ISNUMBER(AB81),IF(AB81=0,"",'Weekly data'!H81/AB81),""),'Weekly data'!H81))</f>
        <v/>
      </c>
      <c r="AD81">
        <f>IF(AND(ISNUMBER(AC81),ISNUMBER(AC80)),ABS(AC81-AC80),"")</f>
        <v/>
      </c>
      <c r="AE81">
        <f>IF(COUNT(AC69:AC80)&lt;12,"",AVERAGE(AC69:AC80))</f>
        <v/>
      </c>
      <c r="AF81">
        <f>IF(COUNT(AD70:AD80)&lt;11,"",AVERAGE(AD70:AD80))</f>
        <v/>
      </c>
      <c r="AG81">
        <f>IF(OR(AE81="",AF81=""),"",AE81+2.66*AF81)</f>
        <v/>
      </c>
      <c r="AH81">
        <f>IF(OR(AE81="",AF81=""),"",AE81-2.66*AF81)</f>
        <v/>
      </c>
      <c r="AI81">
        <f>IF(OR(AE81="",COUNT(AC74:AC81)&lt;8),"",IF(COUNTIF(AC74:AC81,"&gt;"&amp;AE81)=8,"Above",IF(COUNTIF(AC74:AC81,"&lt;"&amp;AE81)=8,"Below","")))</f>
        <v/>
      </c>
      <c r="AJ81">
        <f>IF('Weekly data'!$C81="","",IF(Metrics!$J$10="Seasonal bookings",IF(OR(N(IFERROR(INDEX(Targets!$F$6:$F$45,MATCH('Weekly data'!$C81,Targets!$A$6:$A$45,0)),0))=0,SUM(Seasonality!$B$6:$B$18)=0),"",IFERROR(INDEX(Targets!$F$6:$F$45,MATCH('Weekly data'!$C81,Targets!$A$6:$A$45,0)),0)*$B81/SUM(Seasonality!$B$6:$B$18)),IF(Metrics!$J$10="Seasonal pipeline",IF(OR(N(IFERROR(INDEX(Targets!$F$6:$F$45,MATCH('Weekly data'!$C81,Targets!$A$6:$A$45,0)),0))=0,SUM(Seasonality!$C$6:$C$18)=0),"",IFERROR(INDEX(Targets!$F$6:$F$45,MATCH('Weekly data'!$C81,Targets!$A$6:$A$45,0)),0)*$C81/SUM(Seasonality!$C$6:$C$18)),IF(Metrics!$J$10="Quarter plan",IF(N(IFERROR(INDEX(Targets!$F$6:$F$45,MATCH('Weekly data'!$C81,Targets!$A$6:$A$45,0)),0))=0,"",IFERROR(INDEX(Targets!$F$6:$F$45,MATCH('Weekly data'!$C81,Targets!$A$6:$A$45,0)),0)),IF(AND(Metrics!$J$10="Weekly",ISNUMBER(Metrics!$K$10)),Metrics!$K$10,"")))))</f>
        <v/>
      </c>
      <c r="AK81">
        <f>IF(NOT(ISNUMBER('Weekly data'!I81)),"",IF(Metrics!$L$10="% of target",IF(ISNUMBER(AJ81),IF(AJ81=0,"",'Weekly data'!I81/AJ81),""),'Weekly data'!I81))</f>
        <v/>
      </c>
      <c r="AL81">
        <f>IF(AND(ISNUMBER(AK81),ISNUMBER(AK80)),ABS(AK81-AK80),"")</f>
        <v/>
      </c>
      <c r="AM81">
        <f>IF(COUNT(AK69:AK80)&lt;12,"",AVERAGE(AK69:AK80))</f>
        <v/>
      </c>
      <c r="AN81">
        <f>IF(COUNT(AL70:AL80)&lt;11,"",AVERAGE(AL70:AL80))</f>
        <v/>
      </c>
      <c r="AO81">
        <f>IF(OR(AM81="",AN81=""),"",AM81+2.66*AN81)</f>
        <v/>
      </c>
      <c r="AP81">
        <f>IF(OR(AM81="",AN81=""),"",AM81-2.66*AN81)</f>
        <v/>
      </c>
      <c r="AQ81">
        <f>IF(OR(AM81="",COUNT(AK74:AK81)&lt;8),"",IF(COUNTIF(AK74:AK81,"&gt;"&amp;AM81)=8,"Above",IF(COUNTIF(AK74:AK81,"&lt;"&amp;AM81)=8,"Below","")))</f>
        <v/>
      </c>
      <c r="AR81">
        <f>IF('Weekly data'!$C81="","",IF(Metrics!$J$11="Seasonal bookings",IF(OR(N(IFERROR(INDEX(Targets!$G$6:$G$45,MATCH('Weekly data'!$C81,Targets!$A$6:$A$45,0)),0))=0,SUM(Seasonality!$B$6:$B$18)=0),"",IFERROR(INDEX(Targets!$G$6:$G$45,MATCH('Weekly data'!$C81,Targets!$A$6:$A$45,0)),0)*$B81/SUM(Seasonality!$B$6:$B$18)),IF(Metrics!$J$11="Seasonal pipeline",IF(OR(N(IFERROR(INDEX(Targets!$G$6:$G$45,MATCH('Weekly data'!$C81,Targets!$A$6:$A$45,0)),0))=0,SUM(Seasonality!$C$6:$C$18)=0),"",IFERROR(INDEX(Targets!$G$6:$G$45,MATCH('Weekly data'!$C81,Targets!$A$6:$A$45,0)),0)*$C81/SUM(Seasonality!$C$6:$C$18)),IF(Metrics!$J$11="Quarter plan",IF(N(IFERROR(INDEX(Targets!$G$6:$G$45,MATCH('Weekly data'!$C81,Targets!$A$6:$A$45,0)),0))=0,"",IFERROR(INDEX(Targets!$G$6:$G$45,MATCH('Weekly data'!$C81,Targets!$A$6:$A$45,0)),0)),IF(AND(Metrics!$J$11="Weekly",ISNUMBER(Metrics!$K$11)),Metrics!$K$11,"")))))</f>
        <v/>
      </c>
      <c r="AS81">
        <f>IF(NOT(ISNUMBER('Weekly data'!J81)),"",IF(Metrics!$L$11="% of target",IF(ISNUMBER(AR81),IF(AR81=0,"",'Weekly data'!J81/AR81),""),'Weekly data'!J81))</f>
        <v/>
      </c>
      <c r="AT81">
        <f>IF(AND(ISNUMBER(AS81),ISNUMBER(AS80)),ABS(AS81-AS80),"")</f>
        <v/>
      </c>
      <c r="AU81">
        <f>IF(COUNT(AS69:AS80)&lt;12,"",AVERAGE(AS69:AS80))</f>
        <v/>
      </c>
      <c r="AV81">
        <f>IF(COUNT(AT70:AT80)&lt;11,"",AVERAGE(AT70:AT80))</f>
        <v/>
      </c>
      <c r="AW81">
        <f>IF(OR(AU81="",AV81=""),"",AU81+2.66*AV81)</f>
        <v/>
      </c>
      <c r="AX81">
        <f>IF(OR(AU81="",AV81=""),"",AU81-2.66*AV81)</f>
        <v/>
      </c>
      <c r="AY81">
        <f>IF(OR(AU81="",COUNT(AS74:AS81)&lt;8),"",IF(COUNTIF(AS74:AS81,"&gt;"&amp;AU81)=8,"Above",IF(COUNTIF(AS74:AS81,"&lt;"&amp;AU81)=8,"Below","")))</f>
        <v/>
      </c>
      <c r="AZ81">
        <f>IF('Weekly data'!$C81="","",IF(Metrics!$J$12="Seasonal bookings",IF(OR(N(IFERROR(INDEX(Targets!$H$6:$H$45,MATCH('Weekly data'!$C81,Targets!$A$6:$A$45,0)),0))=0,SUM(Seasonality!$B$6:$B$18)=0),"",IFERROR(INDEX(Targets!$H$6:$H$45,MATCH('Weekly data'!$C81,Targets!$A$6:$A$45,0)),0)*$B81/SUM(Seasonality!$B$6:$B$18)),IF(Metrics!$J$12="Seasonal pipeline",IF(OR(N(IFERROR(INDEX(Targets!$H$6:$H$45,MATCH('Weekly data'!$C81,Targets!$A$6:$A$45,0)),0))=0,SUM(Seasonality!$C$6:$C$18)=0),"",IFERROR(INDEX(Targets!$H$6:$H$45,MATCH('Weekly data'!$C81,Targets!$A$6:$A$45,0)),0)*$C81/SUM(Seasonality!$C$6:$C$18)),IF(Metrics!$J$12="Quarter plan",IF(N(IFERROR(INDEX(Targets!$H$6:$H$45,MATCH('Weekly data'!$C81,Targets!$A$6:$A$45,0)),0))=0,"",IFERROR(INDEX(Targets!$H$6:$H$45,MATCH('Weekly data'!$C81,Targets!$A$6:$A$45,0)),0)),IF(AND(Metrics!$J$12="Weekly",ISNUMBER(Metrics!$K$12)),Metrics!$K$12,"")))))</f>
        <v/>
      </c>
      <c r="BA81">
        <f>IF(NOT(ISNUMBER('Weekly data'!K81)),"",IF(Metrics!$L$12="% of target",IF(ISNUMBER(AZ81),IF(AZ81=0,"",'Weekly data'!K81/AZ81),""),'Weekly data'!K81))</f>
        <v/>
      </c>
      <c r="BB81">
        <f>IF(AND(ISNUMBER(BA81),ISNUMBER(BA80)),ABS(BA81-BA80),"")</f>
        <v/>
      </c>
      <c r="BC81">
        <f>IF(COUNT(BA69:BA80)&lt;12,"",AVERAGE(BA69:BA80))</f>
        <v/>
      </c>
      <c r="BD81">
        <f>IF(COUNT(BB70:BB80)&lt;11,"",AVERAGE(BB70:BB80))</f>
        <v/>
      </c>
      <c r="BE81">
        <f>IF(OR(BC81="",BD81=""),"",BC81+2.66*BD81)</f>
        <v/>
      </c>
      <c r="BF81">
        <f>IF(OR(BC81="",BD81=""),"",BC81-2.66*BD81)</f>
        <v/>
      </c>
      <c r="BG81">
        <f>IF(OR(BC81="",COUNT(BA74:BA81)&lt;8),"",IF(COUNTIF(BA74:BA81,"&gt;"&amp;BC81)=8,"Above",IF(COUNTIF(BA74:BA81,"&lt;"&amp;BC81)=8,"Below","")))</f>
        <v/>
      </c>
      <c r="BH81">
        <f>IF('Weekly data'!$C81="","",IF(Metrics!$J$13="Seasonal bookings",IF(OR(N(IFERROR(INDEX(Targets!$I$6:$I$45,MATCH('Weekly data'!$C81,Targets!$A$6:$A$45,0)),0))=0,SUM(Seasonality!$B$6:$B$18)=0),"",IFERROR(INDEX(Targets!$I$6:$I$45,MATCH('Weekly data'!$C81,Targets!$A$6:$A$45,0)),0)*$B81/SUM(Seasonality!$B$6:$B$18)),IF(Metrics!$J$13="Seasonal pipeline",IF(OR(N(IFERROR(INDEX(Targets!$I$6:$I$45,MATCH('Weekly data'!$C81,Targets!$A$6:$A$45,0)),0))=0,SUM(Seasonality!$C$6:$C$18)=0),"",IFERROR(INDEX(Targets!$I$6:$I$45,MATCH('Weekly data'!$C81,Targets!$A$6:$A$45,0)),0)*$C81/SUM(Seasonality!$C$6:$C$18)),IF(Metrics!$J$13="Quarter plan",IF(N(IFERROR(INDEX(Targets!$I$6:$I$45,MATCH('Weekly data'!$C81,Targets!$A$6:$A$45,0)),0))=0,"",IFERROR(INDEX(Targets!$I$6:$I$45,MATCH('Weekly data'!$C81,Targets!$A$6:$A$45,0)),0)),IF(AND(Metrics!$J$13="Weekly",ISNUMBER(Metrics!$K$13)),Metrics!$K$13,"")))))</f>
        <v/>
      </c>
      <c r="BI81">
        <f>IF(NOT(ISNUMBER('Weekly data'!L81)),"",IF(Metrics!$L$13="% of target",IF(ISNUMBER(BH81),IF(BH81=0,"",'Weekly data'!L81/BH81),""),'Weekly data'!L81))</f>
        <v/>
      </c>
      <c r="BJ81">
        <f>IF(AND(ISNUMBER(BI81),ISNUMBER(BI80)),ABS(BI81-BI80),"")</f>
        <v/>
      </c>
      <c r="BK81">
        <f>IF(COUNT(BI69:BI80)&lt;12,"",AVERAGE(BI69:BI80))</f>
        <v/>
      </c>
      <c r="BL81">
        <f>IF(COUNT(BJ70:BJ80)&lt;11,"",AVERAGE(BJ70:BJ80))</f>
        <v/>
      </c>
      <c r="BM81">
        <f>IF(OR(BK81="",BL81=""),"",BK81+2.66*BL81)</f>
        <v/>
      </c>
      <c r="BN81">
        <f>IF(OR(BK81="",BL81=""),"",BK81-2.66*BL81)</f>
        <v/>
      </c>
      <c r="BO81">
        <f>IF(OR(BK81="",COUNT(BI74:BI81)&lt;8),"",IF(COUNTIF(BI74:BI81,"&gt;"&amp;BK81)=8,"Above",IF(COUNTIF(BI74:BI81,"&lt;"&amp;BK81)=8,"Below","")))</f>
        <v/>
      </c>
      <c r="BP81">
        <f>IF('Weekly data'!$C81="","",IF(Metrics!$J$14="Seasonal bookings",IF(OR(N(IFERROR(INDEX(Targets!$J$6:$J$45,MATCH('Weekly data'!$C81,Targets!$A$6:$A$45,0)),0))=0,SUM(Seasonality!$B$6:$B$18)=0),"",IFERROR(INDEX(Targets!$J$6:$J$45,MATCH('Weekly data'!$C81,Targets!$A$6:$A$45,0)),0)*$B81/SUM(Seasonality!$B$6:$B$18)),IF(Metrics!$J$14="Seasonal pipeline",IF(OR(N(IFERROR(INDEX(Targets!$J$6:$J$45,MATCH('Weekly data'!$C81,Targets!$A$6:$A$45,0)),0))=0,SUM(Seasonality!$C$6:$C$18)=0),"",IFERROR(INDEX(Targets!$J$6:$J$45,MATCH('Weekly data'!$C81,Targets!$A$6:$A$45,0)),0)*$C81/SUM(Seasonality!$C$6:$C$18)),IF(Metrics!$J$14="Quarter plan",IF(N(IFERROR(INDEX(Targets!$J$6:$J$45,MATCH('Weekly data'!$C81,Targets!$A$6:$A$45,0)),0))=0,"",IFERROR(INDEX(Targets!$J$6:$J$45,MATCH('Weekly data'!$C81,Targets!$A$6:$A$45,0)),0)),IF(AND(Metrics!$J$14="Weekly",ISNUMBER(Metrics!$K$14)),Metrics!$K$14,"")))))</f>
        <v/>
      </c>
      <c r="BQ81">
        <f>IF(NOT(ISNUMBER('Weekly data'!M81)),"",IF(Metrics!$L$14="% of target",IF(ISNUMBER(BP81),IF(BP81=0,"",'Weekly data'!M81/BP81),""),'Weekly data'!M81))</f>
        <v/>
      </c>
      <c r="BR81">
        <f>IF(AND(ISNUMBER(BQ81),ISNUMBER(BQ80)),ABS(BQ81-BQ80),"")</f>
        <v/>
      </c>
      <c r="BS81">
        <f>IF(COUNT(BQ69:BQ80)&lt;12,"",AVERAGE(BQ69:BQ80))</f>
        <v/>
      </c>
      <c r="BT81">
        <f>IF(COUNT(BR70:BR80)&lt;11,"",AVERAGE(BR70:BR80))</f>
        <v/>
      </c>
      <c r="BU81">
        <f>IF(OR(BS81="",BT81=""),"",BS81+2.66*BT81)</f>
        <v/>
      </c>
      <c r="BV81">
        <f>IF(OR(BS81="",BT81=""),"",BS81-2.66*BT81)</f>
        <v/>
      </c>
      <c r="BW81">
        <f>IF(OR(BS81="",COUNT(BQ74:BQ81)&lt;8),"",IF(COUNTIF(BQ74:BQ81,"&gt;"&amp;BS81)=8,"Above",IF(COUNTIF(BQ74:BQ81,"&lt;"&amp;BS81)=8,"Below","")))</f>
        <v/>
      </c>
      <c r="BX81">
        <f>IF('Weekly data'!$C81="","",IF(Metrics!$J$15="Seasonal bookings",IF(OR(N(IFERROR(INDEX(Targets!$K$6:$K$45,MATCH('Weekly data'!$C81,Targets!$A$6:$A$45,0)),0))=0,SUM(Seasonality!$B$6:$B$18)=0),"",IFERROR(INDEX(Targets!$K$6:$K$45,MATCH('Weekly data'!$C81,Targets!$A$6:$A$45,0)),0)*$B81/SUM(Seasonality!$B$6:$B$18)),IF(Metrics!$J$15="Seasonal pipeline",IF(OR(N(IFERROR(INDEX(Targets!$K$6:$K$45,MATCH('Weekly data'!$C81,Targets!$A$6:$A$45,0)),0))=0,SUM(Seasonality!$C$6:$C$18)=0),"",IFERROR(INDEX(Targets!$K$6:$K$45,MATCH('Weekly data'!$C81,Targets!$A$6:$A$45,0)),0)*$C81/SUM(Seasonality!$C$6:$C$18)),IF(Metrics!$J$15="Quarter plan",IF(N(IFERROR(INDEX(Targets!$K$6:$K$45,MATCH('Weekly data'!$C81,Targets!$A$6:$A$45,0)),0))=0,"",IFERROR(INDEX(Targets!$K$6:$K$45,MATCH('Weekly data'!$C81,Targets!$A$6:$A$45,0)),0)),IF(AND(Metrics!$J$15="Weekly",ISNUMBER(Metrics!$K$15)),Metrics!$K$15,"")))))</f>
        <v/>
      </c>
      <c r="BY81">
        <f>IF(NOT(ISNUMBER('Weekly data'!N81)),"",IF(Metrics!$L$15="% of target",IF(ISNUMBER(BX81),IF(BX81=0,"",'Weekly data'!N81/BX81),""),'Weekly data'!N81))</f>
        <v/>
      </c>
      <c r="BZ81">
        <f>IF(AND(ISNUMBER(BY81),ISNUMBER(BY80)),ABS(BY81-BY80),"")</f>
        <v/>
      </c>
      <c r="CA81">
        <f>IF(COUNT(BY69:BY80)&lt;12,"",AVERAGE(BY69:BY80))</f>
        <v/>
      </c>
      <c r="CB81">
        <f>IF(COUNT(BZ70:BZ80)&lt;11,"",AVERAGE(BZ70:BZ80))</f>
        <v/>
      </c>
      <c r="CC81">
        <f>IF(OR(CA81="",CB81=""),"",CA81+2.66*CB81)</f>
        <v/>
      </c>
      <c r="CD81">
        <f>IF(OR(CA81="",CB81=""),"",CA81-2.66*CB81)</f>
        <v/>
      </c>
      <c r="CE81">
        <f>IF(OR(CA81="",COUNT(BY74:BY81)&lt;8),"",IF(COUNTIF(BY74:BY81,"&gt;"&amp;CA81)=8,"Above",IF(COUNTIF(BY74:BY81,"&lt;"&amp;CA81)=8,"Below","")))</f>
        <v/>
      </c>
      <c r="CF81">
        <f>IF('Weekly data'!$C81="","",IF(Metrics!$J$16="Seasonal bookings",IF(OR(N(IFERROR(INDEX(Targets!$L$6:$L$45,MATCH('Weekly data'!$C81,Targets!$A$6:$A$45,0)),0))=0,SUM(Seasonality!$B$6:$B$18)=0),"",IFERROR(INDEX(Targets!$L$6:$L$45,MATCH('Weekly data'!$C81,Targets!$A$6:$A$45,0)),0)*$B81/SUM(Seasonality!$B$6:$B$18)),IF(Metrics!$J$16="Seasonal pipeline",IF(OR(N(IFERROR(INDEX(Targets!$L$6:$L$45,MATCH('Weekly data'!$C81,Targets!$A$6:$A$45,0)),0))=0,SUM(Seasonality!$C$6:$C$18)=0),"",IFERROR(INDEX(Targets!$L$6:$L$45,MATCH('Weekly data'!$C81,Targets!$A$6:$A$45,0)),0)*$C81/SUM(Seasonality!$C$6:$C$18)),IF(Metrics!$J$16="Quarter plan",IF(N(IFERROR(INDEX(Targets!$L$6:$L$45,MATCH('Weekly data'!$C81,Targets!$A$6:$A$45,0)),0))=0,"",IFERROR(INDEX(Targets!$L$6:$L$45,MATCH('Weekly data'!$C81,Targets!$A$6:$A$45,0)),0)),IF(AND(Metrics!$J$16="Weekly",ISNUMBER(Metrics!$K$16)),Metrics!$K$16,"")))))</f>
        <v/>
      </c>
      <c r="CG81">
        <f>IF(NOT(ISNUMBER('Weekly data'!O81)),"",IF(Metrics!$L$16="% of target",IF(ISNUMBER(CF81),IF(CF81=0,"",'Weekly data'!O81/CF81),""),'Weekly data'!O81))</f>
        <v/>
      </c>
      <c r="CH81">
        <f>IF(AND(ISNUMBER(CG81),ISNUMBER(CG80)),ABS(CG81-CG80),"")</f>
        <v/>
      </c>
      <c r="CI81">
        <f>IF(COUNT(CG69:CG80)&lt;12,"",AVERAGE(CG69:CG80))</f>
        <v/>
      </c>
      <c r="CJ81">
        <f>IF(COUNT(CH70:CH80)&lt;11,"",AVERAGE(CH70:CH80))</f>
        <v/>
      </c>
      <c r="CK81">
        <f>IF(OR(CI81="",CJ81=""),"",CI81+2.66*CJ81)</f>
        <v/>
      </c>
      <c r="CL81">
        <f>IF(OR(CI81="",CJ81=""),"",CI81-2.66*CJ81)</f>
        <v/>
      </c>
      <c r="CM81">
        <f>IF(OR(CI81="",COUNT(CG74:CG81)&lt;8),"",IF(COUNTIF(CG74:CG81,"&gt;"&amp;CI81)=8,"Above",IF(COUNTIF(CG74:CG81,"&lt;"&amp;CI81)=8,"Below","")))</f>
        <v/>
      </c>
      <c r="CN81">
        <f>IF('Weekly data'!$C81="","",IF(Metrics!$J$17="Seasonal bookings",IF(OR(N(IFERROR(INDEX(Targets!$M$6:$M$45,MATCH('Weekly data'!$C81,Targets!$A$6:$A$45,0)),0))=0,SUM(Seasonality!$B$6:$B$18)=0),"",IFERROR(INDEX(Targets!$M$6:$M$45,MATCH('Weekly data'!$C81,Targets!$A$6:$A$45,0)),0)*$B81/SUM(Seasonality!$B$6:$B$18)),IF(Metrics!$J$17="Seasonal pipeline",IF(OR(N(IFERROR(INDEX(Targets!$M$6:$M$45,MATCH('Weekly data'!$C81,Targets!$A$6:$A$45,0)),0))=0,SUM(Seasonality!$C$6:$C$18)=0),"",IFERROR(INDEX(Targets!$M$6:$M$45,MATCH('Weekly data'!$C81,Targets!$A$6:$A$45,0)),0)*$C81/SUM(Seasonality!$C$6:$C$18)),IF(Metrics!$J$17="Quarter plan",IF(N(IFERROR(INDEX(Targets!$M$6:$M$45,MATCH('Weekly data'!$C81,Targets!$A$6:$A$45,0)),0))=0,"",IFERROR(INDEX(Targets!$M$6:$M$45,MATCH('Weekly data'!$C81,Targets!$A$6:$A$45,0)),0)),IF(AND(Metrics!$J$17="Weekly",ISNUMBER(Metrics!$K$17)),Metrics!$K$17,"")))))</f>
        <v/>
      </c>
      <c r="CO81">
        <f>IF(NOT(ISNUMBER('Weekly data'!P81)),"",IF(Metrics!$L$17="% of target",IF(ISNUMBER(CN81),IF(CN81=0,"",'Weekly data'!P81/CN81),""),'Weekly data'!P81))</f>
        <v/>
      </c>
      <c r="CP81">
        <f>IF(AND(ISNUMBER(CO81),ISNUMBER(CO80)),ABS(CO81-CO80),"")</f>
        <v/>
      </c>
      <c r="CQ81">
        <f>IF(COUNT(CO69:CO80)&lt;12,"",AVERAGE(CO69:CO80))</f>
        <v/>
      </c>
      <c r="CR81">
        <f>IF(COUNT(CP70:CP80)&lt;11,"",AVERAGE(CP70:CP80))</f>
        <v/>
      </c>
      <c r="CS81">
        <f>IF(OR(CQ81="",CR81=""),"",CQ81+2.66*CR81)</f>
        <v/>
      </c>
      <c r="CT81">
        <f>IF(OR(CQ81="",CR81=""),"",CQ81-2.66*CR81)</f>
        <v/>
      </c>
      <c r="CU81">
        <f>IF(OR(CQ81="",COUNT(CO74:CO81)&lt;8),"",IF(COUNTIF(CO74:CO81,"&gt;"&amp;CQ81)=8,"Above",IF(COUNTIF(CO74:CO81,"&lt;"&amp;CQ81)=8,"Below","")))</f>
        <v/>
      </c>
    </row>
    <row r="82">
      <c r="A82" s="8">
        <f>'Weekly data'!A82</f>
        <v/>
      </c>
      <c r="B82">
        <f>IF('Weekly data'!D82="","",INDEX(Seasonality!$B$6:$B$18,'Weekly data'!D82))</f>
        <v/>
      </c>
      <c r="C82">
        <f>IF('Weekly data'!D82="","",INDEX(Seasonality!$C$6:$C$18,'Weekly data'!D82))</f>
        <v/>
      </c>
      <c r="D82">
        <f>IF('Weekly data'!$C82="","",IF(Metrics!$J$6="Seasonal bookings",IF(OR(N(IFERROR(INDEX(Targets!$B$6:$B$45,MATCH('Weekly data'!$C82,Targets!$A$6:$A$45,0)),0))=0,SUM(Seasonality!$B$6:$B$18)=0),"",IFERROR(INDEX(Targets!$B$6:$B$45,MATCH('Weekly data'!$C82,Targets!$A$6:$A$45,0)),0)*$B82/SUM(Seasonality!$B$6:$B$18)),IF(Metrics!$J$6="Seasonal pipeline",IF(OR(N(IFERROR(INDEX(Targets!$B$6:$B$45,MATCH('Weekly data'!$C82,Targets!$A$6:$A$45,0)),0))=0,SUM(Seasonality!$C$6:$C$18)=0),"",IFERROR(INDEX(Targets!$B$6:$B$45,MATCH('Weekly data'!$C82,Targets!$A$6:$A$45,0)),0)*$C82/SUM(Seasonality!$C$6:$C$18)),IF(Metrics!$J$6="Quarter plan",IF(N(IFERROR(INDEX(Targets!$B$6:$B$45,MATCH('Weekly data'!$C82,Targets!$A$6:$A$45,0)),0))=0,"",IFERROR(INDEX(Targets!$B$6:$B$45,MATCH('Weekly data'!$C82,Targets!$A$6:$A$45,0)),0)),IF(AND(Metrics!$J$6="Weekly",ISNUMBER(Metrics!$K$6)),Metrics!$K$6,"")))))</f>
        <v/>
      </c>
      <c r="E82">
        <f>IF(NOT(ISNUMBER('Weekly data'!E82)),"",IF(Metrics!$L$6="% of target",IF(ISNUMBER(D82),IF(D82=0,"",'Weekly data'!E82/D82),""),'Weekly data'!E82))</f>
        <v/>
      </c>
      <c r="F82">
        <f>IF(AND(ISNUMBER(E82),ISNUMBER(E81)),ABS(E82-E81),"")</f>
        <v/>
      </c>
      <c r="G82">
        <f>IF(COUNT(E70:E81)&lt;12,"",AVERAGE(E70:E81))</f>
        <v/>
      </c>
      <c r="H82">
        <f>IF(COUNT(F71:F81)&lt;11,"",AVERAGE(F71:F81))</f>
        <v/>
      </c>
      <c r="I82">
        <f>IF(OR(G82="",H82=""),"",G82+2.66*H82)</f>
        <v/>
      </c>
      <c r="J82">
        <f>IF(OR(G82="",H82=""),"",G82-2.66*H82)</f>
        <v/>
      </c>
      <c r="K82">
        <f>IF(OR(G82="",COUNT(E75:E82)&lt;8),"",IF(COUNTIF(E75:E82,"&gt;"&amp;G82)=8,"Above",IF(COUNTIF(E75:E82,"&lt;"&amp;G82)=8,"Below","")))</f>
        <v/>
      </c>
      <c r="L82">
        <f>IF('Weekly data'!$C82="","",IF(Metrics!$J$7="Seasonal bookings",IF(OR(N(IFERROR(INDEX(Targets!$C$6:$C$45,MATCH('Weekly data'!$C82,Targets!$A$6:$A$45,0)),0))=0,SUM(Seasonality!$B$6:$B$18)=0),"",IFERROR(INDEX(Targets!$C$6:$C$45,MATCH('Weekly data'!$C82,Targets!$A$6:$A$45,0)),0)*$B82/SUM(Seasonality!$B$6:$B$18)),IF(Metrics!$J$7="Seasonal pipeline",IF(OR(N(IFERROR(INDEX(Targets!$C$6:$C$45,MATCH('Weekly data'!$C82,Targets!$A$6:$A$45,0)),0))=0,SUM(Seasonality!$C$6:$C$18)=0),"",IFERROR(INDEX(Targets!$C$6:$C$45,MATCH('Weekly data'!$C82,Targets!$A$6:$A$45,0)),0)*$C82/SUM(Seasonality!$C$6:$C$18)),IF(Metrics!$J$7="Quarter plan",IF(N(IFERROR(INDEX(Targets!$C$6:$C$45,MATCH('Weekly data'!$C82,Targets!$A$6:$A$45,0)),0))=0,"",IFERROR(INDEX(Targets!$C$6:$C$45,MATCH('Weekly data'!$C82,Targets!$A$6:$A$45,0)),0)),IF(AND(Metrics!$J$7="Weekly",ISNUMBER(Metrics!$K$7)),Metrics!$K$7,"")))))</f>
        <v/>
      </c>
      <c r="M82">
        <f>IF(NOT(ISNUMBER('Weekly data'!F82)),"",IF(Metrics!$L$7="% of target",IF(ISNUMBER(L82),IF(L82=0,"",'Weekly data'!F82/L82),""),'Weekly data'!F82))</f>
        <v/>
      </c>
      <c r="N82">
        <f>IF(AND(ISNUMBER(M82),ISNUMBER(M81)),ABS(M82-M81),"")</f>
        <v/>
      </c>
      <c r="O82">
        <f>IF(COUNT(M70:M81)&lt;12,"",AVERAGE(M70:M81))</f>
        <v/>
      </c>
      <c r="P82">
        <f>IF(COUNT(N71:N81)&lt;11,"",AVERAGE(N71:N81))</f>
        <v/>
      </c>
      <c r="Q82">
        <f>IF(OR(O82="",P82=""),"",O82+2.66*P82)</f>
        <v/>
      </c>
      <c r="R82">
        <f>IF(OR(O82="",P82=""),"",O82-2.66*P82)</f>
        <v/>
      </c>
      <c r="S82">
        <f>IF(OR(O82="",COUNT(M75:M82)&lt;8),"",IF(COUNTIF(M75:M82,"&gt;"&amp;O82)=8,"Above",IF(COUNTIF(M75:M82,"&lt;"&amp;O82)=8,"Below","")))</f>
        <v/>
      </c>
      <c r="T82">
        <f>IF('Weekly data'!$C82="","",IF(Metrics!$J$8="Seasonal bookings",IF(OR(N(IFERROR(INDEX(Targets!$D$6:$D$45,MATCH('Weekly data'!$C82,Targets!$A$6:$A$45,0)),0))=0,SUM(Seasonality!$B$6:$B$18)=0),"",IFERROR(INDEX(Targets!$D$6:$D$45,MATCH('Weekly data'!$C82,Targets!$A$6:$A$45,0)),0)*$B82/SUM(Seasonality!$B$6:$B$18)),IF(Metrics!$J$8="Seasonal pipeline",IF(OR(N(IFERROR(INDEX(Targets!$D$6:$D$45,MATCH('Weekly data'!$C82,Targets!$A$6:$A$45,0)),0))=0,SUM(Seasonality!$C$6:$C$18)=0),"",IFERROR(INDEX(Targets!$D$6:$D$45,MATCH('Weekly data'!$C82,Targets!$A$6:$A$45,0)),0)*$C82/SUM(Seasonality!$C$6:$C$18)),IF(Metrics!$J$8="Quarter plan",IF(N(IFERROR(INDEX(Targets!$D$6:$D$45,MATCH('Weekly data'!$C82,Targets!$A$6:$A$45,0)),0))=0,"",IFERROR(INDEX(Targets!$D$6:$D$45,MATCH('Weekly data'!$C82,Targets!$A$6:$A$45,0)),0)),IF(AND(Metrics!$J$8="Weekly",ISNUMBER(Metrics!$K$8)),Metrics!$K$8,"")))))</f>
        <v/>
      </c>
      <c r="U82">
        <f>IF(NOT(ISNUMBER('Weekly data'!G82)),"",IF(Metrics!$L$8="% of target",IF(ISNUMBER(T82),IF(T82=0,"",'Weekly data'!G82/T82),""),'Weekly data'!G82))</f>
        <v/>
      </c>
      <c r="V82">
        <f>IF(AND(ISNUMBER(U82),ISNUMBER(U81)),ABS(U82-U81),"")</f>
        <v/>
      </c>
      <c r="W82">
        <f>IF(COUNT(U70:U81)&lt;12,"",AVERAGE(U70:U81))</f>
        <v/>
      </c>
      <c r="X82">
        <f>IF(COUNT(V71:V81)&lt;11,"",AVERAGE(V71:V81))</f>
        <v/>
      </c>
      <c r="Y82">
        <f>IF(OR(W82="",X82=""),"",W82+2.66*X82)</f>
        <v/>
      </c>
      <c r="Z82">
        <f>IF(OR(W82="",X82=""),"",W82-2.66*X82)</f>
        <v/>
      </c>
      <c r="AA82">
        <f>IF(OR(W82="",COUNT(U75:U82)&lt;8),"",IF(COUNTIF(U75:U82,"&gt;"&amp;W82)=8,"Above",IF(COUNTIF(U75:U82,"&lt;"&amp;W82)=8,"Below","")))</f>
        <v/>
      </c>
      <c r="AB82">
        <f>IF('Weekly data'!$C82="","",IF(Metrics!$J$9="Seasonal bookings",IF(OR(N(IFERROR(INDEX(Targets!$E$6:$E$45,MATCH('Weekly data'!$C82,Targets!$A$6:$A$45,0)),0))=0,SUM(Seasonality!$B$6:$B$18)=0),"",IFERROR(INDEX(Targets!$E$6:$E$45,MATCH('Weekly data'!$C82,Targets!$A$6:$A$45,0)),0)*$B82/SUM(Seasonality!$B$6:$B$18)),IF(Metrics!$J$9="Seasonal pipeline",IF(OR(N(IFERROR(INDEX(Targets!$E$6:$E$45,MATCH('Weekly data'!$C82,Targets!$A$6:$A$45,0)),0))=0,SUM(Seasonality!$C$6:$C$18)=0),"",IFERROR(INDEX(Targets!$E$6:$E$45,MATCH('Weekly data'!$C82,Targets!$A$6:$A$45,0)),0)*$C82/SUM(Seasonality!$C$6:$C$18)),IF(Metrics!$J$9="Quarter plan",IF(N(IFERROR(INDEX(Targets!$E$6:$E$45,MATCH('Weekly data'!$C82,Targets!$A$6:$A$45,0)),0))=0,"",IFERROR(INDEX(Targets!$E$6:$E$45,MATCH('Weekly data'!$C82,Targets!$A$6:$A$45,0)),0)),IF(AND(Metrics!$J$9="Weekly",ISNUMBER(Metrics!$K$9)),Metrics!$K$9,"")))))</f>
        <v/>
      </c>
      <c r="AC82">
        <f>IF(NOT(ISNUMBER('Weekly data'!H82)),"",IF(Metrics!$L$9="% of target",IF(ISNUMBER(AB82),IF(AB82=0,"",'Weekly data'!H82/AB82),""),'Weekly data'!H82))</f>
        <v/>
      </c>
      <c r="AD82">
        <f>IF(AND(ISNUMBER(AC82),ISNUMBER(AC81)),ABS(AC82-AC81),"")</f>
        <v/>
      </c>
      <c r="AE82">
        <f>IF(COUNT(AC70:AC81)&lt;12,"",AVERAGE(AC70:AC81))</f>
        <v/>
      </c>
      <c r="AF82">
        <f>IF(COUNT(AD71:AD81)&lt;11,"",AVERAGE(AD71:AD81))</f>
        <v/>
      </c>
      <c r="AG82">
        <f>IF(OR(AE82="",AF82=""),"",AE82+2.66*AF82)</f>
        <v/>
      </c>
      <c r="AH82">
        <f>IF(OR(AE82="",AF82=""),"",AE82-2.66*AF82)</f>
        <v/>
      </c>
      <c r="AI82">
        <f>IF(OR(AE82="",COUNT(AC75:AC82)&lt;8),"",IF(COUNTIF(AC75:AC82,"&gt;"&amp;AE82)=8,"Above",IF(COUNTIF(AC75:AC82,"&lt;"&amp;AE82)=8,"Below","")))</f>
        <v/>
      </c>
      <c r="AJ82">
        <f>IF('Weekly data'!$C82="","",IF(Metrics!$J$10="Seasonal bookings",IF(OR(N(IFERROR(INDEX(Targets!$F$6:$F$45,MATCH('Weekly data'!$C82,Targets!$A$6:$A$45,0)),0))=0,SUM(Seasonality!$B$6:$B$18)=0),"",IFERROR(INDEX(Targets!$F$6:$F$45,MATCH('Weekly data'!$C82,Targets!$A$6:$A$45,0)),0)*$B82/SUM(Seasonality!$B$6:$B$18)),IF(Metrics!$J$10="Seasonal pipeline",IF(OR(N(IFERROR(INDEX(Targets!$F$6:$F$45,MATCH('Weekly data'!$C82,Targets!$A$6:$A$45,0)),0))=0,SUM(Seasonality!$C$6:$C$18)=0),"",IFERROR(INDEX(Targets!$F$6:$F$45,MATCH('Weekly data'!$C82,Targets!$A$6:$A$45,0)),0)*$C82/SUM(Seasonality!$C$6:$C$18)),IF(Metrics!$J$10="Quarter plan",IF(N(IFERROR(INDEX(Targets!$F$6:$F$45,MATCH('Weekly data'!$C82,Targets!$A$6:$A$45,0)),0))=0,"",IFERROR(INDEX(Targets!$F$6:$F$45,MATCH('Weekly data'!$C82,Targets!$A$6:$A$45,0)),0)),IF(AND(Metrics!$J$10="Weekly",ISNUMBER(Metrics!$K$10)),Metrics!$K$10,"")))))</f>
        <v/>
      </c>
      <c r="AK82">
        <f>IF(NOT(ISNUMBER('Weekly data'!I82)),"",IF(Metrics!$L$10="% of target",IF(ISNUMBER(AJ82),IF(AJ82=0,"",'Weekly data'!I82/AJ82),""),'Weekly data'!I82))</f>
        <v/>
      </c>
      <c r="AL82">
        <f>IF(AND(ISNUMBER(AK82),ISNUMBER(AK81)),ABS(AK82-AK81),"")</f>
        <v/>
      </c>
      <c r="AM82">
        <f>IF(COUNT(AK70:AK81)&lt;12,"",AVERAGE(AK70:AK81))</f>
        <v/>
      </c>
      <c r="AN82">
        <f>IF(COUNT(AL71:AL81)&lt;11,"",AVERAGE(AL71:AL81))</f>
        <v/>
      </c>
      <c r="AO82">
        <f>IF(OR(AM82="",AN82=""),"",AM82+2.66*AN82)</f>
        <v/>
      </c>
      <c r="AP82">
        <f>IF(OR(AM82="",AN82=""),"",AM82-2.66*AN82)</f>
        <v/>
      </c>
      <c r="AQ82">
        <f>IF(OR(AM82="",COUNT(AK75:AK82)&lt;8),"",IF(COUNTIF(AK75:AK82,"&gt;"&amp;AM82)=8,"Above",IF(COUNTIF(AK75:AK82,"&lt;"&amp;AM82)=8,"Below","")))</f>
        <v/>
      </c>
      <c r="AR82">
        <f>IF('Weekly data'!$C82="","",IF(Metrics!$J$11="Seasonal bookings",IF(OR(N(IFERROR(INDEX(Targets!$G$6:$G$45,MATCH('Weekly data'!$C82,Targets!$A$6:$A$45,0)),0))=0,SUM(Seasonality!$B$6:$B$18)=0),"",IFERROR(INDEX(Targets!$G$6:$G$45,MATCH('Weekly data'!$C82,Targets!$A$6:$A$45,0)),0)*$B82/SUM(Seasonality!$B$6:$B$18)),IF(Metrics!$J$11="Seasonal pipeline",IF(OR(N(IFERROR(INDEX(Targets!$G$6:$G$45,MATCH('Weekly data'!$C82,Targets!$A$6:$A$45,0)),0))=0,SUM(Seasonality!$C$6:$C$18)=0),"",IFERROR(INDEX(Targets!$G$6:$G$45,MATCH('Weekly data'!$C82,Targets!$A$6:$A$45,0)),0)*$C82/SUM(Seasonality!$C$6:$C$18)),IF(Metrics!$J$11="Quarter plan",IF(N(IFERROR(INDEX(Targets!$G$6:$G$45,MATCH('Weekly data'!$C82,Targets!$A$6:$A$45,0)),0))=0,"",IFERROR(INDEX(Targets!$G$6:$G$45,MATCH('Weekly data'!$C82,Targets!$A$6:$A$45,0)),0)),IF(AND(Metrics!$J$11="Weekly",ISNUMBER(Metrics!$K$11)),Metrics!$K$11,"")))))</f>
        <v/>
      </c>
      <c r="AS82">
        <f>IF(NOT(ISNUMBER('Weekly data'!J82)),"",IF(Metrics!$L$11="% of target",IF(ISNUMBER(AR82),IF(AR82=0,"",'Weekly data'!J82/AR82),""),'Weekly data'!J82))</f>
        <v/>
      </c>
      <c r="AT82">
        <f>IF(AND(ISNUMBER(AS82),ISNUMBER(AS81)),ABS(AS82-AS81),"")</f>
        <v/>
      </c>
      <c r="AU82">
        <f>IF(COUNT(AS70:AS81)&lt;12,"",AVERAGE(AS70:AS81))</f>
        <v/>
      </c>
      <c r="AV82">
        <f>IF(COUNT(AT71:AT81)&lt;11,"",AVERAGE(AT71:AT81))</f>
        <v/>
      </c>
      <c r="AW82">
        <f>IF(OR(AU82="",AV82=""),"",AU82+2.66*AV82)</f>
        <v/>
      </c>
      <c r="AX82">
        <f>IF(OR(AU82="",AV82=""),"",AU82-2.66*AV82)</f>
        <v/>
      </c>
      <c r="AY82">
        <f>IF(OR(AU82="",COUNT(AS75:AS82)&lt;8),"",IF(COUNTIF(AS75:AS82,"&gt;"&amp;AU82)=8,"Above",IF(COUNTIF(AS75:AS82,"&lt;"&amp;AU82)=8,"Below","")))</f>
        <v/>
      </c>
      <c r="AZ82">
        <f>IF('Weekly data'!$C82="","",IF(Metrics!$J$12="Seasonal bookings",IF(OR(N(IFERROR(INDEX(Targets!$H$6:$H$45,MATCH('Weekly data'!$C82,Targets!$A$6:$A$45,0)),0))=0,SUM(Seasonality!$B$6:$B$18)=0),"",IFERROR(INDEX(Targets!$H$6:$H$45,MATCH('Weekly data'!$C82,Targets!$A$6:$A$45,0)),0)*$B82/SUM(Seasonality!$B$6:$B$18)),IF(Metrics!$J$12="Seasonal pipeline",IF(OR(N(IFERROR(INDEX(Targets!$H$6:$H$45,MATCH('Weekly data'!$C82,Targets!$A$6:$A$45,0)),0))=0,SUM(Seasonality!$C$6:$C$18)=0),"",IFERROR(INDEX(Targets!$H$6:$H$45,MATCH('Weekly data'!$C82,Targets!$A$6:$A$45,0)),0)*$C82/SUM(Seasonality!$C$6:$C$18)),IF(Metrics!$J$12="Quarter plan",IF(N(IFERROR(INDEX(Targets!$H$6:$H$45,MATCH('Weekly data'!$C82,Targets!$A$6:$A$45,0)),0))=0,"",IFERROR(INDEX(Targets!$H$6:$H$45,MATCH('Weekly data'!$C82,Targets!$A$6:$A$45,0)),0)),IF(AND(Metrics!$J$12="Weekly",ISNUMBER(Metrics!$K$12)),Metrics!$K$12,"")))))</f>
        <v/>
      </c>
      <c r="BA82">
        <f>IF(NOT(ISNUMBER('Weekly data'!K82)),"",IF(Metrics!$L$12="% of target",IF(ISNUMBER(AZ82),IF(AZ82=0,"",'Weekly data'!K82/AZ82),""),'Weekly data'!K82))</f>
        <v/>
      </c>
      <c r="BB82">
        <f>IF(AND(ISNUMBER(BA82),ISNUMBER(BA81)),ABS(BA82-BA81),"")</f>
        <v/>
      </c>
      <c r="BC82">
        <f>IF(COUNT(BA70:BA81)&lt;12,"",AVERAGE(BA70:BA81))</f>
        <v/>
      </c>
      <c r="BD82">
        <f>IF(COUNT(BB71:BB81)&lt;11,"",AVERAGE(BB71:BB81))</f>
        <v/>
      </c>
      <c r="BE82">
        <f>IF(OR(BC82="",BD82=""),"",BC82+2.66*BD82)</f>
        <v/>
      </c>
      <c r="BF82">
        <f>IF(OR(BC82="",BD82=""),"",BC82-2.66*BD82)</f>
        <v/>
      </c>
      <c r="BG82">
        <f>IF(OR(BC82="",COUNT(BA75:BA82)&lt;8),"",IF(COUNTIF(BA75:BA82,"&gt;"&amp;BC82)=8,"Above",IF(COUNTIF(BA75:BA82,"&lt;"&amp;BC82)=8,"Below","")))</f>
        <v/>
      </c>
      <c r="BH82">
        <f>IF('Weekly data'!$C82="","",IF(Metrics!$J$13="Seasonal bookings",IF(OR(N(IFERROR(INDEX(Targets!$I$6:$I$45,MATCH('Weekly data'!$C82,Targets!$A$6:$A$45,0)),0))=0,SUM(Seasonality!$B$6:$B$18)=0),"",IFERROR(INDEX(Targets!$I$6:$I$45,MATCH('Weekly data'!$C82,Targets!$A$6:$A$45,0)),0)*$B82/SUM(Seasonality!$B$6:$B$18)),IF(Metrics!$J$13="Seasonal pipeline",IF(OR(N(IFERROR(INDEX(Targets!$I$6:$I$45,MATCH('Weekly data'!$C82,Targets!$A$6:$A$45,0)),0))=0,SUM(Seasonality!$C$6:$C$18)=0),"",IFERROR(INDEX(Targets!$I$6:$I$45,MATCH('Weekly data'!$C82,Targets!$A$6:$A$45,0)),0)*$C82/SUM(Seasonality!$C$6:$C$18)),IF(Metrics!$J$13="Quarter plan",IF(N(IFERROR(INDEX(Targets!$I$6:$I$45,MATCH('Weekly data'!$C82,Targets!$A$6:$A$45,0)),0))=0,"",IFERROR(INDEX(Targets!$I$6:$I$45,MATCH('Weekly data'!$C82,Targets!$A$6:$A$45,0)),0)),IF(AND(Metrics!$J$13="Weekly",ISNUMBER(Metrics!$K$13)),Metrics!$K$13,"")))))</f>
        <v/>
      </c>
      <c r="BI82">
        <f>IF(NOT(ISNUMBER('Weekly data'!L82)),"",IF(Metrics!$L$13="% of target",IF(ISNUMBER(BH82),IF(BH82=0,"",'Weekly data'!L82/BH82),""),'Weekly data'!L82))</f>
        <v/>
      </c>
      <c r="BJ82">
        <f>IF(AND(ISNUMBER(BI82),ISNUMBER(BI81)),ABS(BI82-BI81),"")</f>
        <v/>
      </c>
      <c r="BK82">
        <f>IF(COUNT(BI70:BI81)&lt;12,"",AVERAGE(BI70:BI81))</f>
        <v/>
      </c>
      <c r="BL82">
        <f>IF(COUNT(BJ71:BJ81)&lt;11,"",AVERAGE(BJ71:BJ81))</f>
        <v/>
      </c>
      <c r="BM82">
        <f>IF(OR(BK82="",BL82=""),"",BK82+2.66*BL82)</f>
        <v/>
      </c>
      <c r="BN82">
        <f>IF(OR(BK82="",BL82=""),"",BK82-2.66*BL82)</f>
        <v/>
      </c>
      <c r="BO82">
        <f>IF(OR(BK82="",COUNT(BI75:BI82)&lt;8),"",IF(COUNTIF(BI75:BI82,"&gt;"&amp;BK82)=8,"Above",IF(COUNTIF(BI75:BI82,"&lt;"&amp;BK82)=8,"Below","")))</f>
        <v/>
      </c>
      <c r="BP82">
        <f>IF('Weekly data'!$C82="","",IF(Metrics!$J$14="Seasonal bookings",IF(OR(N(IFERROR(INDEX(Targets!$J$6:$J$45,MATCH('Weekly data'!$C82,Targets!$A$6:$A$45,0)),0))=0,SUM(Seasonality!$B$6:$B$18)=0),"",IFERROR(INDEX(Targets!$J$6:$J$45,MATCH('Weekly data'!$C82,Targets!$A$6:$A$45,0)),0)*$B82/SUM(Seasonality!$B$6:$B$18)),IF(Metrics!$J$14="Seasonal pipeline",IF(OR(N(IFERROR(INDEX(Targets!$J$6:$J$45,MATCH('Weekly data'!$C82,Targets!$A$6:$A$45,0)),0))=0,SUM(Seasonality!$C$6:$C$18)=0),"",IFERROR(INDEX(Targets!$J$6:$J$45,MATCH('Weekly data'!$C82,Targets!$A$6:$A$45,0)),0)*$C82/SUM(Seasonality!$C$6:$C$18)),IF(Metrics!$J$14="Quarter plan",IF(N(IFERROR(INDEX(Targets!$J$6:$J$45,MATCH('Weekly data'!$C82,Targets!$A$6:$A$45,0)),0))=0,"",IFERROR(INDEX(Targets!$J$6:$J$45,MATCH('Weekly data'!$C82,Targets!$A$6:$A$45,0)),0)),IF(AND(Metrics!$J$14="Weekly",ISNUMBER(Metrics!$K$14)),Metrics!$K$14,"")))))</f>
        <v/>
      </c>
      <c r="BQ82">
        <f>IF(NOT(ISNUMBER('Weekly data'!M82)),"",IF(Metrics!$L$14="% of target",IF(ISNUMBER(BP82),IF(BP82=0,"",'Weekly data'!M82/BP82),""),'Weekly data'!M82))</f>
        <v/>
      </c>
      <c r="BR82">
        <f>IF(AND(ISNUMBER(BQ82),ISNUMBER(BQ81)),ABS(BQ82-BQ81),"")</f>
        <v/>
      </c>
      <c r="BS82">
        <f>IF(COUNT(BQ70:BQ81)&lt;12,"",AVERAGE(BQ70:BQ81))</f>
        <v/>
      </c>
      <c r="BT82">
        <f>IF(COUNT(BR71:BR81)&lt;11,"",AVERAGE(BR71:BR81))</f>
        <v/>
      </c>
      <c r="BU82">
        <f>IF(OR(BS82="",BT82=""),"",BS82+2.66*BT82)</f>
        <v/>
      </c>
      <c r="BV82">
        <f>IF(OR(BS82="",BT82=""),"",BS82-2.66*BT82)</f>
        <v/>
      </c>
      <c r="BW82">
        <f>IF(OR(BS82="",COUNT(BQ75:BQ82)&lt;8),"",IF(COUNTIF(BQ75:BQ82,"&gt;"&amp;BS82)=8,"Above",IF(COUNTIF(BQ75:BQ82,"&lt;"&amp;BS82)=8,"Below","")))</f>
        <v/>
      </c>
      <c r="BX82">
        <f>IF('Weekly data'!$C82="","",IF(Metrics!$J$15="Seasonal bookings",IF(OR(N(IFERROR(INDEX(Targets!$K$6:$K$45,MATCH('Weekly data'!$C82,Targets!$A$6:$A$45,0)),0))=0,SUM(Seasonality!$B$6:$B$18)=0),"",IFERROR(INDEX(Targets!$K$6:$K$45,MATCH('Weekly data'!$C82,Targets!$A$6:$A$45,0)),0)*$B82/SUM(Seasonality!$B$6:$B$18)),IF(Metrics!$J$15="Seasonal pipeline",IF(OR(N(IFERROR(INDEX(Targets!$K$6:$K$45,MATCH('Weekly data'!$C82,Targets!$A$6:$A$45,0)),0))=0,SUM(Seasonality!$C$6:$C$18)=0),"",IFERROR(INDEX(Targets!$K$6:$K$45,MATCH('Weekly data'!$C82,Targets!$A$6:$A$45,0)),0)*$C82/SUM(Seasonality!$C$6:$C$18)),IF(Metrics!$J$15="Quarter plan",IF(N(IFERROR(INDEX(Targets!$K$6:$K$45,MATCH('Weekly data'!$C82,Targets!$A$6:$A$45,0)),0))=0,"",IFERROR(INDEX(Targets!$K$6:$K$45,MATCH('Weekly data'!$C82,Targets!$A$6:$A$45,0)),0)),IF(AND(Metrics!$J$15="Weekly",ISNUMBER(Metrics!$K$15)),Metrics!$K$15,"")))))</f>
        <v/>
      </c>
      <c r="BY82">
        <f>IF(NOT(ISNUMBER('Weekly data'!N82)),"",IF(Metrics!$L$15="% of target",IF(ISNUMBER(BX82),IF(BX82=0,"",'Weekly data'!N82/BX82),""),'Weekly data'!N82))</f>
        <v/>
      </c>
      <c r="BZ82">
        <f>IF(AND(ISNUMBER(BY82),ISNUMBER(BY81)),ABS(BY82-BY81),"")</f>
        <v/>
      </c>
      <c r="CA82">
        <f>IF(COUNT(BY70:BY81)&lt;12,"",AVERAGE(BY70:BY81))</f>
        <v/>
      </c>
      <c r="CB82">
        <f>IF(COUNT(BZ71:BZ81)&lt;11,"",AVERAGE(BZ71:BZ81))</f>
        <v/>
      </c>
      <c r="CC82">
        <f>IF(OR(CA82="",CB82=""),"",CA82+2.66*CB82)</f>
        <v/>
      </c>
      <c r="CD82">
        <f>IF(OR(CA82="",CB82=""),"",CA82-2.66*CB82)</f>
        <v/>
      </c>
      <c r="CE82">
        <f>IF(OR(CA82="",COUNT(BY75:BY82)&lt;8),"",IF(COUNTIF(BY75:BY82,"&gt;"&amp;CA82)=8,"Above",IF(COUNTIF(BY75:BY82,"&lt;"&amp;CA82)=8,"Below","")))</f>
        <v/>
      </c>
      <c r="CF82">
        <f>IF('Weekly data'!$C82="","",IF(Metrics!$J$16="Seasonal bookings",IF(OR(N(IFERROR(INDEX(Targets!$L$6:$L$45,MATCH('Weekly data'!$C82,Targets!$A$6:$A$45,0)),0))=0,SUM(Seasonality!$B$6:$B$18)=0),"",IFERROR(INDEX(Targets!$L$6:$L$45,MATCH('Weekly data'!$C82,Targets!$A$6:$A$45,0)),0)*$B82/SUM(Seasonality!$B$6:$B$18)),IF(Metrics!$J$16="Seasonal pipeline",IF(OR(N(IFERROR(INDEX(Targets!$L$6:$L$45,MATCH('Weekly data'!$C82,Targets!$A$6:$A$45,0)),0))=0,SUM(Seasonality!$C$6:$C$18)=0),"",IFERROR(INDEX(Targets!$L$6:$L$45,MATCH('Weekly data'!$C82,Targets!$A$6:$A$45,0)),0)*$C82/SUM(Seasonality!$C$6:$C$18)),IF(Metrics!$J$16="Quarter plan",IF(N(IFERROR(INDEX(Targets!$L$6:$L$45,MATCH('Weekly data'!$C82,Targets!$A$6:$A$45,0)),0))=0,"",IFERROR(INDEX(Targets!$L$6:$L$45,MATCH('Weekly data'!$C82,Targets!$A$6:$A$45,0)),0)),IF(AND(Metrics!$J$16="Weekly",ISNUMBER(Metrics!$K$16)),Metrics!$K$16,"")))))</f>
        <v/>
      </c>
      <c r="CG82">
        <f>IF(NOT(ISNUMBER('Weekly data'!O82)),"",IF(Metrics!$L$16="% of target",IF(ISNUMBER(CF82),IF(CF82=0,"",'Weekly data'!O82/CF82),""),'Weekly data'!O82))</f>
        <v/>
      </c>
      <c r="CH82">
        <f>IF(AND(ISNUMBER(CG82),ISNUMBER(CG81)),ABS(CG82-CG81),"")</f>
        <v/>
      </c>
      <c r="CI82">
        <f>IF(COUNT(CG70:CG81)&lt;12,"",AVERAGE(CG70:CG81))</f>
        <v/>
      </c>
      <c r="CJ82">
        <f>IF(COUNT(CH71:CH81)&lt;11,"",AVERAGE(CH71:CH81))</f>
        <v/>
      </c>
      <c r="CK82">
        <f>IF(OR(CI82="",CJ82=""),"",CI82+2.66*CJ82)</f>
        <v/>
      </c>
      <c r="CL82">
        <f>IF(OR(CI82="",CJ82=""),"",CI82-2.66*CJ82)</f>
        <v/>
      </c>
      <c r="CM82">
        <f>IF(OR(CI82="",COUNT(CG75:CG82)&lt;8),"",IF(COUNTIF(CG75:CG82,"&gt;"&amp;CI82)=8,"Above",IF(COUNTIF(CG75:CG82,"&lt;"&amp;CI82)=8,"Below","")))</f>
        <v/>
      </c>
      <c r="CN82">
        <f>IF('Weekly data'!$C82="","",IF(Metrics!$J$17="Seasonal bookings",IF(OR(N(IFERROR(INDEX(Targets!$M$6:$M$45,MATCH('Weekly data'!$C82,Targets!$A$6:$A$45,0)),0))=0,SUM(Seasonality!$B$6:$B$18)=0),"",IFERROR(INDEX(Targets!$M$6:$M$45,MATCH('Weekly data'!$C82,Targets!$A$6:$A$45,0)),0)*$B82/SUM(Seasonality!$B$6:$B$18)),IF(Metrics!$J$17="Seasonal pipeline",IF(OR(N(IFERROR(INDEX(Targets!$M$6:$M$45,MATCH('Weekly data'!$C82,Targets!$A$6:$A$45,0)),0))=0,SUM(Seasonality!$C$6:$C$18)=0),"",IFERROR(INDEX(Targets!$M$6:$M$45,MATCH('Weekly data'!$C82,Targets!$A$6:$A$45,0)),0)*$C82/SUM(Seasonality!$C$6:$C$18)),IF(Metrics!$J$17="Quarter plan",IF(N(IFERROR(INDEX(Targets!$M$6:$M$45,MATCH('Weekly data'!$C82,Targets!$A$6:$A$45,0)),0))=0,"",IFERROR(INDEX(Targets!$M$6:$M$45,MATCH('Weekly data'!$C82,Targets!$A$6:$A$45,0)),0)),IF(AND(Metrics!$J$17="Weekly",ISNUMBER(Metrics!$K$17)),Metrics!$K$17,"")))))</f>
        <v/>
      </c>
      <c r="CO82">
        <f>IF(NOT(ISNUMBER('Weekly data'!P82)),"",IF(Metrics!$L$17="% of target",IF(ISNUMBER(CN82),IF(CN82=0,"",'Weekly data'!P82/CN82),""),'Weekly data'!P82))</f>
        <v/>
      </c>
      <c r="CP82">
        <f>IF(AND(ISNUMBER(CO82),ISNUMBER(CO81)),ABS(CO82-CO81),"")</f>
        <v/>
      </c>
      <c r="CQ82">
        <f>IF(COUNT(CO70:CO81)&lt;12,"",AVERAGE(CO70:CO81))</f>
        <v/>
      </c>
      <c r="CR82">
        <f>IF(COUNT(CP71:CP81)&lt;11,"",AVERAGE(CP71:CP81))</f>
        <v/>
      </c>
      <c r="CS82">
        <f>IF(OR(CQ82="",CR82=""),"",CQ82+2.66*CR82)</f>
        <v/>
      </c>
      <c r="CT82">
        <f>IF(OR(CQ82="",CR82=""),"",CQ82-2.66*CR82)</f>
        <v/>
      </c>
      <c r="CU82">
        <f>IF(OR(CQ82="",COUNT(CO75:CO82)&lt;8),"",IF(COUNTIF(CO75:CO82,"&gt;"&amp;CQ82)=8,"Above",IF(COUNTIF(CO75:CO82,"&lt;"&amp;CQ82)=8,"Below","")))</f>
        <v/>
      </c>
    </row>
    <row r="83">
      <c r="A83" s="8">
        <f>'Weekly data'!A83</f>
        <v/>
      </c>
      <c r="B83">
        <f>IF('Weekly data'!D83="","",INDEX(Seasonality!$B$6:$B$18,'Weekly data'!D83))</f>
        <v/>
      </c>
      <c r="C83">
        <f>IF('Weekly data'!D83="","",INDEX(Seasonality!$C$6:$C$18,'Weekly data'!D83))</f>
        <v/>
      </c>
      <c r="D83">
        <f>IF('Weekly data'!$C83="","",IF(Metrics!$J$6="Seasonal bookings",IF(OR(N(IFERROR(INDEX(Targets!$B$6:$B$45,MATCH('Weekly data'!$C83,Targets!$A$6:$A$45,0)),0))=0,SUM(Seasonality!$B$6:$B$18)=0),"",IFERROR(INDEX(Targets!$B$6:$B$45,MATCH('Weekly data'!$C83,Targets!$A$6:$A$45,0)),0)*$B83/SUM(Seasonality!$B$6:$B$18)),IF(Metrics!$J$6="Seasonal pipeline",IF(OR(N(IFERROR(INDEX(Targets!$B$6:$B$45,MATCH('Weekly data'!$C83,Targets!$A$6:$A$45,0)),0))=0,SUM(Seasonality!$C$6:$C$18)=0),"",IFERROR(INDEX(Targets!$B$6:$B$45,MATCH('Weekly data'!$C83,Targets!$A$6:$A$45,0)),0)*$C83/SUM(Seasonality!$C$6:$C$18)),IF(Metrics!$J$6="Quarter plan",IF(N(IFERROR(INDEX(Targets!$B$6:$B$45,MATCH('Weekly data'!$C83,Targets!$A$6:$A$45,0)),0))=0,"",IFERROR(INDEX(Targets!$B$6:$B$45,MATCH('Weekly data'!$C83,Targets!$A$6:$A$45,0)),0)),IF(AND(Metrics!$J$6="Weekly",ISNUMBER(Metrics!$K$6)),Metrics!$K$6,"")))))</f>
        <v/>
      </c>
      <c r="E83">
        <f>IF(NOT(ISNUMBER('Weekly data'!E83)),"",IF(Metrics!$L$6="% of target",IF(ISNUMBER(D83),IF(D83=0,"",'Weekly data'!E83/D83),""),'Weekly data'!E83))</f>
        <v/>
      </c>
      <c r="F83">
        <f>IF(AND(ISNUMBER(E83),ISNUMBER(E82)),ABS(E83-E82),"")</f>
        <v/>
      </c>
      <c r="G83">
        <f>IF(COUNT(E71:E82)&lt;12,"",AVERAGE(E71:E82))</f>
        <v/>
      </c>
      <c r="H83">
        <f>IF(COUNT(F72:F82)&lt;11,"",AVERAGE(F72:F82))</f>
        <v/>
      </c>
      <c r="I83">
        <f>IF(OR(G83="",H83=""),"",G83+2.66*H83)</f>
        <v/>
      </c>
      <c r="J83">
        <f>IF(OR(G83="",H83=""),"",G83-2.66*H83)</f>
        <v/>
      </c>
      <c r="K83">
        <f>IF(OR(G83="",COUNT(E76:E83)&lt;8),"",IF(COUNTIF(E76:E83,"&gt;"&amp;G83)=8,"Above",IF(COUNTIF(E76:E83,"&lt;"&amp;G83)=8,"Below","")))</f>
        <v/>
      </c>
      <c r="L83">
        <f>IF('Weekly data'!$C83="","",IF(Metrics!$J$7="Seasonal bookings",IF(OR(N(IFERROR(INDEX(Targets!$C$6:$C$45,MATCH('Weekly data'!$C83,Targets!$A$6:$A$45,0)),0))=0,SUM(Seasonality!$B$6:$B$18)=0),"",IFERROR(INDEX(Targets!$C$6:$C$45,MATCH('Weekly data'!$C83,Targets!$A$6:$A$45,0)),0)*$B83/SUM(Seasonality!$B$6:$B$18)),IF(Metrics!$J$7="Seasonal pipeline",IF(OR(N(IFERROR(INDEX(Targets!$C$6:$C$45,MATCH('Weekly data'!$C83,Targets!$A$6:$A$45,0)),0))=0,SUM(Seasonality!$C$6:$C$18)=0),"",IFERROR(INDEX(Targets!$C$6:$C$45,MATCH('Weekly data'!$C83,Targets!$A$6:$A$45,0)),0)*$C83/SUM(Seasonality!$C$6:$C$18)),IF(Metrics!$J$7="Quarter plan",IF(N(IFERROR(INDEX(Targets!$C$6:$C$45,MATCH('Weekly data'!$C83,Targets!$A$6:$A$45,0)),0))=0,"",IFERROR(INDEX(Targets!$C$6:$C$45,MATCH('Weekly data'!$C83,Targets!$A$6:$A$45,0)),0)),IF(AND(Metrics!$J$7="Weekly",ISNUMBER(Metrics!$K$7)),Metrics!$K$7,"")))))</f>
        <v/>
      </c>
      <c r="M83">
        <f>IF(NOT(ISNUMBER('Weekly data'!F83)),"",IF(Metrics!$L$7="% of target",IF(ISNUMBER(L83),IF(L83=0,"",'Weekly data'!F83/L83),""),'Weekly data'!F83))</f>
        <v/>
      </c>
      <c r="N83">
        <f>IF(AND(ISNUMBER(M83),ISNUMBER(M82)),ABS(M83-M82),"")</f>
        <v/>
      </c>
      <c r="O83">
        <f>IF(COUNT(M71:M82)&lt;12,"",AVERAGE(M71:M82))</f>
        <v/>
      </c>
      <c r="P83">
        <f>IF(COUNT(N72:N82)&lt;11,"",AVERAGE(N72:N82))</f>
        <v/>
      </c>
      <c r="Q83">
        <f>IF(OR(O83="",P83=""),"",O83+2.66*P83)</f>
        <v/>
      </c>
      <c r="R83">
        <f>IF(OR(O83="",P83=""),"",O83-2.66*P83)</f>
        <v/>
      </c>
      <c r="S83">
        <f>IF(OR(O83="",COUNT(M76:M83)&lt;8),"",IF(COUNTIF(M76:M83,"&gt;"&amp;O83)=8,"Above",IF(COUNTIF(M76:M83,"&lt;"&amp;O83)=8,"Below","")))</f>
        <v/>
      </c>
      <c r="T83">
        <f>IF('Weekly data'!$C83="","",IF(Metrics!$J$8="Seasonal bookings",IF(OR(N(IFERROR(INDEX(Targets!$D$6:$D$45,MATCH('Weekly data'!$C83,Targets!$A$6:$A$45,0)),0))=0,SUM(Seasonality!$B$6:$B$18)=0),"",IFERROR(INDEX(Targets!$D$6:$D$45,MATCH('Weekly data'!$C83,Targets!$A$6:$A$45,0)),0)*$B83/SUM(Seasonality!$B$6:$B$18)),IF(Metrics!$J$8="Seasonal pipeline",IF(OR(N(IFERROR(INDEX(Targets!$D$6:$D$45,MATCH('Weekly data'!$C83,Targets!$A$6:$A$45,0)),0))=0,SUM(Seasonality!$C$6:$C$18)=0),"",IFERROR(INDEX(Targets!$D$6:$D$45,MATCH('Weekly data'!$C83,Targets!$A$6:$A$45,0)),0)*$C83/SUM(Seasonality!$C$6:$C$18)),IF(Metrics!$J$8="Quarter plan",IF(N(IFERROR(INDEX(Targets!$D$6:$D$45,MATCH('Weekly data'!$C83,Targets!$A$6:$A$45,0)),0))=0,"",IFERROR(INDEX(Targets!$D$6:$D$45,MATCH('Weekly data'!$C83,Targets!$A$6:$A$45,0)),0)),IF(AND(Metrics!$J$8="Weekly",ISNUMBER(Metrics!$K$8)),Metrics!$K$8,"")))))</f>
        <v/>
      </c>
      <c r="U83">
        <f>IF(NOT(ISNUMBER('Weekly data'!G83)),"",IF(Metrics!$L$8="% of target",IF(ISNUMBER(T83),IF(T83=0,"",'Weekly data'!G83/T83),""),'Weekly data'!G83))</f>
        <v/>
      </c>
      <c r="V83">
        <f>IF(AND(ISNUMBER(U83),ISNUMBER(U82)),ABS(U83-U82),"")</f>
        <v/>
      </c>
      <c r="W83">
        <f>IF(COUNT(U71:U82)&lt;12,"",AVERAGE(U71:U82))</f>
        <v/>
      </c>
      <c r="X83">
        <f>IF(COUNT(V72:V82)&lt;11,"",AVERAGE(V72:V82))</f>
        <v/>
      </c>
      <c r="Y83">
        <f>IF(OR(W83="",X83=""),"",W83+2.66*X83)</f>
        <v/>
      </c>
      <c r="Z83">
        <f>IF(OR(W83="",X83=""),"",W83-2.66*X83)</f>
        <v/>
      </c>
      <c r="AA83">
        <f>IF(OR(W83="",COUNT(U76:U83)&lt;8),"",IF(COUNTIF(U76:U83,"&gt;"&amp;W83)=8,"Above",IF(COUNTIF(U76:U83,"&lt;"&amp;W83)=8,"Below","")))</f>
        <v/>
      </c>
      <c r="AB83">
        <f>IF('Weekly data'!$C83="","",IF(Metrics!$J$9="Seasonal bookings",IF(OR(N(IFERROR(INDEX(Targets!$E$6:$E$45,MATCH('Weekly data'!$C83,Targets!$A$6:$A$45,0)),0))=0,SUM(Seasonality!$B$6:$B$18)=0),"",IFERROR(INDEX(Targets!$E$6:$E$45,MATCH('Weekly data'!$C83,Targets!$A$6:$A$45,0)),0)*$B83/SUM(Seasonality!$B$6:$B$18)),IF(Metrics!$J$9="Seasonal pipeline",IF(OR(N(IFERROR(INDEX(Targets!$E$6:$E$45,MATCH('Weekly data'!$C83,Targets!$A$6:$A$45,0)),0))=0,SUM(Seasonality!$C$6:$C$18)=0),"",IFERROR(INDEX(Targets!$E$6:$E$45,MATCH('Weekly data'!$C83,Targets!$A$6:$A$45,0)),0)*$C83/SUM(Seasonality!$C$6:$C$18)),IF(Metrics!$J$9="Quarter plan",IF(N(IFERROR(INDEX(Targets!$E$6:$E$45,MATCH('Weekly data'!$C83,Targets!$A$6:$A$45,0)),0))=0,"",IFERROR(INDEX(Targets!$E$6:$E$45,MATCH('Weekly data'!$C83,Targets!$A$6:$A$45,0)),0)),IF(AND(Metrics!$J$9="Weekly",ISNUMBER(Metrics!$K$9)),Metrics!$K$9,"")))))</f>
        <v/>
      </c>
      <c r="AC83">
        <f>IF(NOT(ISNUMBER('Weekly data'!H83)),"",IF(Metrics!$L$9="% of target",IF(ISNUMBER(AB83),IF(AB83=0,"",'Weekly data'!H83/AB83),""),'Weekly data'!H83))</f>
        <v/>
      </c>
      <c r="AD83">
        <f>IF(AND(ISNUMBER(AC83),ISNUMBER(AC82)),ABS(AC83-AC82),"")</f>
        <v/>
      </c>
      <c r="AE83">
        <f>IF(COUNT(AC71:AC82)&lt;12,"",AVERAGE(AC71:AC82))</f>
        <v/>
      </c>
      <c r="AF83">
        <f>IF(COUNT(AD72:AD82)&lt;11,"",AVERAGE(AD72:AD82))</f>
        <v/>
      </c>
      <c r="AG83">
        <f>IF(OR(AE83="",AF83=""),"",AE83+2.66*AF83)</f>
        <v/>
      </c>
      <c r="AH83">
        <f>IF(OR(AE83="",AF83=""),"",AE83-2.66*AF83)</f>
        <v/>
      </c>
      <c r="AI83">
        <f>IF(OR(AE83="",COUNT(AC76:AC83)&lt;8),"",IF(COUNTIF(AC76:AC83,"&gt;"&amp;AE83)=8,"Above",IF(COUNTIF(AC76:AC83,"&lt;"&amp;AE83)=8,"Below","")))</f>
        <v/>
      </c>
      <c r="AJ83">
        <f>IF('Weekly data'!$C83="","",IF(Metrics!$J$10="Seasonal bookings",IF(OR(N(IFERROR(INDEX(Targets!$F$6:$F$45,MATCH('Weekly data'!$C83,Targets!$A$6:$A$45,0)),0))=0,SUM(Seasonality!$B$6:$B$18)=0),"",IFERROR(INDEX(Targets!$F$6:$F$45,MATCH('Weekly data'!$C83,Targets!$A$6:$A$45,0)),0)*$B83/SUM(Seasonality!$B$6:$B$18)),IF(Metrics!$J$10="Seasonal pipeline",IF(OR(N(IFERROR(INDEX(Targets!$F$6:$F$45,MATCH('Weekly data'!$C83,Targets!$A$6:$A$45,0)),0))=0,SUM(Seasonality!$C$6:$C$18)=0),"",IFERROR(INDEX(Targets!$F$6:$F$45,MATCH('Weekly data'!$C83,Targets!$A$6:$A$45,0)),0)*$C83/SUM(Seasonality!$C$6:$C$18)),IF(Metrics!$J$10="Quarter plan",IF(N(IFERROR(INDEX(Targets!$F$6:$F$45,MATCH('Weekly data'!$C83,Targets!$A$6:$A$45,0)),0))=0,"",IFERROR(INDEX(Targets!$F$6:$F$45,MATCH('Weekly data'!$C83,Targets!$A$6:$A$45,0)),0)),IF(AND(Metrics!$J$10="Weekly",ISNUMBER(Metrics!$K$10)),Metrics!$K$10,"")))))</f>
        <v/>
      </c>
      <c r="AK83">
        <f>IF(NOT(ISNUMBER('Weekly data'!I83)),"",IF(Metrics!$L$10="% of target",IF(ISNUMBER(AJ83),IF(AJ83=0,"",'Weekly data'!I83/AJ83),""),'Weekly data'!I83))</f>
        <v/>
      </c>
      <c r="AL83">
        <f>IF(AND(ISNUMBER(AK83),ISNUMBER(AK82)),ABS(AK83-AK82),"")</f>
        <v/>
      </c>
      <c r="AM83">
        <f>IF(COUNT(AK71:AK82)&lt;12,"",AVERAGE(AK71:AK82))</f>
        <v/>
      </c>
      <c r="AN83">
        <f>IF(COUNT(AL72:AL82)&lt;11,"",AVERAGE(AL72:AL82))</f>
        <v/>
      </c>
      <c r="AO83">
        <f>IF(OR(AM83="",AN83=""),"",AM83+2.66*AN83)</f>
        <v/>
      </c>
      <c r="AP83">
        <f>IF(OR(AM83="",AN83=""),"",AM83-2.66*AN83)</f>
        <v/>
      </c>
      <c r="AQ83">
        <f>IF(OR(AM83="",COUNT(AK76:AK83)&lt;8),"",IF(COUNTIF(AK76:AK83,"&gt;"&amp;AM83)=8,"Above",IF(COUNTIF(AK76:AK83,"&lt;"&amp;AM83)=8,"Below","")))</f>
        <v/>
      </c>
      <c r="AR83">
        <f>IF('Weekly data'!$C83="","",IF(Metrics!$J$11="Seasonal bookings",IF(OR(N(IFERROR(INDEX(Targets!$G$6:$G$45,MATCH('Weekly data'!$C83,Targets!$A$6:$A$45,0)),0))=0,SUM(Seasonality!$B$6:$B$18)=0),"",IFERROR(INDEX(Targets!$G$6:$G$45,MATCH('Weekly data'!$C83,Targets!$A$6:$A$45,0)),0)*$B83/SUM(Seasonality!$B$6:$B$18)),IF(Metrics!$J$11="Seasonal pipeline",IF(OR(N(IFERROR(INDEX(Targets!$G$6:$G$45,MATCH('Weekly data'!$C83,Targets!$A$6:$A$45,0)),0))=0,SUM(Seasonality!$C$6:$C$18)=0),"",IFERROR(INDEX(Targets!$G$6:$G$45,MATCH('Weekly data'!$C83,Targets!$A$6:$A$45,0)),0)*$C83/SUM(Seasonality!$C$6:$C$18)),IF(Metrics!$J$11="Quarter plan",IF(N(IFERROR(INDEX(Targets!$G$6:$G$45,MATCH('Weekly data'!$C83,Targets!$A$6:$A$45,0)),0))=0,"",IFERROR(INDEX(Targets!$G$6:$G$45,MATCH('Weekly data'!$C83,Targets!$A$6:$A$45,0)),0)),IF(AND(Metrics!$J$11="Weekly",ISNUMBER(Metrics!$K$11)),Metrics!$K$11,"")))))</f>
        <v/>
      </c>
      <c r="AS83">
        <f>IF(NOT(ISNUMBER('Weekly data'!J83)),"",IF(Metrics!$L$11="% of target",IF(ISNUMBER(AR83),IF(AR83=0,"",'Weekly data'!J83/AR83),""),'Weekly data'!J83))</f>
        <v/>
      </c>
      <c r="AT83">
        <f>IF(AND(ISNUMBER(AS83),ISNUMBER(AS82)),ABS(AS83-AS82),"")</f>
        <v/>
      </c>
      <c r="AU83">
        <f>IF(COUNT(AS71:AS82)&lt;12,"",AVERAGE(AS71:AS82))</f>
        <v/>
      </c>
      <c r="AV83">
        <f>IF(COUNT(AT72:AT82)&lt;11,"",AVERAGE(AT72:AT82))</f>
        <v/>
      </c>
      <c r="AW83">
        <f>IF(OR(AU83="",AV83=""),"",AU83+2.66*AV83)</f>
        <v/>
      </c>
      <c r="AX83">
        <f>IF(OR(AU83="",AV83=""),"",AU83-2.66*AV83)</f>
        <v/>
      </c>
      <c r="AY83">
        <f>IF(OR(AU83="",COUNT(AS76:AS83)&lt;8),"",IF(COUNTIF(AS76:AS83,"&gt;"&amp;AU83)=8,"Above",IF(COUNTIF(AS76:AS83,"&lt;"&amp;AU83)=8,"Below","")))</f>
        <v/>
      </c>
      <c r="AZ83">
        <f>IF('Weekly data'!$C83="","",IF(Metrics!$J$12="Seasonal bookings",IF(OR(N(IFERROR(INDEX(Targets!$H$6:$H$45,MATCH('Weekly data'!$C83,Targets!$A$6:$A$45,0)),0))=0,SUM(Seasonality!$B$6:$B$18)=0),"",IFERROR(INDEX(Targets!$H$6:$H$45,MATCH('Weekly data'!$C83,Targets!$A$6:$A$45,0)),0)*$B83/SUM(Seasonality!$B$6:$B$18)),IF(Metrics!$J$12="Seasonal pipeline",IF(OR(N(IFERROR(INDEX(Targets!$H$6:$H$45,MATCH('Weekly data'!$C83,Targets!$A$6:$A$45,0)),0))=0,SUM(Seasonality!$C$6:$C$18)=0),"",IFERROR(INDEX(Targets!$H$6:$H$45,MATCH('Weekly data'!$C83,Targets!$A$6:$A$45,0)),0)*$C83/SUM(Seasonality!$C$6:$C$18)),IF(Metrics!$J$12="Quarter plan",IF(N(IFERROR(INDEX(Targets!$H$6:$H$45,MATCH('Weekly data'!$C83,Targets!$A$6:$A$45,0)),0))=0,"",IFERROR(INDEX(Targets!$H$6:$H$45,MATCH('Weekly data'!$C83,Targets!$A$6:$A$45,0)),0)),IF(AND(Metrics!$J$12="Weekly",ISNUMBER(Metrics!$K$12)),Metrics!$K$12,"")))))</f>
        <v/>
      </c>
      <c r="BA83">
        <f>IF(NOT(ISNUMBER('Weekly data'!K83)),"",IF(Metrics!$L$12="% of target",IF(ISNUMBER(AZ83),IF(AZ83=0,"",'Weekly data'!K83/AZ83),""),'Weekly data'!K83))</f>
        <v/>
      </c>
      <c r="BB83">
        <f>IF(AND(ISNUMBER(BA83),ISNUMBER(BA82)),ABS(BA83-BA82),"")</f>
        <v/>
      </c>
      <c r="BC83">
        <f>IF(COUNT(BA71:BA82)&lt;12,"",AVERAGE(BA71:BA82))</f>
        <v/>
      </c>
      <c r="BD83">
        <f>IF(COUNT(BB72:BB82)&lt;11,"",AVERAGE(BB72:BB82))</f>
        <v/>
      </c>
      <c r="BE83">
        <f>IF(OR(BC83="",BD83=""),"",BC83+2.66*BD83)</f>
        <v/>
      </c>
      <c r="BF83">
        <f>IF(OR(BC83="",BD83=""),"",BC83-2.66*BD83)</f>
        <v/>
      </c>
      <c r="BG83">
        <f>IF(OR(BC83="",COUNT(BA76:BA83)&lt;8),"",IF(COUNTIF(BA76:BA83,"&gt;"&amp;BC83)=8,"Above",IF(COUNTIF(BA76:BA83,"&lt;"&amp;BC83)=8,"Below","")))</f>
        <v/>
      </c>
      <c r="BH83">
        <f>IF('Weekly data'!$C83="","",IF(Metrics!$J$13="Seasonal bookings",IF(OR(N(IFERROR(INDEX(Targets!$I$6:$I$45,MATCH('Weekly data'!$C83,Targets!$A$6:$A$45,0)),0))=0,SUM(Seasonality!$B$6:$B$18)=0),"",IFERROR(INDEX(Targets!$I$6:$I$45,MATCH('Weekly data'!$C83,Targets!$A$6:$A$45,0)),0)*$B83/SUM(Seasonality!$B$6:$B$18)),IF(Metrics!$J$13="Seasonal pipeline",IF(OR(N(IFERROR(INDEX(Targets!$I$6:$I$45,MATCH('Weekly data'!$C83,Targets!$A$6:$A$45,0)),0))=0,SUM(Seasonality!$C$6:$C$18)=0),"",IFERROR(INDEX(Targets!$I$6:$I$45,MATCH('Weekly data'!$C83,Targets!$A$6:$A$45,0)),0)*$C83/SUM(Seasonality!$C$6:$C$18)),IF(Metrics!$J$13="Quarter plan",IF(N(IFERROR(INDEX(Targets!$I$6:$I$45,MATCH('Weekly data'!$C83,Targets!$A$6:$A$45,0)),0))=0,"",IFERROR(INDEX(Targets!$I$6:$I$45,MATCH('Weekly data'!$C83,Targets!$A$6:$A$45,0)),0)),IF(AND(Metrics!$J$13="Weekly",ISNUMBER(Metrics!$K$13)),Metrics!$K$13,"")))))</f>
        <v/>
      </c>
      <c r="BI83">
        <f>IF(NOT(ISNUMBER('Weekly data'!L83)),"",IF(Metrics!$L$13="% of target",IF(ISNUMBER(BH83),IF(BH83=0,"",'Weekly data'!L83/BH83),""),'Weekly data'!L83))</f>
        <v/>
      </c>
      <c r="BJ83">
        <f>IF(AND(ISNUMBER(BI83),ISNUMBER(BI82)),ABS(BI83-BI82),"")</f>
        <v/>
      </c>
      <c r="BK83">
        <f>IF(COUNT(BI71:BI82)&lt;12,"",AVERAGE(BI71:BI82))</f>
        <v/>
      </c>
      <c r="BL83">
        <f>IF(COUNT(BJ72:BJ82)&lt;11,"",AVERAGE(BJ72:BJ82))</f>
        <v/>
      </c>
      <c r="BM83">
        <f>IF(OR(BK83="",BL83=""),"",BK83+2.66*BL83)</f>
        <v/>
      </c>
      <c r="BN83">
        <f>IF(OR(BK83="",BL83=""),"",BK83-2.66*BL83)</f>
        <v/>
      </c>
      <c r="BO83">
        <f>IF(OR(BK83="",COUNT(BI76:BI83)&lt;8),"",IF(COUNTIF(BI76:BI83,"&gt;"&amp;BK83)=8,"Above",IF(COUNTIF(BI76:BI83,"&lt;"&amp;BK83)=8,"Below","")))</f>
        <v/>
      </c>
      <c r="BP83">
        <f>IF('Weekly data'!$C83="","",IF(Metrics!$J$14="Seasonal bookings",IF(OR(N(IFERROR(INDEX(Targets!$J$6:$J$45,MATCH('Weekly data'!$C83,Targets!$A$6:$A$45,0)),0))=0,SUM(Seasonality!$B$6:$B$18)=0),"",IFERROR(INDEX(Targets!$J$6:$J$45,MATCH('Weekly data'!$C83,Targets!$A$6:$A$45,0)),0)*$B83/SUM(Seasonality!$B$6:$B$18)),IF(Metrics!$J$14="Seasonal pipeline",IF(OR(N(IFERROR(INDEX(Targets!$J$6:$J$45,MATCH('Weekly data'!$C83,Targets!$A$6:$A$45,0)),0))=0,SUM(Seasonality!$C$6:$C$18)=0),"",IFERROR(INDEX(Targets!$J$6:$J$45,MATCH('Weekly data'!$C83,Targets!$A$6:$A$45,0)),0)*$C83/SUM(Seasonality!$C$6:$C$18)),IF(Metrics!$J$14="Quarter plan",IF(N(IFERROR(INDEX(Targets!$J$6:$J$45,MATCH('Weekly data'!$C83,Targets!$A$6:$A$45,0)),0))=0,"",IFERROR(INDEX(Targets!$J$6:$J$45,MATCH('Weekly data'!$C83,Targets!$A$6:$A$45,0)),0)),IF(AND(Metrics!$J$14="Weekly",ISNUMBER(Metrics!$K$14)),Metrics!$K$14,"")))))</f>
        <v/>
      </c>
      <c r="BQ83">
        <f>IF(NOT(ISNUMBER('Weekly data'!M83)),"",IF(Metrics!$L$14="% of target",IF(ISNUMBER(BP83),IF(BP83=0,"",'Weekly data'!M83/BP83),""),'Weekly data'!M83))</f>
        <v/>
      </c>
      <c r="BR83">
        <f>IF(AND(ISNUMBER(BQ83),ISNUMBER(BQ82)),ABS(BQ83-BQ82),"")</f>
        <v/>
      </c>
      <c r="BS83">
        <f>IF(COUNT(BQ71:BQ82)&lt;12,"",AVERAGE(BQ71:BQ82))</f>
        <v/>
      </c>
      <c r="BT83">
        <f>IF(COUNT(BR72:BR82)&lt;11,"",AVERAGE(BR72:BR82))</f>
        <v/>
      </c>
      <c r="BU83">
        <f>IF(OR(BS83="",BT83=""),"",BS83+2.66*BT83)</f>
        <v/>
      </c>
      <c r="BV83">
        <f>IF(OR(BS83="",BT83=""),"",BS83-2.66*BT83)</f>
        <v/>
      </c>
      <c r="BW83">
        <f>IF(OR(BS83="",COUNT(BQ76:BQ83)&lt;8),"",IF(COUNTIF(BQ76:BQ83,"&gt;"&amp;BS83)=8,"Above",IF(COUNTIF(BQ76:BQ83,"&lt;"&amp;BS83)=8,"Below","")))</f>
        <v/>
      </c>
      <c r="BX83">
        <f>IF('Weekly data'!$C83="","",IF(Metrics!$J$15="Seasonal bookings",IF(OR(N(IFERROR(INDEX(Targets!$K$6:$K$45,MATCH('Weekly data'!$C83,Targets!$A$6:$A$45,0)),0))=0,SUM(Seasonality!$B$6:$B$18)=0),"",IFERROR(INDEX(Targets!$K$6:$K$45,MATCH('Weekly data'!$C83,Targets!$A$6:$A$45,0)),0)*$B83/SUM(Seasonality!$B$6:$B$18)),IF(Metrics!$J$15="Seasonal pipeline",IF(OR(N(IFERROR(INDEX(Targets!$K$6:$K$45,MATCH('Weekly data'!$C83,Targets!$A$6:$A$45,0)),0))=0,SUM(Seasonality!$C$6:$C$18)=0),"",IFERROR(INDEX(Targets!$K$6:$K$45,MATCH('Weekly data'!$C83,Targets!$A$6:$A$45,0)),0)*$C83/SUM(Seasonality!$C$6:$C$18)),IF(Metrics!$J$15="Quarter plan",IF(N(IFERROR(INDEX(Targets!$K$6:$K$45,MATCH('Weekly data'!$C83,Targets!$A$6:$A$45,0)),0))=0,"",IFERROR(INDEX(Targets!$K$6:$K$45,MATCH('Weekly data'!$C83,Targets!$A$6:$A$45,0)),0)),IF(AND(Metrics!$J$15="Weekly",ISNUMBER(Metrics!$K$15)),Metrics!$K$15,"")))))</f>
        <v/>
      </c>
      <c r="BY83">
        <f>IF(NOT(ISNUMBER('Weekly data'!N83)),"",IF(Metrics!$L$15="% of target",IF(ISNUMBER(BX83),IF(BX83=0,"",'Weekly data'!N83/BX83),""),'Weekly data'!N83))</f>
        <v/>
      </c>
      <c r="BZ83">
        <f>IF(AND(ISNUMBER(BY83),ISNUMBER(BY82)),ABS(BY83-BY82),"")</f>
        <v/>
      </c>
      <c r="CA83">
        <f>IF(COUNT(BY71:BY82)&lt;12,"",AVERAGE(BY71:BY82))</f>
        <v/>
      </c>
      <c r="CB83">
        <f>IF(COUNT(BZ72:BZ82)&lt;11,"",AVERAGE(BZ72:BZ82))</f>
        <v/>
      </c>
      <c r="CC83">
        <f>IF(OR(CA83="",CB83=""),"",CA83+2.66*CB83)</f>
        <v/>
      </c>
      <c r="CD83">
        <f>IF(OR(CA83="",CB83=""),"",CA83-2.66*CB83)</f>
        <v/>
      </c>
      <c r="CE83">
        <f>IF(OR(CA83="",COUNT(BY76:BY83)&lt;8),"",IF(COUNTIF(BY76:BY83,"&gt;"&amp;CA83)=8,"Above",IF(COUNTIF(BY76:BY83,"&lt;"&amp;CA83)=8,"Below","")))</f>
        <v/>
      </c>
      <c r="CF83">
        <f>IF('Weekly data'!$C83="","",IF(Metrics!$J$16="Seasonal bookings",IF(OR(N(IFERROR(INDEX(Targets!$L$6:$L$45,MATCH('Weekly data'!$C83,Targets!$A$6:$A$45,0)),0))=0,SUM(Seasonality!$B$6:$B$18)=0),"",IFERROR(INDEX(Targets!$L$6:$L$45,MATCH('Weekly data'!$C83,Targets!$A$6:$A$45,0)),0)*$B83/SUM(Seasonality!$B$6:$B$18)),IF(Metrics!$J$16="Seasonal pipeline",IF(OR(N(IFERROR(INDEX(Targets!$L$6:$L$45,MATCH('Weekly data'!$C83,Targets!$A$6:$A$45,0)),0))=0,SUM(Seasonality!$C$6:$C$18)=0),"",IFERROR(INDEX(Targets!$L$6:$L$45,MATCH('Weekly data'!$C83,Targets!$A$6:$A$45,0)),0)*$C83/SUM(Seasonality!$C$6:$C$18)),IF(Metrics!$J$16="Quarter plan",IF(N(IFERROR(INDEX(Targets!$L$6:$L$45,MATCH('Weekly data'!$C83,Targets!$A$6:$A$45,0)),0))=0,"",IFERROR(INDEX(Targets!$L$6:$L$45,MATCH('Weekly data'!$C83,Targets!$A$6:$A$45,0)),0)),IF(AND(Metrics!$J$16="Weekly",ISNUMBER(Metrics!$K$16)),Metrics!$K$16,"")))))</f>
        <v/>
      </c>
      <c r="CG83">
        <f>IF(NOT(ISNUMBER('Weekly data'!O83)),"",IF(Metrics!$L$16="% of target",IF(ISNUMBER(CF83),IF(CF83=0,"",'Weekly data'!O83/CF83),""),'Weekly data'!O83))</f>
        <v/>
      </c>
      <c r="CH83">
        <f>IF(AND(ISNUMBER(CG83),ISNUMBER(CG82)),ABS(CG83-CG82),"")</f>
        <v/>
      </c>
      <c r="CI83">
        <f>IF(COUNT(CG71:CG82)&lt;12,"",AVERAGE(CG71:CG82))</f>
        <v/>
      </c>
      <c r="CJ83">
        <f>IF(COUNT(CH72:CH82)&lt;11,"",AVERAGE(CH72:CH82))</f>
        <v/>
      </c>
      <c r="CK83">
        <f>IF(OR(CI83="",CJ83=""),"",CI83+2.66*CJ83)</f>
        <v/>
      </c>
      <c r="CL83">
        <f>IF(OR(CI83="",CJ83=""),"",CI83-2.66*CJ83)</f>
        <v/>
      </c>
      <c r="CM83">
        <f>IF(OR(CI83="",COUNT(CG76:CG83)&lt;8),"",IF(COUNTIF(CG76:CG83,"&gt;"&amp;CI83)=8,"Above",IF(COUNTIF(CG76:CG83,"&lt;"&amp;CI83)=8,"Below","")))</f>
        <v/>
      </c>
      <c r="CN83">
        <f>IF('Weekly data'!$C83="","",IF(Metrics!$J$17="Seasonal bookings",IF(OR(N(IFERROR(INDEX(Targets!$M$6:$M$45,MATCH('Weekly data'!$C83,Targets!$A$6:$A$45,0)),0))=0,SUM(Seasonality!$B$6:$B$18)=0),"",IFERROR(INDEX(Targets!$M$6:$M$45,MATCH('Weekly data'!$C83,Targets!$A$6:$A$45,0)),0)*$B83/SUM(Seasonality!$B$6:$B$18)),IF(Metrics!$J$17="Seasonal pipeline",IF(OR(N(IFERROR(INDEX(Targets!$M$6:$M$45,MATCH('Weekly data'!$C83,Targets!$A$6:$A$45,0)),0))=0,SUM(Seasonality!$C$6:$C$18)=0),"",IFERROR(INDEX(Targets!$M$6:$M$45,MATCH('Weekly data'!$C83,Targets!$A$6:$A$45,0)),0)*$C83/SUM(Seasonality!$C$6:$C$18)),IF(Metrics!$J$17="Quarter plan",IF(N(IFERROR(INDEX(Targets!$M$6:$M$45,MATCH('Weekly data'!$C83,Targets!$A$6:$A$45,0)),0))=0,"",IFERROR(INDEX(Targets!$M$6:$M$45,MATCH('Weekly data'!$C83,Targets!$A$6:$A$45,0)),0)),IF(AND(Metrics!$J$17="Weekly",ISNUMBER(Metrics!$K$17)),Metrics!$K$17,"")))))</f>
        <v/>
      </c>
      <c r="CO83">
        <f>IF(NOT(ISNUMBER('Weekly data'!P83)),"",IF(Metrics!$L$17="% of target",IF(ISNUMBER(CN83),IF(CN83=0,"",'Weekly data'!P83/CN83),""),'Weekly data'!P83))</f>
        <v/>
      </c>
      <c r="CP83">
        <f>IF(AND(ISNUMBER(CO83),ISNUMBER(CO82)),ABS(CO83-CO82),"")</f>
        <v/>
      </c>
      <c r="CQ83">
        <f>IF(COUNT(CO71:CO82)&lt;12,"",AVERAGE(CO71:CO82))</f>
        <v/>
      </c>
      <c r="CR83">
        <f>IF(COUNT(CP72:CP82)&lt;11,"",AVERAGE(CP72:CP82))</f>
        <v/>
      </c>
      <c r="CS83">
        <f>IF(OR(CQ83="",CR83=""),"",CQ83+2.66*CR83)</f>
        <v/>
      </c>
      <c r="CT83">
        <f>IF(OR(CQ83="",CR83=""),"",CQ83-2.66*CR83)</f>
        <v/>
      </c>
      <c r="CU83">
        <f>IF(OR(CQ83="",COUNT(CO76:CO83)&lt;8),"",IF(COUNTIF(CO76:CO83,"&gt;"&amp;CQ83)=8,"Above",IF(COUNTIF(CO76:CO83,"&lt;"&amp;CQ83)=8,"Below","")))</f>
        <v/>
      </c>
    </row>
    <row r="84">
      <c r="A84" s="8">
        <f>'Weekly data'!A84</f>
        <v/>
      </c>
      <c r="B84">
        <f>IF('Weekly data'!D84="","",INDEX(Seasonality!$B$6:$B$18,'Weekly data'!D84))</f>
        <v/>
      </c>
      <c r="C84">
        <f>IF('Weekly data'!D84="","",INDEX(Seasonality!$C$6:$C$18,'Weekly data'!D84))</f>
        <v/>
      </c>
      <c r="D84">
        <f>IF('Weekly data'!$C84="","",IF(Metrics!$J$6="Seasonal bookings",IF(OR(N(IFERROR(INDEX(Targets!$B$6:$B$45,MATCH('Weekly data'!$C84,Targets!$A$6:$A$45,0)),0))=0,SUM(Seasonality!$B$6:$B$18)=0),"",IFERROR(INDEX(Targets!$B$6:$B$45,MATCH('Weekly data'!$C84,Targets!$A$6:$A$45,0)),0)*$B84/SUM(Seasonality!$B$6:$B$18)),IF(Metrics!$J$6="Seasonal pipeline",IF(OR(N(IFERROR(INDEX(Targets!$B$6:$B$45,MATCH('Weekly data'!$C84,Targets!$A$6:$A$45,0)),0))=0,SUM(Seasonality!$C$6:$C$18)=0),"",IFERROR(INDEX(Targets!$B$6:$B$45,MATCH('Weekly data'!$C84,Targets!$A$6:$A$45,0)),0)*$C84/SUM(Seasonality!$C$6:$C$18)),IF(Metrics!$J$6="Quarter plan",IF(N(IFERROR(INDEX(Targets!$B$6:$B$45,MATCH('Weekly data'!$C84,Targets!$A$6:$A$45,0)),0))=0,"",IFERROR(INDEX(Targets!$B$6:$B$45,MATCH('Weekly data'!$C84,Targets!$A$6:$A$45,0)),0)),IF(AND(Metrics!$J$6="Weekly",ISNUMBER(Metrics!$K$6)),Metrics!$K$6,"")))))</f>
        <v/>
      </c>
      <c r="E84">
        <f>IF(NOT(ISNUMBER('Weekly data'!E84)),"",IF(Metrics!$L$6="% of target",IF(ISNUMBER(D84),IF(D84=0,"",'Weekly data'!E84/D84),""),'Weekly data'!E84))</f>
        <v/>
      </c>
      <c r="F84">
        <f>IF(AND(ISNUMBER(E84),ISNUMBER(E83)),ABS(E84-E83),"")</f>
        <v/>
      </c>
      <c r="G84">
        <f>IF(COUNT(E72:E83)&lt;12,"",AVERAGE(E72:E83))</f>
        <v/>
      </c>
      <c r="H84">
        <f>IF(COUNT(F73:F83)&lt;11,"",AVERAGE(F73:F83))</f>
        <v/>
      </c>
      <c r="I84">
        <f>IF(OR(G84="",H84=""),"",G84+2.66*H84)</f>
        <v/>
      </c>
      <c r="J84">
        <f>IF(OR(G84="",H84=""),"",G84-2.66*H84)</f>
        <v/>
      </c>
      <c r="K84">
        <f>IF(OR(G84="",COUNT(E77:E84)&lt;8),"",IF(COUNTIF(E77:E84,"&gt;"&amp;G84)=8,"Above",IF(COUNTIF(E77:E84,"&lt;"&amp;G84)=8,"Below","")))</f>
        <v/>
      </c>
      <c r="L84">
        <f>IF('Weekly data'!$C84="","",IF(Metrics!$J$7="Seasonal bookings",IF(OR(N(IFERROR(INDEX(Targets!$C$6:$C$45,MATCH('Weekly data'!$C84,Targets!$A$6:$A$45,0)),0))=0,SUM(Seasonality!$B$6:$B$18)=0),"",IFERROR(INDEX(Targets!$C$6:$C$45,MATCH('Weekly data'!$C84,Targets!$A$6:$A$45,0)),0)*$B84/SUM(Seasonality!$B$6:$B$18)),IF(Metrics!$J$7="Seasonal pipeline",IF(OR(N(IFERROR(INDEX(Targets!$C$6:$C$45,MATCH('Weekly data'!$C84,Targets!$A$6:$A$45,0)),0))=0,SUM(Seasonality!$C$6:$C$18)=0),"",IFERROR(INDEX(Targets!$C$6:$C$45,MATCH('Weekly data'!$C84,Targets!$A$6:$A$45,0)),0)*$C84/SUM(Seasonality!$C$6:$C$18)),IF(Metrics!$J$7="Quarter plan",IF(N(IFERROR(INDEX(Targets!$C$6:$C$45,MATCH('Weekly data'!$C84,Targets!$A$6:$A$45,0)),0))=0,"",IFERROR(INDEX(Targets!$C$6:$C$45,MATCH('Weekly data'!$C84,Targets!$A$6:$A$45,0)),0)),IF(AND(Metrics!$J$7="Weekly",ISNUMBER(Metrics!$K$7)),Metrics!$K$7,"")))))</f>
        <v/>
      </c>
      <c r="M84">
        <f>IF(NOT(ISNUMBER('Weekly data'!F84)),"",IF(Metrics!$L$7="% of target",IF(ISNUMBER(L84),IF(L84=0,"",'Weekly data'!F84/L84),""),'Weekly data'!F84))</f>
        <v/>
      </c>
      <c r="N84">
        <f>IF(AND(ISNUMBER(M84),ISNUMBER(M83)),ABS(M84-M83),"")</f>
        <v/>
      </c>
      <c r="O84">
        <f>IF(COUNT(M72:M83)&lt;12,"",AVERAGE(M72:M83))</f>
        <v/>
      </c>
      <c r="P84">
        <f>IF(COUNT(N73:N83)&lt;11,"",AVERAGE(N73:N83))</f>
        <v/>
      </c>
      <c r="Q84">
        <f>IF(OR(O84="",P84=""),"",O84+2.66*P84)</f>
        <v/>
      </c>
      <c r="R84">
        <f>IF(OR(O84="",P84=""),"",O84-2.66*P84)</f>
        <v/>
      </c>
      <c r="S84">
        <f>IF(OR(O84="",COUNT(M77:M84)&lt;8),"",IF(COUNTIF(M77:M84,"&gt;"&amp;O84)=8,"Above",IF(COUNTIF(M77:M84,"&lt;"&amp;O84)=8,"Below","")))</f>
        <v/>
      </c>
      <c r="T84">
        <f>IF('Weekly data'!$C84="","",IF(Metrics!$J$8="Seasonal bookings",IF(OR(N(IFERROR(INDEX(Targets!$D$6:$D$45,MATCH('Weekly data'!$C84,Targets!$A$6:$A$45,0)),0))=0,SUM(Seasonality!$B$6:$B$18)=0),"",IFERROR(INDEX(Targets!$D$6:$D$45,MATCH('Weekly data'!$C84,Targets!$A$6:$A$45,0)),0)*$B84/SUM(Seasonality!$B$6:$B$18)),IF(Metrics!$J$8="Seasonal pipeline",IF(OR(N(IFERROR(INDEX(Targets!$D$6:$D$45,MATCH('Weekly data'!$C84,Targets!$A$6:$A$45,0)),0))=0,SUM(Seasonality!$C$6:$C$18)=0),"",IFERROR(INDEX(Targets!$D$6:$D$45,MATCH('Weekly data'!$C84,Targets!$A$6:$A$45,0)),0)*$C84/SUM(Seasonality!$C$6:$C$18)),IF(Metrics!$J$8="Quarter plan",IF(N(IFERROR(INDEX(Targets!$D$6:$D$45,MATCH('Weekly data'!$C84,Targets!$A$6:$A$45,0)),0))=0,"",IFERROR(INDEX(Targets!$D$6:$D$45,MATCH('Weekly data'!$C84,Targets!$A$6:$A$45,0)),0)),IF(AND(Metrics!$J$8="Weekly",ISNUMBER(Metrics!$K$8)),Metrics!$K$8,"")))))</f>
        <v/>
      </c>
      <c r="U84">
        <f>IF(NOT(ISNUMBER('Weekly data'!G84)),"",IF(Metrics!$L$8="% of target",IF(ISNUMBER(T84),IF(T84=0,"",'Weekly data'!G84/T84),""),'Weekly data'!G84))</f>
        <v/>
      </c>
      <c r="V84">
        <f>IF(AND(ISNUMBER(U84),ISNUMBER(U83)),ABS(U84-U83),"")</f>
        <v/>
      </c>
      <c r="W84">
        <f>IF(COUNT(U72:U83)&lt;12,"",AVERAGE(U72:U83))</f>
        <v/>
      </c>
      <c r="X84">
        <f>IF(COUNT(V73:V83)&lt;11,"",AVERAGE(V73:V83))</f>
        <v/>
      </c>
      <c r="Y84">
        <f>IF(OR(W84="",X84=""),"",W84+2.66*X84)</f>
        <v/>
      </c>
      <c r="Z84">
        <f>IF(OR(W84="",X84=""),"",W84-2.66*X84)</f>
        <v/>
      </c>
      <c r="AA84">
        <f>IF(OR(W84="",COUNT(U77:U84)&lt;8),"",IF(COUNTIF(U77:U84,"&gt;"&amp;W84)=8,"Above",IF(COUNTIF(U77:U84,"&lt;"&amp;W84)=8,"Below","")))</f>
        <v/>
      </c>
      <c r="AB84">
        <f>IF('Weekly data'!$C84="","",IF(Metrics!$J$9="Seasonal bookings",IF(OR(N(IFERROR(INDEX(Targets!$E$6:$E$45,MATCH('Weekly data'!$C84,Targets!$A$6:$A$45,0)),0))=0,SUM(Seasonality!$B$6:$B$18)=0),"",IFERROR(INDEX(Targets!$E$6:$E$45,MATCH('Weekly data'!$C84,Targets!$A$6:$A$45,0)),0)*$B84/SUM(Seasonality!$B$6:$B$18)),IF(Metrics!$J$9="Seasonal pipeline",IF(OR(N(IFERROR(INDEX(Targets!$E$6:$E$45,MATCH('Weekly data'!$C84,Targets!$A$6:$A$45,0)),0))=0,SUM(Seasonality!$C$6:$C$18)=0),"",IFERROR(INDEX(Targets!$E$6:$E$45,MATCH('Weekly data'!$C84,Targets!$A$6:$A$45,0)),0)*$C84/SUM(Seasonality!$C$6:$C$18)),IF(Metrics!$J$9="Quarter plan",IF(N(IFERROR(INDEX(Targets!$E$6:$E$45,MATCH('Weekly data'!$C84,Targets!$A$6:$A$45,0)),0))=0,"",IFERROR(INDEX(Targets!$E$6:$E$45,MATCH('Weekly data'!$C84,Targets!$A$6:$A$45,0)),0)),IF(AND(Metrics!$J$9="Weekly",ISNUMBER(Metrics!$K$9)),Metrics!$K$9,"")))))</f>
        <v/>
      </c>
      <c r="AC84">
        <f>IF(NOT(ISNUMBER('Weekly data'!H84)),"",IF(Metrics!$L$9="% of target",IF(ISNUMBER(AB84),IF(AB84=0,"",'Weekly data'!H84/AB84),""),'Weekly data'!H84))</f>
        <v/>
      </c>
      <c r="AD84">
        <f>IF(AND(ISNUMBER(AC84),ISNUMBER(AC83)),ABS(AC84-AC83),"")</f>
        <v/>
      </c>
      <c r="AE84">
        <f>IF(COUNT(AC72:AC83)&lt;12,"",AVERAGE(AC72:AC83))</f>
        <v/>
      </c>
      <c r="AF84">
        <f>IF(COUNT(AD73:AD83)&lt;11,"",AVERAGE(AD73:AD83))</f>
        <v/>
      </c>
      <c r="AG84">
        <f>IF(OR(AE84="",AF84=""),"",AE84+2.66*AF84)</f>
        <v/>
      </c>
      <c r="AH84">
        <f>IF(OR(AE84="",AF84=""),"",AE84-2.66*AF84)</f>
        <v/>
      </c>
      <c r="AI84">
        <f>IF(OR(AE84="",COUNT(AC77:AC84)&lt;8),"",IF(COUNTIF(AC77:AC84,"&gt;"&amp;AE84)=8,"Above",IF(COUNTIF(AC77:AC84,"&lt;"&amp;AE84)=8,"Below","")))</f>
        <v/>
      </c>
      <c r="AJ84">
        <f>IF('Weekly data'!$C84="","",IF(Metrics!$J$10="Seasonal bookings",IF(OR(N(IFERROR(INDEX(Targets!$F$6:$F$45,MATCH('Weekly data'!$C84,Targets!$A$6:$A$45,0)),0))=0,SUM(Seasonality!$B$6:$B$18)=0),"",IFERROR(INDEX(Targets!$F$6:$F$45,MATCH('Weekly data'!$C84,Targets!$A$6:$A$45,0)),0)*$B84/SUM(Seasonality!$B$6:$B$18)),IF(Metrics!$J$10="Seasonal pipeline",IF(OR(N(IFERROR(INDEX(Targets!$F$6:$F$45,MATCH('Weekly data'!$C84,Targets!$A$6:$A$45,0)),0))=0,SUM(Seasonality!$C$6:$C$18)=0),"",IFERROR(INDEX(Targets!$F$6:$F$45,MATCH('Weekly data'!$C84,Targets!$A$6:$A$45,0)),0)*$C84/SUM(Seasonality!$C$6:$C$18)),IF(Metrics!$J$10="Quarter plan",IF(N(IFERROR(INDEX(Targets!$F$6:$F$45,MATCH('Weekly data'!$C84,Targets!$A$6:$A$45,0)),0))=0,"",IFERROR(INDEX(Targets!$F$6:$F$45,MATCH('Weekly data'!$C84,Targets!$A$6:$A$45,0)),0)),IF(AND(Metrics!$J$10="Weekly",ISNUMBER(Metrics!$K$10)),Metrics!$K$10,"")))))</f>
        <v/>
      </c>
      <c r="AK84">
        <f>IF(NOT(ISNUMBER('Weekly data'!I84)),"",IF(Metrics!$L$10="% of target",IF(ISNUMBER(AJ84),IF(AJ84=0,"",'Weekly data'!I84/AJ84),""),'Weekly data'!I84))</f>
        <v/>
      </c>
      <c r="AL84">
        <f>IF(AND(ISNUMBER(AK84),ISNUMBER(AK83)),ABS(AK84-AK83),"")</f>
        <v/>
      </c>
      <c r="AM84">
        <f>IF(COUNT(AK72:AK83)&lt;12,"",AVERAGE(AK72:AK83))</f>
        <v/>
      </c>
      <c r="AN84">
        <f>IF(COUNT(AL73:AL83)&lt;11,"",AVERAGE(AL73:AL83))</f>
        <v/>
      </c>
      <c r="AO84">
        <f>IF(OR(AM84="",AN84=""),"",AM84+2.66*AN84)</f>
        <v/>
      </c>
      <c r="AP84">
        <f>IF(OR(AM84="",AN84=""),"",AM84-2.66*AN84)</f>
        <v/>
      </c>
      <c r="AQ84">
        <f>IF(OR(AM84="",COUNT(AK77:AK84)&lt;8),"",IF(COUNTIF(AK77:AK84,"&gt;"&amp;AM84)=8,"Above",IF(COUNTIF(AK77:AK84,"&lt;"&amp;AM84)=8,"Below","")))</f>
        <v/>
      </c>
      <c r="AR84">
        <f>IF('Weekly data'!$C84="","",IF(Metrics!$J$11="Seasonal bookings",IF(OR(N(IFERROR(INDEX(Targets!$G$6:$G$45,MATCH('Weekly data'!$C84,Targets!$A$6:$A$45,0)),0))=0,SUM(Seasonality!$B$6:$B$18)=0),"",IFERROR(INDEX(Targets!$G$6:$G$45,MATCH('Weekly data'!$C84,Targets!$A$6:$A$45,0)),0)*$B84/SUM(Seasonality!$B$6:$B$18)),IF(Metrics!$J$11="Seasonal pipeline",IF(OR(N(IFERROR(INDEX(Targets!$G$6:$G$45,MATCH('Weekly data'!$C84,Targets!$A$6:$A$45,0)),0))=0,SUM(Seasonality!$C$6:$C$18)=0),"",IFERROR(INDEX(Targets!$G$6:$G$45,MATCH('Weekly data'!$C84,Targets!$A$6:$A$45,0)),0)*$C84/SUM(Seasonality!$C$6:$C$18)),IF(Metrics!$J$11="Quarter plan",IF(N(IFERROR(INDEX(Targets!$G$6:$G$45,MATCH('Weekly data'!$C84,Targets!$A$6:$A$45,0)),0))=0,"",IFERROR(INDEX(Targets!$G$6:$G$45,MATCH('Weekly data'!$C84,Targets!$A$6:$A$45,0)),0)),IF(AND(Metrics!$J$11="Weekly",ISNUMBER(Metrics!$K$11)),Metrics!$K$11,"")))))</f>
        <v/>
      </c>
      <c r="AS84">
        <f>IF(NOT(ISNUMBER('Weekly data'!J84)),"",IF(Metrics!$L$11="% of target",IF(ISNUMBER(AR84),IF(AR84=0,"",'Weekly data'!J84/AR84),""),'Weekly data'!J84))</f>
        <v/>
      </c>
      <c r="AT84">
        <f>IF(AND(ISNUMBER(AS84),ISNUMBER(AS83)),ABS(AS84-AS83),"")</f>
        <v/>
      </c>
      <c r="AU84">
        <f>IF(COUNT(AS72:AS83)&lt;12,"",AVERAGE(AS72:AS83))</f>
        <v/>
      </c>
      <c r="AV84">
        <f>IF(COUNT(AT73:AT83)&lt;11,"",AVERAGE(AT73:AT83))</f>
        <v/>
      </c>
      <c r="AW84">
        <f>IF(OR(AU84="",AV84=""),"",AU84+2.66*AV84)</f>
        <v/>
      </c>
      <c r="AX84">
        <f>IF(OR(AU84="",AV84=""),"",AU84-2.66*AV84)</f>
        <v/>
      </c>
      <c r="AY84">
        <f>IF(OR(AU84="",COUNT(AS77:AS84)&lt;8),"",IF(COUNTIF(AS77:AS84,"&gt;"&amp;AU84)=8,"Above",IF(COUNTIF(AS77:AS84,"&lt;"&amp;AU84)=8,"Below","")))</f>
        <v/>
      </c>
      <c r="AZ84">
        <f>IF('Weekly data'!$C84="","",IF(Metrics!$J$12="Seasonal bookings",IF(OR(N(IFERROR(INDEX(Targets!$H$6:$H$45,MATCH('Weekly data'!$C84,Targets!$A$6:$A$45,0)),0))=0,SUM(Seasonality!$B$6:$B$18)=0),"",IFERROR(INDEX(Targets!$H$6:$H$45,MATCH('Weekly data'!$C84,Targets!$A$6:$A$45,0)),0)*$B84/SUM(Seasonality!$B$6:$B$18)),IF(Metrics!$J$12="Seasonal pipeline",IF(OR(N(IFERROR(INDEX(Targets!$H$6:$H$45,MATCH('Weekly data'!$C84,Targets!$A$6:$A$45,0)),0))=0,SUM(Seasonality!$C$6:$C$18)=0),"",IFERROR(INDEX(Targets!$H$6:$H$45,MATCH('Weekly data'!$C84,Targets!$A$6:$A$45,0)),0)*$C84/SUM(Seasonality!$C$6:$C$18)),IF(Metrics!$J$12="Quarter plan",IF(N(IFERROR(INDEX(Targets!$H$6:$H$45,MATCH('Weekly data'!$C84,Targets!$A$6:$A$45,0)),0))=0,"",IFERROR(INDEX(Targets!$H$6:$H$45,MATCH('Weekly data'!$C84,Targets!$A$6:$A$45,0)),0)),IF(AND(Metrics!$J$12="Weekly",ISNUMBER(Metrics!$K$12)),Metrics!$K$12,"")))))</f>
        <v/>
      </c>
      <c r="BA84">
        <f>IF(NOT(ISNUMBER('Weekly data'!K84)),"",IF(Metrics!$L$12="% of target",IF(ISNUMBER(AZ84),IF(AZ84=0,"",'Weekly data'!K84/AZ84),""),'Weekly data'!K84))</f>
        <v/>
      </c>
      <c r="BB84">
        <f>IF(AND(ISNUMBER(BA84),ISNUMBER(BA83)),ABS(BA84-BA83),"")</f>
        <v/>
      </c>
      <c r="BC84">
        <f>IF(COUNT(BA72:BA83)&lt;12,"",AVERAGE(BA72:BA83))</f>
        <v/>
      </c>
      <c r="BD84">
        <f>IF(COUNT(BB73:BB83)&lt;11,"",AVERAGE(BB73:BB83))</f>
        <v/>
      </c>
      <c r="BE84">
        <f>IF(OR(BC84="",BD84=""),"",BC84+2.66*BD84)</f>
        <v/>
      </c>
      <c r="BF84">
        <f>IF(OR(BC84="",BD84=""),"",BC84-2.66*BD84)</f>
        <v/>
      </c>
      <c r="BG84">
        <f>IF(OR(BC84="",COUNT(BA77:BA84)&lt;8),"",IF(COUNTIF(BA77:BA84,"&gt;"&amp;BC84)=8,"Above",IF(COUNTIF(BA77:BA84,"&lt;"&amp;BC84)=8,"Below","")))</f>
        <v/>
      </c>
      <c r="BH84">
        <f>IF('Weekly data'!$C84="","",IF(Metrics!$J$13="Seasonal bookings",IF(OR(N(IFERROR(INDEX(Targets!$I$6:$I$45,MATCH('Weekly data'!$C84,Targets!$A$6:$A$45,0)),0))=0,SUM(Seasonality!$B$6:$B$18)=0),"",IFERROR(INDEX(Targets!$I$6:$I$45,MATCH('Weekly data'!$C84,Targets!$A$6:$A$45,0)),0)*$B84/SUM(Seasonality!$B$6:$B$18)),IF(Metrics!$J$13="Seasonal pipeline",IF(OR(N(IFERROR(INDEX(Targets!$I$6:$I$45,MATCH('Weekly data'!$C84,Targets!$A$6:$A$45,0)),0))=0,SUM(Seasonality!$C$6:$C$18)=0),"",IFERROR(INDEX(Targets!$I$6:$I$45,MATCH('Weekly data'!$C84,Targets!$A$6:$A$45,0)),0)*$C84/SUM(Seasonality!$C$6:$C$18)),IF(Metrics!$J$13="Quarter plan",IF(N(IFERROR(INDEX(Targets!$I$6:$I$45,MATCH('Weekly data'!$C84,Targets!$A$6:$A$45,0)),0))=0,"",IFERROR(INDEX(Targets!$I$6:$I$45,MATCH('Weekly data'!$C84,Targets!$A$6:$A$45,0)),0)),IF(AND(Metrics!$J$13="Weekly",ISNUMBER(Metrics!$K$13)),Metrics!$K$13,"")))))</f>
        <v/>
      </c>
      <c r="BI84">
        <f>IF(NOT(ISNUMBER('Weekly data'!L84)),"",IF(Metrics!$L$13="% of target",IF(ISNUMBER(BH84),IF(BH84=0,"",'Weekly data'!L84/BH84),""),'Weekly data'!L84))</f>
        <v/>
      </c>
      <c r="BJ84">
        <f>IF(AND(ISNUMBER(BI84),ISNUMBER(BI83)),ABS(BI84-BI83),"")</f>
        <v/>
      </c>
      <c r="BK84">
        <f>IF(COUNT(BI72:BI83)&lt;12,"",AVERAGE(BI72:BI83))</f>
        <v/>
      </c>
      <c r="BL84">
        <f>IF(COUNT(BJ73:BJ83)&lt;11,"",AVERAGE(BJ73:BJ83))</f>
        <v/>
      </c>
      <c r="BM84">
        <f>IF(OR(BK84="",BL84=""),"",BK84+2.66*BL84)</f>
        <v/>
      </c>
      <c r="BN84">
        <f>IF(OR(BK84="",BL84=""),"",BK84-2.66*BL84)</f>
        <v/>
      </c>
      <c r="BO84">
        <f>IF(OR(BK84="",COUNT(BI77:BI84)&lt;8),"",IF(COUNTIF(BI77:BI84,"&gt;"&amp;BK84)=8,"Above",IF(COUNTIF(BI77:BI84,"&lt;"&amp;BK84)=8,"Below","")))</f>
        <v/>
      </c>
      <c r="BP84">
        <f>IF('Weekly data'!$C84="","",IF(Metrics!$J$14="Seasonal bookings",IF(OR(N(IFERROR(INDEX(Targets!$J$6:$J$45,MATCH('Weekly data'!$C84,Targets!$A$6:$A$45,0)),0))=0,SUM(Seasonality!$B$6:$B$18)=0),"",IFERROR(INDEX(Targets!$J$6:$J$45,MATCH('Weekly data'!$C84,Targets!$A$6:$A$45,0)),0)*$B84/SUM(Seasonality!$B$6:$B$18)),IF(Metrics!$J$14="Seasonal pipeline",IF(OR(N(IFERROR(INDEX(Targets!$J$6:$J$45,MATCH('Weekly data'!$C84,Targets!$A$6:$A$45,0)),0))=0,SUM(Seasonality!$C$6:$C$18)=0),"",IFERROR(INDEX(Targets!$J$6:$J$45,MATCH('Weekly data'!$C84,Targets!$A$6:$A$45,0)),0)*$C84/SUM(Seasonality!$C$6:$C$18)),IF(Metrics!$J$14="Quarter plan",IF(N(IFERROR(INDEX(Targets!$J$6:$J$45,MATCH('Weekly data'!$C84,Targets!$A$6:$A$45,0)),0))=0,"",IFERROR(INDEX(Targets!$J$6:$J$45,MATCH('Weekly data'!$C84,Targets!$A$6:$A$45,0)),0)),IF(AND(Metrics!$J$14="Weekly",ISNUMBER(Metrics!$K$14)),Metrics!$K$14,"")))))</f>
        <v/>
      </c>
      <c r="BQ84">
        <f>IF(NOT(ISNUMBER('Weekly data'!M84)),"",IF(Metrics!$L$14="% of target",IF(ISNUMBER(BP84),IF(BP84=0,"",'Weekly data'!M84/BP84),""),'Weekly data'!M84))</f>
        <v/>
      </c>
      <c r="BR84">
        <f>IF(AND(ISNUMBER(BQ84),ISNUMBER(BQ83)),ABS(BQ84-BQ83),"")</f>
        <v/>
      </c>
      <c r="BS84">
        <f>IF(COUNT(BQ72:BQ83)&lt;12,"",AVERAGE(BQ72:BQ83))</f>
        <v/>
      </c>
      <c r="BT84">
        <f>IF(COUNT(BR73:BR83)&lt;11,"",AVERAGE(BR73:BR83))</f>
        <v/>
      </c>
      <c r="BU84">
        <f>IF(OR(BS84="",BT84=""),"",BS84+2.66*BT84)</f>
        <v/>
      </c>
      <c r="BV84">
        <f>IF(OR(BS84="",BT84=""),"",BS84-2.66*BT84)</f>
        <v/>
      </c>
      <c r="BW84">
        <f>IF(OR(BS84="",COUNT(BQ77:BQ84)&lt;8),"",IF(COUNTIF(BQ77:BQ84,"&gt;"&amp;BS84)=8,"Above",IF(COUNTIF(BQ77:BQ84,"&lt;"&amp;BS84)=8,"Below","")))</f>
        <v/>
      </c>
      <c r="BX84">
        <f>IF('Weekly data'!$C84="","",IF(Metrics!$J$15="Seasonal bookings",IF(OR(N(IFERROR(INDEX(Targets!$K$6:$K$45,MATCH('Weekly data'!$C84,Targets!$A$6:$A$45,0)),0))=0,SUM(Seasonality!$B$6:$B$18)=0),"",IFERROR(INDEX(Targets!$K$6:$K$45,MATCH('Weekly data'!$C84,Targets!$A$6:$A$45,0)),0)*$B84/SUM(Seasonality!$B$6:$B$18)),IF(Metrics!$J$15="Seasonal pipeline",IF(OR(N(IFERROR(INDEX(Targets!$K$6:$K$45,MATCH('Weekly data'!$C84,Targets!$A$6:$A$45,0)),0))=0,SUM(Seasonality!$C$6:$C$18)=0),"",IFERROR(INDEX(Targets!$K$6:$K$45,MATCH('Weekly data'!$C84,Targets!$A$6:$A$45,0)),0)*$C84/SUM(Seasonality!$C$6:$C$18)),IF(Metrics!$J$15="Quarter plan",IF(N(IFERROR(INDEX(Targets!$K$6:$K$45,MATCH('Weekly data'!$C84,Targets!$A$6:$A$45,0)),0))=0,"",IFERROR(INDEX(Targets!$K$6:$K$45,MATCH('Weekly data'!$C84,Targets!$A$6:$A$45,0)),0)),IF(AND(Metrics!$J$15="Weekly",ISNUMBER(Metrics!$K$15)),Metrics!$K$15,"")))))</f>
        <v/>
      </c>
      <c r="BY84">
        <f>IF(NOT(ISNUMBER('Weekly data'!N84)),"",IF(Metrics!$L$15="% of target",IF(ISNUMBER(BX84),IF(BX84=0,"",'Weekly data'!N84/BX84),""),'Weekly data'!N84))</f>
        <v/>
      </c>
      <c r="BZ84">
        <f>IF(AND(ISNUMBER(BY84),ISNUMBER(BY83)),ABS(BY84-BY83),"")</f>
        <v/>
      </c>
      <c r="CA84">
        <f>IF(COUNT(BY72:BY83)&lt;12,"",AVERAGE(BY72:BY83))</f>
        <v/>
      </c>
      <c r="CB84">
        <f>IF(COUNT(BZ73:BZ83)&lt;11,"",AVERAGE(BZ73:BZ83))</f>
        <v/>
      </c>
      <c r="CC84">
        <f>IF(OR(CA84="",CB84=""),"",CA84+2.66*CB84)</f>
        <v/>
      </c>
      <c r="CD84">
        <f>IF(OR(CA84="",CB84=""),"",CA84-2.66*CB84)</f>
        <v/>
      </c>
      <c r="CE84">
        <f>IF(OR(CA84="",COUNT(BY77:BY84)&lt;8),"",IF(COUNTIF(BY77:BY84,"&gt;"&amp;CA84)=8,"Above",IF(COUNTIF(BY77:BY84,"&lt;"&amp;CA84)=8,"Below","")))</f>
        <v/>
      </c>
      <c r="CF84">
        <f>IF('Weekly data'!$C84="","",IF(Metrics!$J$16="Seasonal bookings",IF(OR(N(IFERROR(INDEX(Targets!$L$6:$L$45,MATCH('Weekly data'!$C84,Targets!$A$6:$A$45,0)),0))=0,SUM(Seasonality!$B$6:$B$18)=0),"",IFERROR(INDEX(Targets!$L$6:$L$45,MATCH('Weekly data'!$C84,Targets!$A$6:$A$45,0)),0)*$B84/SUM(Seasonality!$B$6:$B$18)),IF(Metrics!$J$16="Seasonal pipeline",IF(OR(N(IFERROR(INDEX(Targets!$L$6:$L$45,MATCH('Weekly data'!$C84,Targets!$A$6:$A$45,0)),0))=0,SUM(Seasonality!$C$6:$C$18)=0),"",IFERROR(INDEX(Targets!$L$6:$L$45,MATCH('Weekly data'!$C84,Targets!$A$6:$A$45,0)),0)*$C84/SUM(Seasonality!$C$6:$C$18)),IF(Metrics!$J$16="Quarter plan",IF(N(IFERROR(INDEX(Targets!$L$6:$L$45,MATCH('Weekly data'!$C84,Targets!$A$6:$A$45,0)),0))=0,"",IFERROR(INDEX(Targets!$L$6:$L$45,MATCH('Weekly data'!$C84,Targets!$A$6:$A$45,0)),0)),IF(AND(Metrics!$J$16="Weekly",ISNUMBER(Metrics!$K$16)),Metrics!$K$16,"")))))</f>
        <v/>
      </c>
      <c r="CG84">
        <f>IF(NOT(ISNUMBER('Weekly data'!O84)),"",IF(Metrics!$L$16="% of target",IF(ISNUMBER(CF84),IF(CF84=0,"",'Weekly data'!O84/CF84),""),'Weekly data'!O84))</f>
        <v/>
      </c>
      <c r="CH84">
        <f>IF(AND(ISNUMBER(CG84),ISNUMBER(CG83)),ABS(CG84-CG83),"")</f>
        <v/>
      </c>
      <c r="CI84">
        <f>IF(COUNT(CG72:CG83)&lt;12,"",AVERAGE(CG72:CG83))</f>
        <v/>
      </c>
      <c r="CJ84">
        <f>IF(COUNT(CH73:CH83)&lt;11,"",AVERAGE(CH73:CH83))</f>
        <v/>
      </c>
      <c r="CK84">
        <f>IF(OR(CI84="",CJ84=""),"",CI84+2.66*CJ84)</f>
        <v/>
      </c>
      <c r="CL84">
        <f>IF(OR(CI84="",CJ84=""),"",CI84-2.66*CJ84)</f>
        <v/>
      </c>
      <c r="CM84">
        <f>IF(OR(CI84="",COUNT(CG77:CG84)&lt;8),"",IF(COUNTIF(CG77:CG84,"&gt;"&amp;CI84)=8,"Above",IF(COUNTIF(CG77:CG84,"&lt;"&amp;CI84)=8,"Below","")))</f>
        <v/>
      </c>
      <c r="CN84">
        <f>IF('Weekly data'!$C84="","",IF(Metrics!$J$17="Seasonal bookings",IF(OR(N(IFERROR(INDEX(Targets!$M$6:$M$45,MATCH('Weekly data'!$C84,Targets!$A$6:$A$45,0)),0))=0,SUM(Seasonality!$B$6:$B$18)=0),"",IFERROR(INDEX(Targets!$M$6:$M$45,MATCH('Weekly data'!$C84,Targets!$A$6:$A$45,0)),0)*$B84/SUM(Seasonality!$B$6:$B$18)),IF(Metrics!$J$17="Seasonal pipeline",IF(OR(N(IFERROR(INDEX(Targets!$M$6:$M$45,MATCH('Weekly data'!$C84,Targets!$A$6:$A$45,0)),0))=0,SUM(Seasonality!$C$6:$C$18)=0),"",IFERROR(INDEX(Targets!$M$6:$M$45,MATCH('Weekly data'!$C84,Targets!$A$6:$A$45,0)),0)*$C84/SUM(Seasonality!$C$6:$C$18)),IF(Metrics!$J$17="Quarter plan",IF(N(IFERROR(INDEX(Targets!$M$6:$M$45,MATCH('Weekly data'!$C84,Targets!$A$6:$A$45,0)),0))=0,"",IFERROR(INDEX(Targets!$M$6:$M$45,MATCH('Weekly data'!$C84,Targets!$A$6:$A$45,0)),0)),IF(AND(Metrics!$J$17="Weekly",ISNUMBER(Metrics!$K$17)),Metrics!$K$17,"")))))</f>
        <v/>
      </c>
      <c r="CO84">
        <f>IF(NOT(ISNUMBER('Weekly data'!P84)),"",IF(Metrics!$L$17="% of target",IF(ISNUMBER(CN84),IF(CN84=0,"",'Weekly data'!P84/CN84),""),'Weekly data'!P84))</f>
        <v/>
      </c>
      <c r="CP84">
        <f>IF(AND(ISNUMBER(CO84),ISNUMBER(CO83)),ABS(CO84-CO83),"")</f>
        <v/>
      </c>
      <c r="CQ84">
        <f>IF(COUNT(CO72:CO83)&lt;12,"",AVERAGE(CO72:CO83))</f>
        <v/>
      </c>
      <c r="CR84">
        <f>IF(COUNT(CP73:CP83)&lt;11,"",AVERAGE(CP73:CP83))</f>
        <v/>
      </c>
      <c r="CS84">
        <f>IF(OR(CQ84="",CR84=""),"",CQ84+2.66*CR84)</f>
        <v/>
      </c>
      <c r="CT84">
        <f>IF(OR(CQ84="",CR84=""),"",CQ84-2.66*CR84)</f>
        <v/>
      </c>
      <c r="CU84">
        <f>IF(OR(CQ84="",COUNT(CO77:CO84)&lt;8),"",IF(COUNTIF(CO77:CO84,"&gt;"&amp;CQ84)=8,"Above",IF(COUNTIF(CO77:CO84,"&lt;"&amp;CQ84)=8,"Below","")))</f>
        <v/>
      </c>
    </row>
    <row r="85">
      <c r="A85" s="8">
        <f>'Weekly data'!A85</f>
        <v/>
      </c>
      <c r="B85">
        <f>IF('Weekly data'!D85="","",INDEX(Seasonality!$B$6:$B$18,'Weekly data'!D85))</f>
        <v/>
      </c>
      <c r="C85">
        <f>IF('Weekly data'!D85="","",INDEX(Seasonality!$C$6:$C$18,'Weekly data'!D85))</f>
        <v/>
      </c>
      <c r="D85">
        <f>IF('Weekly data'!$C85="","",IF(Metrics!$J$6="Seasonal bookings",IF(OR(N(IFERROR(INDEX(Targets!$B$6:$B$45,MATCH('Weekly data'!$C85,Targets!$A$6:$A$45,0)),0))=0,SUM(Seasonality!$B$6:$B$18)=0),"",IFERROR(INDEX(Targets!$B$6:$B$45,MATCH('Weekly data'!$C85,Targets!$A$6:$A$45,0)),0)*$B85/SUM(Seasonality!$B$6:$B$18)),IF(Metrics!$J$6="Seasonal pipeline",IF(OR(N(IFERROR(INDEX(Targets!$B$6:$B$45,MATCH('Weekly data'!$C85,Targets!$A$6:$A$45,0)),0))=0,SUM(Seasonality!$C$6:$C$18)=0),"",IFERROR(INDEX(Targets!$B$6:$B$45,MATCH('Weekly data'!$C85,Targets!$A$6:$A$45,0)),0)*$C85/SUM(Seasonality!$C$6:$C$18)),IF(Metrics!$J$6="Quarter plan",IF(N(IFERROR(INDEX(Targets!$B$6:$B$45,MATCH('Weekly data'!$C85,Targets!$A$6:$A$45,0)),0))=0,"",IFERROR(INDEX(Targets!$B$6:$B$45,MATCH('Weekly data'!$C85,Targets!$A$6:$A$45,0)),0)),IF(AND(Metrics!$J$6="Weekly",ISNUMBER(Metrics!$K$6)),Metrics!$K$6,"")))))</f>
        <v/>
      </c>
      <c r="E85">
        <f>IF(NOT(ISNUMBER('Weekly data'!E85)),"",IF(Metrics!$L$6="% of target",IF(ISNUMBER(D85),IF(D85=0,"",'Weekly data'!E85/D85),""),'Weekly data'!E85))</f>
        <v/>
      </c>
      <c r="F85">
        <f>IF(AND(ISNUMBER(E85),ISNUMBER(E84)),ABS(E85-E84),"")</f>
        <v/>
      </c>
      <c r="G85">
        <f>IF(COUNT(E73:E84)&lt;12,"",AVERAGE(E73:E84))</f>
        <v/>
      </c>
      <c r="H85">
        <f>IF(COUNT(F74:F84)&lt;11,"",AVERAGE(F74:F84))</f>
        <v/>
      </c>
      <c r="I85">
        <f>IF(OR(G85="",H85=""),"",G85+2.66*H85)</f>
        <v/>
      </c>
      <c r="J85">
        <f>IF(OR(G85="",H85=""),"",G85-2.66*H85)</f>
        <v/>
      </c>
      <c r="K85">
        <f>IF(OR(G85="",COUNT(E78:E85)&lt;8),"",IF(COUNTIF(E78:E85,"&gt;"&amp;G85)=8,"Above",IF(COUNTIF(E78:E85,"&lt;"&amp;G85)=8,"Below","")))</f>
        <v/>
      </c>
      <c r="L85">
        <f>IF('Weekly data'!$C85="","",IF(Metrics!$J$7="Seasonal bookings",IF(OR(N(IFERROR(INDEX(Targets!$C$6:$C$45,MATCH('Weekly data'!$C85,Targets!$A$6:$A$45,0)),0))=0,SUM(Seasonality!$B$6:$B$18)=0),"",IFERROR(INDEX(Targets!$C$6:$C$45,MATCH('Weekly data'!$C85,Targets!$A$6:$A$45,0)),0)*$B85/SUM(Seasonality!$B$6:$B$18)),IF(Metrics!$J$7="Seasonal pipeline",IF(OR(N(IFERROR(INDEX(Targets!$C$6:$C$45,MATCH('Weekly data'!$C85,Targets!$A$6:$A$45,0)),0))=0,SUM(Seasonality!$C$6:$C$18)=0),"",IFERROR(INDEX(Targets!$C$6:$C$45,MATCH('Weekly data'!$C85,Targets!$A$6:$A$45,0)),0)*$C85/SUM(Seasonality!$C$6:$C$18)),IF(Metrics!$J$7="Quarter plan",IF(N(IFERROR(INDEX(Targets!$C$6:$C$45,MATCH('Weekly data'!$C85,Targets!$A$6:$A$45,0)),0))=0,"",IFERROR(INDEX(Targets!$C$6:$C$45,MATCH('Weekly data'!$C85,Targets!$A$6:$A$45,0)),0)),IF(AND(Metrics!$J$7="Weekly",ISNUMBER(Metrics!$K$7)),Metrics!$K$7,"")))))</f>
        <v/>
      </c>
      <c r="M85">
        <f>IF(NOT(ISNUMBER('Weekly data'!F85)),"",IF(Metrics!$L$7="% of target",IF(ISNUMBER(L85),IF(L85=0,"",'Weekly data'!F85/L85),""),'Weekly data'!F85))</f>
        <v/>
      </c>
      <c r="N85">
        <f>IF(AND(ISNUMBER(M85),ISNUMBER(M84)),ABS(M85-M84),"")</f>
        <v/>
      </c>
      <c r="O85">
        <f>IF(COUNT(M73:M84)&lt;12,"",AVERAGE(M73:M84))</f>
        <v/>
      </c>
      <c r="P85">
        <f>IF(COUNT(N74:N84)&lt;11,"",AVERAGE(N74:N84))</f>
        <v/>
      </c>
      <c r="Q85">
        <f>IF(OR(O85="",P85=""),"",O85+2.66*P85)</f>
        <v/>
      </c>
      <c r="R85">
        <f>IF(OR(O85="",P85=""),"",O85-2.66*P85)</f>
        <v/>
      </c>
      <c r="S85">
        <f>IF(OR(O85="",COUNT(M78:M85)&lt;8),"",IF(COUNTIF(M78:M85,"&gt;"&amp;O85)=8,"Above",IF(COUNTIF(M78:M85,"&lt;"&amp;O85)=8,"Below","")))</f>
        <v/>
      </c>
      <c r="T85">
        <f>IF('Weekly data'!$C85="","",IF(Metrics!$J$8="Seasonal bookings",IF(OR(N(IFERROR(INDEX(Targets!$D$6:$D$45,MATCH('Weekly data'!$C85,Targets!$A$6:$A$45,0)),0))=0,SUM(Seasonality!$B$6:$B$18)=0),"",IFERROR(INDEX(Targets!$D$6:$D$45,MATCH('Weekly data'!$C85,Targets!$A$6:$A$45,0)),0)*$B85/SUM(Seasonality!$B$6:$B$18)),IF(Metrics!$J$8="Seasonal pipeline",IF(OR(N(IFERROR(INDEX(Targets!$D$6:$D$45,MATCH('Weekly data'!$C85,Targets!$A$6:$A$45,0)),0))=0,SUM(Seasonality!$C$6:$C$18)=0),"",IFERROR(INDEX(Targets!$D$6:$D$45,MATCH('Weekly data'!$C85,Targets!$A$6:$A$45,0)),0)*$C85/SUM(Seasonality!$C$6:$C$18)),IF(Metrics!$J$8="Quarter plan",IF(N(IFERROR(INDEX(Targets!$D$6:$D$45,MATCH('Weekly data'!$C85,Targets!$A$6:$A$45,0)),0))=0,"",IFERROR(INDEX(Targets!$D$6:$D$45,MATCH('Weekly data'!$C85,Targets!$A$6:$A$45,0)),0)),IF(AND(Metrics!$J$8="Weekly",ISNUMBER(Metrics!$K$8)),Metrics!$K$8,"")))))</f>
        <v/>
      </c>
      <c r="U85">
        <f>IF(NOT(ISNUMBER('Weekly data'!G85)),"",IF(Metrics!$L$8="% of target",IF(ISNUMBER(T85),IF(T85=0,"",'Weekly data'!G85/T85),""),'Weekly data'!G85))</f>
        <v/>
      </c>
      <c r="V85">
        <f>IF(AND(ISNUMBER(U85),ISNUMBER(U84)),ABS(U85-U84),"")</f>
        <v/>
      </c>
      <c r="W85">
        <f>IF(COUNT(U73:U84)&lt;12,"",AVERAGE(U73:U84))</f>
        <v/>
      </c>
      <c r="X85">
        <f>IF(COUNT(V74:V84)&lt;11,"",AVERAGE(V74:V84))</f>
        <v/>
      </c>
      <c r="Y85">
        <f>IF(OR(W85="",X85=""),"",W85+2.66*X85)</f>
        <v/>
      </c>
      <c r="Z85">
        <f>IF(OR(W85="",X85=""),"",W85-2.66*X85)</f>
        <v/>
      </c>
      <c r="AA85">
        <f>IF(OR(W85="",COUNT(U78:U85)&lt;8),"",IF(COUNTIF(U78:U85,"&gt;"&amp;W85)=8,"Above",IF(COUNTIF(U78:U85,"&lt;"&amp;W85)=8,"Below","")))</f>
        <v/>
      </c>
      <c r="AB85">
        <f>IF('Weekly data'!$C85="","",IF(Metrics!$J$9="Seasonal bookings",IF(OR(N(IFERROR(INDEX(Targets!$E$6:$E$45,MATCH('Weekly data'!$C85,Targets!$A$6:$A$45,0)),0))=0,SUM(Seasonality!$B$6:$B$18)=0),"",IFERROR(INDEX(Targets!$E$6:$E$45,MATCH('Weekly data'!$C85,Targets!$A$6:$A$45,0)),0)*$B85/SUM(Seasonality!$B$6:$B$18)),IF(Metrics!$J$9="Seasonal pipeline",IF(OR(N(IFERROR(INDEX(Targets!$E$6:$E$45,MATCH('Weekly data'!$C85,Targets!$A$6:$A$45,0)),0))=0,SUM(Seasonality!$C$6:$C$18)=0),"",IFERROR(INDEX(Targets!$E$6:$E$45,MATCH('Weekly data'!$C85,Targets!$A$6:$A$45,0)),0)*$C85/SUM(Seasonality!$C$6:$C$18)),IF(Metrics!$J$9="Quarter plan",IF(N(IFERROR(INDEX(Targets!$E$6:$E$45,MATCH('Weekly data'!$C85,Targets!$A$6:$A$45,0)),0))=0,"",IFERROR(INDEX(Targets!$E$6:$E$45,MATCH('Weekly data'!$C85,Targets!$A$6:$A$45,0)),0)),IF(AND(Metrics!$J$9="Weekly",ISNUMBER(Metrics!$K$9)),Metrics!$K$9,"")))))</f>
        <v/>
      </c>
      <c r="AC85">
        <f>IF(NOT(ISNUMBER('Weekly data'!H85)),"",IF(Metrics!$L$9="% of target",IF(ISNUMBER(AB85),IF(AB85=0,"",'Weekly data'!H85/AB85),""),'Weekly data'!H85))</f>
        <v/>
      </c>
      <c r="AD85">
        <f>IF(AND(ISNUMBER(AC85),ISNUMBER(AC84)),ABS(AC85-AC84),"")</f>
        <v/>
      </c>
      <c r="AE85">
        <f>IF(COUNT(AC73:AC84)&lt;12,"",AVERAGE(AC73:AC84))</f>
        <v/>
      </c>
      <c r="AF85">
        <f>IF(COUNT(AD74:AD84)&lt;11,"",AVERAGE(AD74:AD84))</f>
        <v/>
      </c>
      <c r="AG85">
        <f>IF(OR(AE85="",AF85=""),"",AE85+2.66*AF85)</f>
        <v/>
      </c>
      <c r="AH85">
        <f>IF(OR(AE85="",AF85=""),"",AE85-2.66*AF85)</f>
        <v/>
      </c>
      <c r="AI85">
        <f>IF(OR(AE85="",COUNT(AC78:AC85)&lt;8),"",IF(COUNTIF(AC78:AC85,"&gt;"&amp;AE85)=8,"Above",IF(COUNTIF(AC78:AC85,"&lt;"&amp;AE85)=8,"Below","")))</f>
        <v/>
      </c>
      <c r="AJ85">
        <f>IF('Weekly data'!$C85="","",IF(Metrics!$J$10="Seasonal bookings",IF(OR(N(IFERROR(INDEX(Targets!$F$6:$F$45,MATCH('Weekly data'!$C85,Targets!$A$6:$A$45,0)),0))=0,SUM(Seasonality!$B$6:$B$18)=0),"",IFERROR(INDEX(Targets!$F$6:$F$45,MATCH('Weekly data'!$C85,Targets!$A$6:$A$45,0)),0)*$B85/SUM(Seasonality!$B$6:$B$18)),IF(Metrics!$J$10="Seasonal pipeline",IF(OR(N(IFERROR(INDEX(Targets!$F$6:$F$45,MATCH('Weekly data'!$C85,Targets!$A$6:$A$45,0)),0))=0,SUM(Seasonality!$C$6:$C$18)=0),"",IFERROR(INDEX(Targets!$F$6:$F$45,MATCH('Weekly data'!$C85,Targets!$A$6:$A$45,0)),0)*$C85/SUM(Seasonality!$C$6:$C$18)),IF(Metrics!$J$10="Quarter plan",IF(N(IFERROR(INDEX(Targets!$F$6:$F$45,MATCH('Weekly data'!$C85,Targets!$A$6:$A$45,0)),0))=0,"",IFERROR(INDEX(Targets!$F$6:$F$45,MATCH('Weekly data'!$C85,Targets!$A$6:$A$45,0)),0)),IF(AND(Metrics!$J$10="Weekly",ISNUMBER(Metrics!$K$10)),Metrics!$K$10,"")))))</f>
        <v/>
      </c>
      <c r="AK85">
        <f>IF(NOT(ISNUMBER('Weekly data'!I85)),"",IF(Metrics!$L$10="% of target",IF(ISNUMBER(AJ85),IF(AJ85=0,"",'Weekly data'!I85/AJ85),""),'Weekly data'!I85))</f>
        <v/>
      </c>
      <c r="AL85">
        <f>IF(AND(ISNUMBER(AK85),ISNUMBER(AK84)),ABS(AK85-AK84),"")</f>
        <v/>
      </c>
      <c r="AM85">
        <f>IF(COUNT(AK73:AK84)&lt;12,"",AVERAGE(AK73:AK84))</f>
        <v/>
      </c>
      <c r="AN85">
        <f>IF(COUNT(AL74:AL84)&lt;11,"",AVERAGE(AL74:AL84))</f>
        <v/>
      </c>
      <c r="AO85">
        <f>IF(OR(AM85="",AN85=""),"",AM85+2.66*AN85)</f>
        <v/>
      </c>
      <c r="AP85">
        <f>IF(OR(AM85="",AN85=""),"",AM85-2.66*AN85)</f>
        <v/>
      </c>
      <c r="AQ85">
        <f>IF(OR(AM85="",COUNT(AK78:AK85)&lt;8),"",IF(COUNTIF(AK78:AK85,"&gt;"&amp;AM85)=8,"Above",IF(COUNTIF(AK78:AK85,"&lt;"&amp;AM85)=8,"Below","")))</f>
        <v/>
      </c>
      <c r="AR85">
        <f>IF('Weekly data'!$C85="","",IF(Metrics!$J$11="Seasonal bookings",IF(OR(N(IFERROR(INDEX(Targets!$G$6:$G$45,MATCH('Weekly data'!$C85,Targets!$A$6:$A$45,0)),0))=0,SUM(Seasonality!$B$6:$B$18)=0),"",IFERROR(INDEX(Targets!$G$6:$G$45,MATCH('Weekly data'!$C85,Targets!$A$6:$A$45,0)),0)*$B85/SUM(Seasonality!$B$6:$B$18)),IF(Metrics!$J$11="Seasonal pipeline",IF(OR(N(IFERROR(INDEX(Targets!$G$6:$G$45,MATCH('Weekly data'!$C85,Targets!$A$6:$A$45,0)),0))=0,SUM(Seasonality!$C$6:$C$18)=0),"",IFERROR(INDEX(Targets!$G$6:$G$45,MATCH('Weekly data'!$C85,Targets!$A$6:$A$45,0)),0)*$C85/SUM(Seasonality!$C$6:$C$18)),IF(Metrics!$J$11="Quarter plan",IF(N(IFERROR(INDEX(Targets!$G$6:$G$45,MATCH('Weekly data'!$C85,Targets!$A$6:$A$45,0)),0))=0,"",IFERROR(INDEX(Targets!$G$6:$G$45,MATCH('Weekly data'!$C85,Targets!$A$6:$A$45,0)),0)),IF(AND(Metrics!$J$11="Weekly",ISNUMBER(Metrics!$K$11)),Metrics!$K$11,"")))))</f>
        <v/>
      </c>
      <c r="AS85">
        <f>IF(NOT(ISNUMBER('Weekly data'!J85)),"",IF(Metrics!$L$11="% of target",IF(ISNUMBER(AR85),IF(AR85=0,"",'Weekly data'!J85/AR85),""),'Weekly data'!J85))</f>
        <v/>
      </c>
      <c r="AT85">
        <f>IF(AND(ISNUMBER(AS85),ISNUMBER(AS84)),ABS(AS85-AS84),"")</f>
        <v/>
      </c>
      <c r="AU85">
        <f>IF(COUNT(AS73:AS84)&lt;12,"",AVERAGE(AS73:AS84))</f>
        <v/>
      </c>
      <c r="AV85">
        <f>IF(COUNT(AT74:AT84)&lt;11,"",AVERAGE(AT74:AT84))</f>
        <v/>
      </c>
      <c r="AW85">
        <f>IF(OR(AU85="",AV85=""),"",AU85+2.66*AV85)</f>
        <v/>
      </c>
      <c r="AX85">
        <f>IF(OR(AU85="",AV85=""),"",AU85-2.66*AV85)</f>
        <v/>
      </c>
      <c r="AY85">
        <f>IF(OR(AU85="",COUNT(AS78:AS85)&lt;8),"",IF(COUNTIF(AS78:AS85,"&gt;"&amp;AU85)=8,"Above",IF(COUNTIF(AS78:AS85,"&lt;"&amp;AU85)=8,"Below","")))</f>
        <v/>
      </c>
      <c r="AZ85">
        <f>IF('Weekly data'!$C85="","",IF(Metrics!$J$12="Seasonal bookings",IF(OR(N(IFERROR(INDEX(Targets!$H$6:$H$45,MATCH('Weekly data'!$C85,Targets!$A$6:$A$45,0)),0))=0,SUM(Seasonality!$B$6:$B$18)=0),"",IFERROR(INDEX(Targets!$H$6:$H$45,MATCH('Weekly data'!$C85,Targets!$A$6:$A$45,0)),0)*$B85/SUM(Seasonality!$B$6:$B$18)),IF(Metrics!$J$12="Seasonal pipeline",IF(OR(N(IFERROR(INDEX(Targets!$H$6:$H$45,MATCH('Weekly data'!$C85,Targets!$A$6:$A$45,0)),0))=0,SUM(Seasonality!$C$6:$C$18)=0),"",IFERROR(INDEX(Targets!$H$6:$H$45,MATCH('Weekly data'!$C85,Targets!$A$6:$A$45,0)),0)*$C85/SUM(Seasonality!$C$6:$C$18)),IF(Metrics!$J$12="Quarter plan",IF(N(IFERROR(INDEX(Targets!$H$6:$H$45,MATCH('Weekly data'!$C85,Targets!$A$6:$A$45,0)),0))=0,"",IFERROR(INDEX(Targets!$H$6:$H$45,MATCH('Weekly data'!$C85,Targets!$A$6:$A$45,0)),0)),IF(AND(Metrics!$J$12="Weekly",ISNUMBER(Metrics!$K$12)),Metrics!$K$12,"")))))</f>
        <v/>
      </c>
      <c r="BA85">
        <f>IF(NOT(ISNUMBER('Weekly data'!K85)),"",IF(Metrics!$L$12="% of target",IF(ISNUMBER(AZ85),IF(AZ85=0,"",'Weekly data'!K85/AZ85),""),'Weekly data'!K85))</f>
        <v/>
      </c>
      <c r="BB85">
        <f>IF(AND(ISNUMBER(BA85),ISNUMBER(BA84)),ABS(BA85-BA84),"")</f>
        <v/>
      </c>
      <c r="BC85">
        <f>IF(COUNT(BA73:BA84)&lt;12,"",AVERAGE(BA73:BA84))</f>
        <v/>
      </c>
      <c r="BD85">
        <f>IF(COUNT(BB74:BB84)&lt;11,"",AVERAGE(BB74:BB84))</f>
        <v/>
      </c>
      <c r="BE85">
        <f>IF(OR(BC85="",BD85=""),"",BC85+2.66*BD85)</f>
        <v/>
      </c>
      <c r="BF85">
        <f>IF(OR(BC85="",BD85=""),"",BC85-2.66*BD85)</f>
        <v/>
      </c>
      <c r="BG85">
        <f>IF(OR(BC85="",COUNT(BA78:BA85)&lt;8),"",IF(COUNTIF(BA78:BA85,"&gt;"&amp;BC85)=8,"Above",IF(COUNTIF(BA78:BA85,"&lt;"&amp;BC85)=8,"Below","")))</f>
        <v/>
      </c>
      <c r="BH85">
        <f>IF('Weekly data'!$C85="","",IF(Metrics!$J$13="Seasonal bookings",IF(OR(N(IFERROR(INDEX(Targets!$I$6:$I$45,MATCH('Weekly data'!$C85,Targets!$A$6:$A$45,0)),0))=0,SUM(Seasonality!$B$6:$B$18)=0),"",IFERROR(INDEX(Targets!$I$6:$I$45,MATCH('Weekly data'!$C85,Targets!$A$6:$A$45,0)),0)*$B85/SUM(Seasonality!$B$6:$B$18)),IF(Metrics!$J$13="Seasonal pipeline",IF(OR(N(IFERROR(INDEX(Targets!$I$6:$I$45,MATCH('Weekly data'!$C85,Targets!$A$6:$A$45,0)),0))=0,SUM(Seasonality!$C$6:$C$18)=0),"",IFERROR(INDEX(Targets!$I$6:$I$45,MATCH('Weekly data'!$C85,Targets!$A$6:$A$45,0)),0)*$C85/SUM(Seasonality!$C$6:$C$18)),IF(Metrics!$J$13="Quarter plan",IF(N(IFERROR(INDEX(Targets!$I$6:$I$45,MATCH('Weekly data'!$C85,Targets!$A$6:$A$45,0)),0))=0,"",IFERROR(INDEX(Targets!$I$6:$I$45,MATCH('Weekly data'!$C85,Targets!$A$6:$A$45,0)),0)),IF(AND(Metrics!$J$13="Weekly",ISNUMBER(Metrics!$K$13)),Metrics!$K$13,"")))))</f>
        <v/>
      </c>
      <c r="BI85">
        <f>IF(NOT(ISNUMBER('Weekly data'!L85)),"",IF(Metrics!$L$13="% of target",IF(ISNUMBER(BH85),IF(BH85=0,"",'Weekly data'!L85/BH85),""),'Weekly data'!L85))</f>
        <v/>
      </c>
      <c r="BJ85">
        <f>IF(AND(ISNUMBER(BI85),ISNUMBER(BI84)),ABS(BI85-BI84),"")</f>
        <v/>
      </c>
      <c r="BK85">
        <f>IF(COUNT(BI73:BI84)&lt;12,"",AVERAGE(BI73:BI84))</f>
        <v/>
      </c>
      <c r="BL85">
        <f>IF(COUNT(BJ74:BJ84)&lt;11,"",AVERAGE(BJ74:BJ84))</f>
        <v/>
      </c>
      <c r="BM85">
        <f>IF(OR(BK85="",BL85=""),"",BK85+2.66*BL85)</f>
        <v/>
      </c>
      <c r="BN85">
        <f>IF(OR(BK85="",BL85=""),"",BK85-2.66*BL85)</f>
        <v/>
      </c>
      <c r="BO85">
        <f>IF(OR(BK85="",COUNT(BI78:BI85)&lt;8),"",IF(COUNTIF(BI78:BI85,"&gt;"&amp;BK85)=8,"Above",IF(COUNTIF(BI78:BI85,"&lt;"&amp;BK85)=8,"Below","")))</f>
        <v/>
      </c>
      <c r="BP85">
        <f>IF('Weekly data'!$C85="","",IF(Metrics!$J$14="Seasonal bookings",IF(OR(N(IFERROR(INDEX(Targets!$J$6:$J$45,MATCH('Weekly data'!$C85,Targets!$A$6:$A$45,0)),0))=0,SUM(Seasonality!$B$6:$B$18)=0),"",IFERROR(INDEX(Targets!$J$6:$J$45,MATCH('Weekly data'!$C85,Targets!$A$6:$A$45,0)),0)*$B85/SUM(Seasonality!$B$6:$B$18)),IF(Metrics!$J$14="Seasonal pipeline",IF(OR(N(IFERROR(INDEX(Targets!$J$6:$J$45,MATCH('Weekly data'!$C85,Targets!$A$6:$A$45,0)),0))=0,SUM(Seasonality!$C$6:$C$18)=0),"",IFERROR(INDEX(Targets!$J$6:$J$45,MATCH('Weekly data'!$C85,Targets!$A$6:$A$45,0)),0)*$C85/SUM(Seasonality!$C$6:$C$18)),IF(Metrics!$J$14="Quarter plan",IF(N(IFERROR(INDEX(Targets!$J$6:$J$45,MATCH('Weekly data'!$C85,Targets!$A$6:$A$45,0)),0))=0,"",IFERROR(INDEX(Targets!$J$6:$J$45,MATCH('Weekly data'!$C85,Targets!$A$6:$A$45,0)),0)),IF(AND(Metrics!$J$14="Weekly",ISNUMBER(Metrics!$K$14)),Metrics!$K$14,"")))))</f>
        <v/>
      </c>
      <c r="BQ85">
        <f>IF(NOT(ISNUMBER('Weekly data'!M85)),"",IF(Metrics!$L$14="% of target",IF(ISNUMBER(BP85),IF(BP85=0,"",'Weekly data'!M85/BP85),""),'Weekly data'!M85))</f>
        <v/>
      </c>
      <c r="BR85">
        <f>IF(AND(ISNUMBER(BQ85),ISNUMBER(BQ84)),ABS(BQ85-BQ84),"")</f>
        <v/>
      </c>
      <c r="BS85">
        <f>IF(COUNT(BQ73:BQ84)&lt;12,"",AVERAGE(BQ73:BQ84))</f>
        <v/>
      </c>
      <c r="BT85">
        <f>IF(COUNT(BR74:BR84)&lt;11,"",AVERAGE(BR74:BR84))</f>
        <v/>
      </c>
      <c r="BU85">
        <f>IF(OR(BS85="",BT85=""),"",BS85+2.66*BT85)</f>
        <v/>
      </c>
      <c r="BV85">
        <f>IF(OR(BS85="",BT85=""),"",BS85-2.66*BT85)</f>
        <v/>
      </c>
      <c r="BW85">
        <f>IF(OR(BS85="",COUNT(BQ78:BQ85)&lt;8),"",IF(COUNTIF(BQ78:BQ85,"&gt;"&amp;BS85)=8,"Above",IF(COUNTIF(BQ78:BQ85,"&lt;"&amp;BS85)=8,"Below","")))</f>
        <v/>
      </c>
      <c r="BX85">
        <f>IF('Weekly data'!$C85="","",IF(Metrics!$J$15="Seasonal bookings",IF(OR(N(IFERROR(INDEX(Targets!$K$6:$K$45,MATCH('Weekly data'!$C85,Targets!$A$6:$A$45,0)),0))=0,SUM(Seasonality!$B$6:$B$18)=0),"",IFERROR(INDEX(Targets!$K$6:$K$45,MATCH('Weekly data'!$C85,Targets!$A$6:$A$45,0)),0)*$B85/SUM(Seasonality!$B$6:$B$18)),IF(Metrics!$J$15="Seasonal pipeline",IF(OR(N(IFERROR(INDEX(Targets!$K$6:$K$45,MATCH('Weekly data'!$C85,Targets!$A$6:$A$45,0)),0))=0,SUM(Seasonality!$C$6:$C$18)=0),"",IFERROR(INDEX(Targets!$K$6:$K$45,MATCH('Weekly data'!$C85,Targets!$A$6:$A$45,0)),0)*$C85/SUM(Seasonality!$C$6:$C$18)),IF(Metrics!$J$15="Quarter plan",IF(N(IFERROR(INDEX(Targets!$K$6:$K$45,MATCH('Weekly data'!$C85,Targets!$A$6:$A$45,0)),0))=0,"",IFERROR(INDEX(Targets!$K$6:$K$45,MATCH('Weekly data'!$C85,Targets!$A$6:$A$45,0)),0)),IF(AND(Metrics!$J$15="Weekly",ISNUMBER(Metrics!$K$15)),Metrics!$K$15,"")))))</f>
        <v/>
      </c>
      <c r="BY85">
        <f>IF(NOT(ISNUMBER('Weekly data'!N85)),"",IF(Metrics!$L$15="% of target",IF(ISNUMBER(BX85),IF(BX85=0,"",'Weekly data'!N85/BX85),""),'Weekly data'!N85))</f>
        <v/>
      </c>
      <c r="BZ85">
        <f>IF(AND(ISNUMBER(BY85),ISNUMBER(BY84)),ABS(BY85-BY84),"")</f>
        <v/>
      </c>
      <c r="CA85">
        <f>IF(COUNT(BY73:BY84)&lt;12,"",AVERAGE(BY73:BY84))</f>
        <v/>
      </c>
      <c r="CB85">
        <f>IF(COUNT(BZ74:BZ84)&lt;11,"",AVERAGE(BZ74:BZ84))</f>
        <v/>
      </c>
      <c r="CC85">
        <f>IF(OR(CA85="",CB85=""),"",CA85+2.66*CB85)</f>
        <v/>
      </c>
      <c r="CD85">
        <f>IF(OR(CA85="",CB85=""),"",CA85-2.66*CB85)</f>
        <v/>
      </c>
      <c r="CE85">
        <f>IF(OR(CA85="",COUNT(BY78:BY85)&lt;8),"",IF(COUNTIF(BY78:BY85,"&gt;"&amp;CA85)=8,"Above",IF(COUNTIF(BY78:BY85,"&lt;"&amp;CA85)=8,"Below","")))</f>
        <v/>
      </c>
      <c r="CF85">
        <f>IF('Weekly data'!$C85="","",IF(Metrics!$J$16="Seasonal bookings",IF(OR(N(IFERROR(INDEX(Targets!$L$6:$L$45,MATCH('Weekly data'!$C85,Targets!$A$6:$A$45,0)),0))=0,SUM(Seasonality!$B$6:$B$18)=0),"",IFERROR(INDEX(Targets!$L$6:$L$45,MATCH('Weekly data'!$C85,Targets!$A$6:$A$45,0)),0)*$B85/SUM(Seasonality!$B$6:$B$18)),IF(Metrics!$J$16="Seasonal pipeline",IF(OR(N(IFERROR(INDEX(Targets!$L$6:$L$45,MATCH('Weekly data'!$C85,Targets!$A$6:$A$45,0)),0))=0,SUM(Seasonality!$C$6:$C$18)=0),"",IFERROR(INDEX(Targets!$L$6:$L$45,MATCH('Weekly data'!$C85,Targets!$A$6:$A$45,0)),0)*$C85/SUM(Seasonality!$C$6:$C$18)),IF(Metrics!$J$16="Quarter plan",IF(N(IFERROR(INDEX(Targets!$L$6:$L$45,MATCH('Weekly data'!$C85,Targets!$A$6:$A$45,0)),0))=0,"",IFERROR(INDEX(Targets!$L$6:$L$45,MATCH('Weekly data'!$C85,Targets!$A$6:$A$45,0)),0)),IF(AND(Metrics!$J$16="Weekly",ISNUMBER(Metrics!$K$16)),Metrics!$K$16,"")))))</f>
        <v/>
      </c>
      <c r="CG85">
        <f>IF(NOT(ISNUMBER('Weekly data'!O85)),"",IF(Metrics!$L$16="% of target",IF(ISNUMBER(CF85),IF(CF85=0,"",'Weekly data'!O85/CF85),""),'Weekly data'!O85))</f>
        <v/>
      </c>
      <c r="CH85">
        <f>IF(AND(ISNUMBER(CG85),ISNUMBER(CG84)),ABS(CG85-CG84),"")</f>
        <v/>
      </c>
      <c r="CI85">
        <f>IF(COUNT(CG73:CG84)&lt;12,"",AVERAGE(CG73:CG84))</f>
        <v/>
      </c>
      <c r="CJ85">
        <f>IF(COUNT(CH74:CH84)&lt;11,"",AVERAGE(CH74:CH84))</f>
        <v/>
      </c>
      <c r="CK85">
        <f>IF(OR(CI85="",CJ85=""),"",CI85+2.66*CJ85)</f>
        <v/>
      </c>
      <c r="CL85">
        <f>IF(OR(CI85="",CJ85=""),"",CI85-2.66*CJ85)</f>
        <v/>
      </c>
      <c r="CM85">
        <f>IF(OR(CI85="",COUNT(CG78:CG85)&lt;8),"",IF(COUNTIF(CG78:CG85,"&gt;"&amp;CI85)=8,"Above",IF(COUNTIF(CG78:CG85,"&lt;"&amp;CI85)=8,"Below","")))</f>
        <v/>
      </c>
      <c r="CN85">
        <f>IF('Weekly data'!$C85="","",IF(Metrics!$J$17="Seasonal bookings",IF(OR(N(IFERROR(INDEX(Targets!$M$6:$M$45,MATCH('Weekly data'!$C85,Targets!$A$6:$A$45,0)),0))=0,SUM(Seasonality!$B$6:$B$18)=0),"",IFERROR(INDEX(Targets!$M$6:$M$45,MATCH('Weekly data'!$C85,Targets!$A$6:$A$45,0)),0)*$B85/SUM(Seasonality!$B$6:$B$18)),IF(Metrics!$J$17="Seasonal pipeline",IF(OR(N(IFERROR(INDEX(Targets!$M$6:$M$45,MATCH('Weekly data'!$C85,Targets!$A$6:$A$45,0)),0))=0,SUM(Seasonality!$C$6:$C$18)=0),"",IFERROR(INDEX(Targets!$M$6:$M$45,MATCH('Weekly data'!$C85,Targets!$A$6:$A$45,0)),0)*$C85/SUM(Seasonality!$C$6:$C$18)),IF(Metrics!$J$17="Quarter plan",IF(N(IFERROR(INDEX(Targets!$M$6:$M$45,MATCH('Weekly data'!$C85,Targets!$A$6:$A$45,0)),0))=0,"",IFERROR(INDEX(Targets!$M$6:$M$45,MATCH('Weekly data'!$C85,Targets!$A$6:$A$45,0)),0)),IF(AND(Metrics!$J$17="Weekly",ISNUMBER(Metrics!$K$17)),Metrics!$K$17,"")))))</f>
        <v/>
      </c>
      <c r="CO85">
        <f>IF(NOT(ISNUMBER('Weekly data'!P85)),"",IF(Metrics!$L$17="% of target",IF(ISNUMBER(CN85),IF(CN85=0,"",'Weekly data'!P85/CN85),""),'Weekly data'!P85))</f>
        <v/>
      </c>
      <c r="CP85">
        <f>IF(AND(ISNUMBER(CO85),ISNUMBER(CO84)),ABS(CO85-CO84),"")</f>
        <v/>
      </c>
      <c r="CQ85">
        <f>IF(COUNT(CO73:CO84)&lt;12,"",AVERAGE(CO73:CO84))</f>
        <v/>
      </c>
      <c r="CR85">
        <f>IF(COUNT(CP74:CP84)&lt;11,"",AVERAGE(CP74:CP84))</f>
        <v/>
      </c>
      <c r="CS85">
        <f>IF(OR(CQ85="",CR85=""),"",CQ85+2.66*CR85)</f>
        <v/>
      </c>
      <c r="CT85">
        <f>IF(OR(CQ85="",CR85=""),"",CQ85-2.66*CR85)</f>
        <v/>
      </c>
      <c r="CU85">
        <f>IF(OR(CQ85="",COUNT(CO78:CO85)&lt;8),"",IF(COUNTIF(CO78:CO85,"&gt;"&amp;CQ85)=8,"Above",IF(COUNTIF(CO78:CO85,"&lt;"&amp;CQ85)=8,"Below","")))</f>
        <v/>
      </c>
    </row>
    <row r="86">
      <c r="A86" s="8">
        <f>'Weekly data'!A86</f>
        <v/>
      </c>
      <c r="B86">
        <f>IF('Weekly data'!D86="","",INDEX(Seasonality!$B$6:$B$18,'Weekly data'!D86))</f>
        <v/>
      </c>
      <c r="C86">
        <f>IF('Weekly data'!D86="","",INDEX(Seasonality!$C$6:$C$18,'Weekly data'!D86))</f>
        <v/>
      </c>
      <c r="D86">
        <f>IF('Weekly data'!$C86="","",IF(Metrics!$J$6="Seasonal bookings",IF(OR(N(IFERROR(INDEX(Targets!$B$6:$B$45,MATCH('Weekly data'!$C86,Targets!$A$6:$A$45,0)),0))=0,SUM(Seasonality!$B$6:$B$18)=0),"",IFERROR(INDEX(Targets!$B$6:$B$45,MATCH('Weekly data'!$C86,Targets!$A$6:$A$45,0)),0)*$B86/SUM(Seasonality!$B$6:$B$18)),IF(Metrics!$J$6="Seasonal pipeline",IF(OR(N(IFERROR(INDEX(Targets!$B$6:$B$45,MATCH('Weekly data'!$C86,Targets!$A$6:$A$45,0)),0))=0,SUM(Seasonality!$C$6:$C$18)=0),"",IFERROR(INDEX(Targets!$B$6:$B$45,MATCH('Weekly data'!$C86,Targets!$A$6:$A$45,0)),0)*$C86/SUM(Seasonality!$C$6:$C$18)),IF(Metrics!$J$6="Quarter plan",IF(N(IFERROR(INDEX(Targets!$B$6:$B$45,MATCH('Weekly data'!$C86,Targets!$A$6:$A$45,0)),0))=0,"",IFERROR(INDEX(Targets!$B$6:$B$45,MATCH('Weekly data'!$C86,Targets!$A$6:$A$45,0)),0)),IF(AND(Metrics!$J$6="Weekly",ISNUMBER(Metrics!$K$6)),Metrics!$K$6,"")))))</f>
        <v/>
      </c>
      <c r="E86">
        <f>IF(NOT(ISNUMBER('Weekly data'!E86)),"",IF(Metrics!$L$6="% of target",IF(ISNUMBER(D86),IF(D86=0,"",'Weekly data'!E86/D86),""),'Weekly data'!E86))</f>
        <v/>
      </c>
      <c r="F86">
        <f>IF(AND(ISNUMBER(E86),ISNUMBER(E85)),ABS(E86-E85),"")</f>
        <v/>
      </c>
      <c r="G86">
        <f>IF(COUNT(E74:E85)&lt;12,"",AVERAGE(E74:E85))</f>
        <v/>
      </c>
      <c r="H86">
        <f>IF(COUNT(F75:F85)&lt;11,"",AVERAGE(F75:F85))</f>
        <v/>
      </c>
      <c r="I86">
        <f>IF(OR(G86="",H86=""),"",G86+2.66*H86)</f>
        <v/>
      </c>
      <c r="J86">
        <f>IF(OR(G86="",H86=""),"",G86-2.66*H86)</f>
        <v/>
      </c>
      <c r="K86">
        <f>IF(OR(G86="",COUNT(E79:E86)&lt;8),"",IF(COUNTIF(E79:E86,"&gt;"&amp;G86)=8,"Above",IF(COUNTIF(E79:E86,"&lt;"&amp;G86)=8,"Below","")))</f>
        <v/>
      </c>
      <c r="L86">
        <f>IF('Weekly data'!$C86="","",IF(Metrics!$J$7="Seasonal bookings",IF(OR(N(IFERROR(INDEX(Targets!$C$6:$C$45,MATCH('Weekly data'!$C86,Targets!$A$6:$A$45,0)),0))=0,SUM(Seasonality!$B$6:$B$18)=0),"",IFERROR(INDEX(Targets!$C$6:$C$45,MATCH('Weekly data'!$C86,Targets!$A$6:$A$45,0)),0)*$B86/SUM(Seasonality!$B$6:$B$18)),IF(Metrics!$J$7="Seasonal pipeline",IF(OR(N(IFERROR(INDEX(Targets!$C$6:$C$45,MATCH('Weekly data'!$C86,Targets!$A$6:$A$45,0)),0))=0,SUM(Seasonality!$C$6:$C$18)=0),"",IFERROR(INDEX(Targets!$C$6:$C$45,MATCH('Weekly data'!$C86,Targets!$A$6:$A$45,0)),0)*$C86/SUM(Seasonality!$C$6:$C$18)),IF(Metrics!$J$7="Quarter plan",IF(N(IFERROR(INDEX(Targets!$C$6:$C$45,MATCH('Weekly data'!$C86,Targets!$A$6:$A$45,0)),0))=0,"",IFERROR(INDEX(Targets!$C$6:$C$45,MATCH('Weekly data'!$C86,Targets!$A$6:$A$45,0)),0)),IF(AND(Metrics!$J$7="Weekly",ISNUMBER(Metrics!$K$7)),Metrics!$K$7,"")))))</f>
        <v/>
      </c>
      <c r="M86">
        <f>IF(NOT(ISNUMBER('Weekly data'!F86)),"",IF(Metrics!$L$7="% of target",IF(ISNUMBER(L86),IF(L86=0,"",'Weekly data'!F86/L86),""),'Weekly data'!F86))</f>
        <v/>
      </c>
      <c r="N86">
        <f>IF(AND(ISNUMBER(M86),ISNUMBER(M85)),ABS(M86-M85),"")</f>
        <v/>
      </c>
      <c r="O86">
        <f>IF(COUNT(M74:M85)&lt;12,"",AVERAGE(M74:M85))</f>
        <v/>
      </c>
      <c r="P86">
        <f>IF(COUNT(N75:N85)&lt;11,"",AVERAGE(N75:N85))</f>
        <v/>
      </c>
      <c r="Q86">
        <f>IF(OR(O86="",P86=""),"",O86+2.66*P86)</f>
        <v/>
      </c>
      <c r="R86">
        <f>IF(OR(O86="",P86=""),"",O86-2.66*P86)</f>
        <v/>
      </c>
      <c r="S86">
        <f>IF(OR(O86="",COUNT(M79:M86)&lt;8),"",IF(COUNTIF(M79:M86,"&gt;"&amp;O86)=8,"Above",IF(COUNTIF(M79:M86,"&lt;"&amp;O86)=8,"Below","")))</f>
        <v/>
      </c>
      <c r="T86">
        <f>IF('Weekly data'!$C86="","",IF(Metrics!$J$8="Seasonal bookings",IF(OR(N(IFERROR(INDEX(Targets!$D$6:$D$45,MATCH('Weekly data'!$C86,Targets!$A$6:$A$45,0)),0))=0,SUM(Seasonality!$B$6:$B$18)=0),"",IFERROR(INDEX(Targets!$D$6:$D$45,MATCH('Weekly data'!$C86,Targets!$A$6:$A$45,0)),0)*$B86/SUM(Seasonality!$B$6:$B$18)),IF(Metrics!$J$8="Seasonal pipeline",IF(OR(N(IFERROR(INDEX(Targets!$D$6:$D$45,MATCH('Weekly data'!$C86,Targets!$A$6:$A$45,0)),0))=0,SUM(Seasonality!$C$6:$C$18)=0),"",IFERROR(INDEX(Targets!$D$6:$D$45,MATCH('Weekly data'!$C86,Targets!$A$6:$A$45,0)),0)*$C86/SUM(Seasonality!$C$6:$C$18)),IF(Metrics!$J$8="Quarter plan",IF(N(IFERROR(INDEX(Targets!$D$6:$D$45,MATCH('Weekly data'!$C86,Targets!$A$6:$A$45,0)),0))=0,"",IFERROR(INDEX(Targets!$D$6:$D$45,MATCH('Weekly data'!$C86,Targets!$A$6:$A$45,0)),0)),IF(AND(Metrics!$J$8="Weekly",ISNUMBER(Metrics!$K$8)),Metrics!$K$8,"")))))</f>
        <v/>
      </c>
      <c r="U86">
        <f>IF(NOT(ISNUMBER('Weekly data'!G86)),"",IF(Metrics!$L$8="% of target",IF(ISNUMBER(T86),IF(T86=0,"",'Weekly data'!G86/T86),""),'Weekly data'!G86))</f>
        <v/>
      </c>
      <c r="V86">
        <f>IF(AND(ISNUMBER(U86),ISNUMBER(U85)),ABS(U86-U85),"")</f>
        <v/>
      </c>
      <c r="W86">
        <f>IF(COUNT(U74:U85)&lt;12,"",AVERAGE(U74:U85))</f>
        <v/>
      </c>
      <c r="X86">
        <f>IF(COUNT(V75:V85)&lt;11,"",AVERAGE(V75:V85))</f>
        <v/>
      </c>
      <c r="Y86">
        <f>IF(OR(W86="",X86=""),"",W86+2.66*X86)</f>
        <v/>
      </c>
      <c r="Z86">
        <f>IF(OR(W86="",X86=""),"",W86-2.66*X86)</f>
        <v/>
      </c>
      <c r="AA86">
        <f>IF(OR(W86="",COUNT(U79:U86)&lt;8),"",IF(COUNTIF(U79:U86,"&gt;"&amp;W86)=8,"Above",IF(COUNTIF(U79:U86,"&lt;"&amp;W86)=8,"Below","")))</f>
        <v/>
      </c>
      <c r="AB86">
        <f>IF('Weekly data'!$C86="","",IF(Metrics!$J$9="Seasonal bookings",IF(OR(N(IFERROR(INDEX(Targets!$E$6:$E$45,MATCH('Weekly data'!$C86,Targets!$A$6:$A$45,0)),0))=0,SUM(Seasonality!$B$6:$B$18)=0),"",IFERROR(INDEX(Targets!$E$6:$E$45,MATCH('Weekly data'!$C86,Targets!$A$6:$A$45,0)),0)*$B86/SUM(Seasonality!$B$6:$B$18)),IF(Metrics!$J$9="Seasonal pipeline",IF(OR(N(IFERROR(INDEX(Targets!$E$6:$E$45,MATCH('Weekly data'!$C86,Targets!$A$6:$A$45,0)),0))=0,SUM(Seasonality!$C$6:$C$18)=0),"",IFERROR(INDEX(Targets!$E$6:$E$45,MATCH('Weekly data'!$C86,Targets!$A$6:$A$45,0)),0)*$C86/SUM(Seasonality!$C$6:$C$18)),IF(Metrics!$J$9="Quarter plan",IF(N(IFERROR(INDEX(Targets!$E$6:$E$45,MATCH('Weekly data'!$C86,Targets!$A$6:$A$45,0)),0))=0,"",IFERROR(INDEX(Targets!$E$6:$E$45,MATCH('Weekly data'!$C86,Targets!$A$6:$A$45,0)),0)),IF(AND(Metrics!$J$9="Weekly",ISNUMBER(Metrics!$K$9)),Metrics!$K$9,"")))))</f>
        <v/>
      </c>
      <c r="AC86">
        <f>IF(NOT(ISNUMBER('Weekly data'!H86)),"",IF(Metrics!$L$9="% of target",IF(ISNUMBER(AB86),IF(AB86=0,"",'Weekly data'!H86/AB86),""),'Weekly data'!H86))</f>
        <v/>
      </c>
      <c r="AD86">
        <f>IF(AND(ISNUMBER(AC86),ISNUMBER(AC85)),ABS(AC86-AC85),"")</f>
        <v/>
      </c>
      <c r="AE86">
        <f>IF(COUNT(AC74:AC85)&lt;12,"",AVERAGE(AC74:AC85))</f>
        <v/>
      </c>
      <c r="AF86">
        <f>IF(COUNT(AD75:AD85)&lt;11,"",AVERAGE(AD75:AD85))</f>
        <v/>
      </c>
      <c r="AG86">
        <f>IF(OR(AE86="",AF86=""),"",AE86+2.66*AF86)</f>
        <v/>
      </c>
      <c r="AH86">
        <f>IF(OR(AE86="",AF86=""),"",AE86-2.66*AF86)</f>
        <v/>
      </c>
      <c r="AI86">
        <f>IF(OR(AE86="",COUNT(AC79:AC86)&lt;8),"",IF(COUNTIF(AC79:AC86,"&gt;"&amp;AE86)=8,"Above",IF(COUNTIF(AC79:AC86,"&lt;"&amp;AE86)=8,"Below","")))</f>
        <v/>
      </c>
      <c r="AJ86">
        <f>IF('Weekly data'!$C86="","",IF(Metrics!$J$10="Seasonal bookings",IF(OR(N(IFERROR(INDEX(Targets!$F$6:$F$45,MATCH('Weekly data'!$C86,Targets!$A$6:$A$45,0)),0))=0,SUM(Seasonality!$B$6:$B$18)=0),"",IFERROR(INDEX(Targets!$F$6:$F$45,MATCH('Weekly data'!$C86,Targets!$A$6:$A$45,0)),0)*$B86/SUM(Seasonality!$B$6:$B$18)),IF(Metrics!$J$10="Seasonal pipeline",IF(OR(N(IFERROR(INDEX(Targets!$F$6:$F$45,MATCH('Weekly data'!$C86,Targets!$A$6:$A$45,0)),0))=0,SUM(Seasonality!$C$6:$C$18)=0),"",IFERROR(INDEX(Targets!$F$6:$F$45,MATCH('Weekly data'!$C86,Targets!$A$6:$A$45,0)),0)*$C86/SUM(Seasonality!$C$6:$C$18)),IF(Metrics!$J$10="Quarter plan",IF(N(IFERROR(INDEX(Targets!$F$6:$F$45,MATCH('Weekly data'!$C86,Targets!$A$6:$A$45,0)),0))=0,"",IFERROR(INDEX(Targets!$F$6:$F$45,MATCH('Weekly data'!$C86,Targets!$A$6:$A$45,0)),0)),IF(AND(Metrics!$J$10="Weekly",ISNUMBER(Metrics!$K$10)),Metrics!$K$10,"")))))</f>
        <v/>
      </c>
      <c r="AK86">
        <f>IF(NOT(ISNUMBER('Weekly data'!I86)),"",IF(Metrics!$L$10="% of target",IF(ISNUMBER(AJ86),IF(AJ86=0,"",'Weekly data'!I86/AJ86),""),'Weekly data'!I86))</f>
        <v/>
      </c>
      <c r="AL86">
        <f>IF(AND(ISNUMBER(AK86),ISNUMBER(AK85)),ABS(AK86-AK85),"")</f>
        <v/>
      </c>
      <c r="AM86">
        <f>IF(COUNT(AK74:AK85)&lt;12,"",AVERAGE(AK74:AK85))</f>
        <v/>
      </c>
      <c r="AN86">
        <f>IF(COUNT(AL75:AL85)&lt;11,"",AVERAGE(AL75:AL85))</f>
        <v/>
      </c>
      <c r="AO86">
        <f>IF(OR(AM86="",AN86=""),"",AM86+2.66*AN86)</f>
        <v/>
      </c>
      <c r="AP86">
        <f>IF(OR(AM86="",AN86=""),"",AM86-2.66*AN86)</f>
        <v/>
      </c>
      <c r="AQ86">
        <f>IF(OR(AM86="",COUNT(AK79:AK86)&lt;8),"",IF(COUNTIF(AK79:AK86,"&gt;"&amp;AM86)=8,"Above",IF(COUNTIF(AK79:AK86,"&lt;"&amp;AM86)=8,"Below","")))</f>
        <v/>
      </c>
      <c r="AR86">
        <f>IF('Weekly data'!$C86="","",IF(Metrics!$J$11="Seasonal bookings",IF(OR(N(IFERROR(INDEX(Targets!$G$6:$G$45,MATCH('Weekly data'!$C86,Targets!$A$6:$A$45,0)),0))=0,SUM(Seasonality!$B$6:$B$18)=0),"",IFERROR(INDEX(Targets!$G$6:$G$45,MATCH('Weekly data'!$C86,Targets!$A$6:$A$45,0)),0)*$B86/SUM(Seasonality!$B$6:$B$18)),IF(Metrics!$J$11="Seasonal pipeline",IF(OR(N(IFERROR(INDEX(Targets!$G$6:$G$45,MATCH('Weekly data'!$C86,Targets!$A$6:$A$45,0)),0))=0,SUM(Seasonality!$C$6:$C$18)=0),"",IFERROR(INDEX(Targets!$G$6:$G$45,MATCH('Weekly data'!$C86,Targets!$A$6:$A$45,0)),0)*$C86/SUM(Seasonality!$C$6:$C$18)),IF(Metrics!$J$11="Quarter plan",IF(N(IFERROR(INDEX(Targets!$G$6:$G$45,MATCH('Weekly data'!$C86,Targets!$A$6:$A$45,0)),0))=0,"",IFERROR(INDEX(Targets!$G$6:$G$45,MATCH('Weekly data'!$C86,Targets!$A$6:$A$45,0)),0)),IF(AND(Metrics!$J$11="Weekly",ISNUMBER(Metrics!$K$11)),Metrics!$K$11,"")))))</f>
        <v/>
      </c>
      <c r="AS86">
        <f>IF(NOT(ISNUMBER('Weekly data'!J86)),"",IF(Metrics!$L$11="% of target",IF(ISNUMBER(AR86),IF(AR86=0,"",'Weekly data'!J86/AR86),""),'Weekly data'!J86))</f>
        <v/>
      </c>
      <c r="AT86">
        <f>IF(AND(ISNUMBER(AS86),ISNUMBER(AS85)),ABS(AS86-AS85),"")</f>
        <v/>
      </c>
      <c r="AU86">
        <f>IF(COUNT(AS74:AS85)&lt;12,"",AVERAGE(AS74:AS85))</f>
        <v/>
      </c>
      <c r="AV86">
        <f>IF(COUNT(AT75:AT85)&lt;11,"",AVERAGE(AT75:AT85))</f>
        <v/>
      </c>
      <c r="AW86">
        <f>IF(OR(AU86="",AV86=""),"",AU86+2.66*AV86)</f>
        <v/>
      </c>
      <c r="AX86">
        <f>IF(OR(AU86="",AV86=""),"",AU86-2.66*AV86)</f>
        <v/>
      </c>
      <c r="AY86">
        <f>IF(OR(AU86="",COUNT(AS79:AS86)&lt;8),"",IF(COUNTIF(AS79:AS86,"&gt;"&amp;AU86)=8,"Above",IF(COUNTIF(AS79:AS86,"&lt;"&amp;AU86)=8,"Below","")))</f>
        <v/>
      </c>
      <c r="AZ86">
        <f>IF('Weekly data'!$C86="","",IF(Metrics!$J$12="Seasonal bookings",IF(OR(N(IFERROR(INDEX(Targets!$H$6:$H$45,MATCH('Weekly data'!$C86,Targets!$A$6:$A$45,0)),0))=0,SUM(Seasonality!$B$6:$B$18)=0),"",IFERROR(INDEX(Targets!$H$6:$H$45,MATCH('Weekly data'!$C86,Targets!$A$6:$A$45,0)),0)*$B86/SUM(Seasonality!$B$6:$B$18)),IF(Metrics!$J$12="Seasonal pipeline",IF(OR(N(IFERROR(INDEX(Targets!$H$6:$H$45,MATCH('Weekly data'!$C86,Targets!$A$6:$A$45,0)),0))=0,SUM(Seasonality!$C$6:$C$18)=0),"",IFERROR(INDEX(Targets!$H$6:$H$45,MATCH('Weekly data'!$C86,Targets!$A$6:$A$45,0)),0)*$C86/SUM(Seasonality!$C$6:$C$18)),IF(Metrics!$J$12="Quarter plan",IF(N(IFERROR(INDEX(Targets!$H$6:$H$45,MATCH('Weekly data'!$C86,Targets!$A$6:$A$45,0)),0))=0,"",IFERROR(INDEX(Targets!$H$6:$H$45,MATCH('Weekly data'!$C86,Targets!$A$6:$A$45,0)),0)),IF(AND(Metrics!$J$12="Weekly",ISNUMBER(Metrics!$K$12)),Metrics!$K$12,"")))))</f>
        <v/>
      </c>
      <c r="BA86">
        <f>IF(NOT(ISNUMBER('Weekly data'!K86)),"",IF(Metrics!$L$12="% of target",IF(ISNUMBER(AZ86),IF(AZ86=0,"",'Weekly data'!K86/AZ86),""),'Weekly data'!K86))</f>
        <v/>
      </c>
      <c r="BB86">
        <f>IF(AND(ISNUMBER(BA86),ISNUMBER(BA85)),ABS(BA86-BA85),"")</f>
        <v/>
      </c>
      <c r="BC86">
        <f>IF(COUNT(BA74:BA85)&lt;12,"",AVERAGE(BA74:BA85))</f>
        <v/>
      </c>
      <c r="BD86">
        <f>IF(COUNT(BB75:BB85)&lt;11,"",AVERAGE(BB75:BB85))</f>
        <v/>
      </c>
      <c r="BE86">
        <f>IF(OR(BC86="",BD86=""),"",BC86+2.66*BD86)</f>
        <v/>
      </c>
      <c r="BF86">
        <f>IF(OR(BC86="",BD86=""),"",BC86-2.66*BD86)</f>
        <v/>
      </c>
      <c r="BG86">
        <f>IF(OR(BC86="",COUNT(BA79:BA86)&lt;8),"",IF(COUNTIF(BA79:BA86,"&gt;"&amp;BC86)=8,"Above",IF(COUNTIF(BA79:BA86,"&lt;"&amp;BC86)=8,"Below","")))</f>
        <v/>
      </c>
      <c r="BH86">
        <f>IF('Weekly data'!$C86="","",IF(Metrics!$J$13="Seasonal bookings",IF(OR(N(IFERROR(INDEX(Targets!$I$6:$I$45,MATCH('Weekly data'!$C86,Targets!$A$6:$A$45,0)),0))=0,SUM(Seasonality!$B$6:$B$18)=0),"",IFERROR(INDEX(Targets!$I$6:$I$45,MATCH('Weekly data'!$C86,Targets!$A$6:$A$45,0)),0)*$B86/SUM(Seasonality!$B$6:$B$18)),IF(Metrics!$J$13="Seasonal pipeline",IF(OR(N(IFERROR(INDEX(Targets!$I$6:$I$45,MATCH('Weekly data'!$C86,Targets!$A$6:$A$45,0)),0))=0,SUM(Seasonality!$C$6:$C$18)=0),"",IFERROR(INDEX(Targets!$I$6:$I$45,MATCH('Weekly data'!$C86,Targets!$A$6:$A$45,0)),0)*$C86/SUM(Seasonality!$C$6:$C$18)),IF(Metrics!$J$13="Quarter plan",IF(N(IFERROR(INDEX(Targets!$I$6:$I$45,MATCH('Weekly data'!$C86,Targets!$A$6:$A$45,0)),0))=0,"",IFERROR(INDEX(Targets!$I$6:$I$45,MATCH('Weekly data'!$C86,Targets!$A$6:$A$45,0)),0)),IF(AND(Metrics!$J$13="Weekly",ISNUMBER(Metrics!$K$13)),Metrics!$K$13,"")))))</f>
        <v/>
      </c>
      <c r="BI86">
        <f>IF(NOT(ISNUMBER('Weekly data'!L86)),"",IF(Metrics!$L$13="% of target",IF(ISNUMBER(BH86),IF(BH86=0,"",'Weekly data'!L86/BH86),""),'Weekly data'!L86))</f>
        <v/>
      </c>
      <c r="BJ86">
        <f>IF(AND(ISNUMBER(BI86),ISNUMBER(BI85)),ABS(BI86-BI85),"")</f>
        <v/>
      </c>
      <c r="BK86">
        <f>IF(COUNT(BI74:BI85)&lt;12,"",AVERAGE(BI74:BI85))</f>
        <v/>
      </c>
      <c r="BL86">
        <f>IF(COUNT(BJ75:BJ85)&lt;11,"",AVERAGE(BJ75:BJ85))</f>
        <v/>
      </c>
      <c r="BM86">
        <f>IF(OR(BK86="",BL86=""),"",BK86+2.66*BL86)</f>
        <v/>
      </c>
      <c r="BN86">
        <f>IF(OR(BK86="",BL86=""),"",BK86-2.66*BL86)</f>
        <v/>
      </c>
      <c r="BO86">
        <f>IF(OR(BK86="",COUNT(BI79:BI86)&lt;8),"",IF(COUNTIF(BI79:BI86,"&gt;"&amp;BK86)=8,"Above",IF(COUNTIF(BI79:BI86,"&lt;"&amp;BK86)=8,"Below","")))</f>
        <v/>
      </c>
      <c r="BP86">
        <f>IF('Weekly data'!$C86="","",IF(Metrics!$J$14="Seasonal bookings",IF(OR(N(IFERROR(INDEX(Targets!$J$6:$J$45,MATCH('Weekly data'!$C86,Targets!$A$6:$A$45,0)),0))=0,SUM(Seasonality!$B$6:$B$18)=0),"",IFERROR(INDEX(Targets!$J$6:$J$45,MATCH('Weekly data'!$C86,Targets!$A$6:$A$45,0)),0)*$B86/SUM(Seasonality!$B$6:$B$18)),IF(Metrics!$J$14="Seasonal pipeline",IF(OR(N(IFERROR(INDEX(Targets!$J$6:$J$45,MATCH('Weekly data'!$C86,Targets!$A$6:$A$45,0)),0))=0,SUM(Seasonality!$C$6:$C$18)=0),"",IFERROR(INDEX(Targets!$J$6:$J$45,MATCH('Weekly data'!$C86,Targets!$A$6:$A$45,0)),0)*$C86/SUM(Seasonality!$C$6:$C$18)),IF(Metrics!$J$14="Quarter plan",IF(N(IFERROR(INDEX(Targets!$J$6:$J$45,MATCH('Weekly data'!$C86,Targets!$A$6:$A$45,0)),0))=0,"",IFERROR(INDEX(Targets!$J$6:$J$45,MATCH('Weekly data'!$C86,Targets!$A$6:$A$45,0)),0)),IF(AND(Metrics!$J$14="Weekly",ISNUMBER(Metrics!$K$14)),Metrics!$K$14,"")))))</f>
        <v/>
      </c>
      <c r="BQ86">
        <f>IF(NOT(ISNUMBER('Weekly data'!M86)),"",IF(Metrics!$L$14="% of target",IF(ISNUMBER(BP86),IF(BP86=0,"",'Weekly data'!M86/BP86),""),'Weekly data'!M86))</f>
        <v/>
      </c>
      <c r="BR86">
        <f>IF(AND(ISNUMBER(BQ86),ISNUMBER(BQ85)),ABS(BQ86-BQ85),"")</f>
        <v/>
      </c>
      <c r="BS86">
        <f>IF(COUNT(BQ74:BQ85)&lt;12,"",AVERAGE(BQ74:BQ85))</f>
        <v/>
      </c>
      <c r="BT86">
        <f>IF(COUNT(BR75:BR85)&lt;11,"",AVERAGE(BR75:BR85))</f>
        <v/>
      </c>
      <c r="BU86">
        <f>IF(OR(BS86="",BT86=""),"",BS86+2.66*BT86)</f>
        <v/>
      </c>
      <c r="BV86">
        <f>IF(OR(BS86="",BT86=""),"",BS86-2.66*BT86)</f>
        <v/>
      </c>
      <c r="BW86">
        <f>IF(OR(BS86="",COUNT(BQ79:BQ86)&lt;8),"",IF(COUNTIF(BQ79:BQ86,"&gt;"&amp;BS86)=8,"Above",IF(COUNTIF(BQ79:BQ86,"&lt;"&amp;BS86)=8,"Below","")))</f>
        <v/>
      </c>
      <c r="BX86">
        <f>IF('Weekly data'!$C86="","",IF(Metrics!$J$15="Seasonal bookings",IF(OR(N(IFERROR(INDEX(Targets!$K$6:$K$45,MATCH('Weekly data'!$C86,Targets!$A$6:$A$45,0)),0))=0,SUM(Seasonality!$B$6:$B$18)=0),"",IFERROR(INDEX(Targets!$K$6:$K$45,MATCH('Weekly data'!$C86,Targets!$A$6:$A$45,0)),0)*$B86/SUM(Seasonality!$B$6:$B$18)),IF(Metrics!$J$15="Seasonal pipeline",IF(OR(N(IFERROR(INDEX(Targets!$K$6:$K$45,MATCH('Weekly data'!$C86,Targets!$A$6:$A$45,0)),0))=0,SUM(Seasonality!$C$6:$C$18)=0),"",IFERROR(INDEX(Targets!$K$6:$K$45,MATCH('Weekly data'!$C86,Targets!$A$6:$A$45,0)),0)*$C86/SUM(Seasonality!$C$6:$C$18)),IF(Metrics!$J$15="Quarter plan",IF(N(IFERROR(INDEX(Targets!$K$6:$K$45,MATCH('Weekly data'!$C86,Targets!$A$6:$A$45,0)),0))=0,"",IFERROR(INDEX(Targets!$K$6:$K$45,MATCH('Weekly data'!$C86,Targets!$A$6:$A$45,0)),0)),IF(AND(Metrics!$J$15="Weekly",ISNUMBER(Metrics!$K$15)),Metrics!$K$15,"")))))</f>
        <v/>
      </c>
      <c r="BY86">
        <f>IF(NOT(ISNUMBER('Weekly data'!N86)),"",IF(Metrics!$L$15="% of target",IF(ISNUMBER(BX86),IF(BX86=0,"",'Weekly data'!N86/BX86),""),'Weekly data'!N86))</f>
        <v/>
      </c>
      <c r="BZ86">
        <f>IF(AND(ISNUMBER(BY86),ISNUMBER(BY85)),ABS(BY86-BY85),"")</f>
        <v/>
      </c>
      <c r="CA86">
        <f>IF(COUNT(BY74:BY85)&lt;12,"",AVERAGE(BY74:BY85))</f>
        <v/>
      </c>
      <c r="CB86">
        <f>IF(COUNT(BZ75:BZ85)&lt;11,"",AVERAGE(BZ75:BZ85))</f>
        <v/>
      </c>
      <c r="CC86">
        <f>IF(OR(CA86="",CB86=""),"",CA86+2.66*CB86)</f>
        <v/>
      </c>
      <c r="CD86">
        <f>IF(OR(CA86="",CB86=""),"",CA86-2.66*CB86)</f>
        <v/>
      </c>
      <c r="CE86">
        <f>IF(OR(CA86="",COUNT(BY79:BY86)&lt;8),"",IF(COUNTIF(BY79:BY86,"&gt;"&amp;CA86)=8,"Above",IF(COUNTIF(BY79:BY86,"&lt;"&amp;CA86)=8,"Below","")))</f>
        <v/>
      </c>
      <c r="CF86">
        <f>IF('Weekly data'!$C86="","",IF(Metrics!$J$16="Seasonal bookings",IF(OR(N(IFERROR(INDEX(Targets!$L$6:$L$45,MATCH('Weekly data'!$C86,Targets!$A$6:$A$45,0)),0))=0,SUM(Seasonality!$B$6:$B$18)=0),"",IFERROR(INDEX(Targets!$L$6:$L$45,MATCH('Weekly data'!$C86,Targets!$A$6:$A$45,0)),0)*$B86/SUM(Seasonality!$B$6:$B$18)),IF(Metrics!$J$16="Seasonal pipeline",IF(OR(N(IFERROR(INDEX(Targets!$L$6:$L$45,MATCH('Weekly data'!$C86,Targets!$A$6:$A$45,0)),0))=0,SUM(Seasonality!$C$6:$C$18)=0),"",IFERROR(INDEX(Targets!$L$6:$L$45,MATCH('Weekly data'!$C86,Targets!$A$6:$A$45,0)),0)*$C86/SUM(Seasonality!$C$6:$C$18)),IF(Metrics!$J$16="Quarter plan",IF(N(IFERROR(INDEX(Targets!$L$6:$L$45,MATCH('Weekly data'!$C86,Targets!$A$6:$A$45,0)),0))=0,"",IFERROR(INDEX(Targets!$L$6:$L$45,MATCH('Weekly data'!$C86,Targets!$A$6:$A$45,0)),0)),IF(AND(Metrics!$J$16="Weekly",ISNUMBER(Metrics!$K$16)),Metrics!$K$16,"")))))</f>
        <v/>
      </c>
      <c r="CG86">
        <f>IF(NOT(ISNUMBER('Weekly data'!O86)),"",IF(Metrics!$L$16="% of target",IF(ISNUMBER(CF86),IF(CF86=0,"",'Weekly data'!O86/CF86),""),'Weekly data'!O86))</f>
        <v/>
      </c>
      <c r="CH86">
        <f>IF(AND(ISNUMBER(CG86),ISNUMBER(CG85)),ABS(CG86-CG85),"")</f>
        <v/>
      </c>
      <c r="CI86">
        <f>IF(COUNT(CG74:CG85)&lt;12,"",AVERAGE(CG74:CG85))</f>
        <v/>
      </c>
      <c r="CJ86">
        <f>IF(COUNT(CH75:CH85)&lt;11,"",AVERAGE(CH75:CH85))</f>
        <v/>
      </c>
      <c r="CK86">
        <f>IF(OR(CI86="",CJ86=""),"",CI86+2.66*CJ86)</f>
        <v/>
      </c>
      <c r="CL86">
        <f>IF(OR(CI86="",CJ86=""),"",CI86-2.66*CJ86)</f>
        <v/>
      </c>
      <c r="CM86">
        <f>IF(OR(CI86="",COUNT(CG79:CG86)&lt;8),"",IF(COUNTIF(CG79:CG86,"&gt;"&amp;CI86)=8,"Above",IF(COUNTIF(CG79:CG86,"&lt;"&amp;CI86)=8,"Below","")))</f>
        <v/>
      </c>
      <c r="CN86">
        <f>IF('Weekly data'!$C86="","",IF(Metrics!$J$17="Seasonal bookings",IF(OR(N(IFERROR(INDEX(Targets!$M$6:$M$45,MATCH('Weekly data'!$C86,Targets!$A$6:$A$45,0)),0))=0,SUM(Seasonality!$B$6:$B$18)=0),"",IFERROR(INDEX(Targets!$M$6:$M$45,MATCH('Weekly data'!$C86,Targets!$A$6:$A$45,0)),0)*$B86/SUM(Seasonality!$B$6:$B$18)),IF(Metrics!$J$17="Seasonal pipeline",IF(OR(N(IFERROR(INDEX(Targets!$M$6:$M$45,MATCH('Weekly data'!$C86,Targets!$A$6:$A$45,0)),0))=0,SUM(Seasonality!$C$6:$C$18)=0),"",IFERROR(INDEX(Targets!$M$6:$M$45,MATCH('Weekly data'!$C86,Targets!$A$6:$A$45,0)),0)*$C86/SUM(Seasonality!$C$6:$C$18)),IF(Metrics!$J$17="Quarter plan",IF(N(IFERROR(INDEX(Targets!$M$6:$M$45,MATCH('Weekly data'!$C86,Targets!$A$6:$A$45,0)),0))=0,"",IFERROR(INDEX(Targets!$M$6:$M$45,MATCH('Weekly data'!$C86,Targets!$A$6:$A$45,0)),0)),IF(AND(Metrics!$J$17="Weekly",ISNUMBER(Metrics!$K$17)),Metrics!$K$17,"")))))</f>
        <v/>
      </c>
      <c r="CO86">
        <f>IF(NOT(ISNUMBER('Weekly data'!P86)),"",IF(Metrics!$L$17="% of target",IF(ISNUMBER(CN86),IF(CN86=0,"",'Weekly data'!P86/CN86),""),'Weekly data'!P86))</f>
        <v/>
      </c>
      <c r="CP86">
        <f>IF(AND(ISNUMBER(CO86),ISNUMBER(CO85)),ABS(CO86-CO85),"")</f>
        <v/>
      </c>
      <c r="CQ86">
        <f>IF(COUNT(CO74:CO85)&lt;12,"",AVERAGE(CO74:CO85))</f>
        <v/>
      </c>
      <c r="CR86">
        <f>IF(COUNT(CP75:CP85)&lt;11,"",AVERAGE(CP75:CP85))</f>
        <v/>
      </c>
      <c r="CS86">
        <f>IF(OR(CQ86="",CR86=""),"",CQ86+2.66*CR86)</f>
        <v/>
      </c>
      <c r="CT86">
        <f>IF(OR(CQ86="",CR86=""),"",CQ86-2.66*CR86)</f>
        <v/>
      </c>
      <c r="CU86">
        <f>IF(OR(CQ86="",COUNT(CO79:CO86)&lt;8),"",IF(COUNTIF(CO79:CO86,"&gt;"&amp;CQ86)=8,"Above",IF(COUNTIF(CO79:CO86,"&lt;"&amp;CQ86)=8,"Below","")))</f>
        <v/>
      </c>
    </row>
    <row r="87">
      <c r="A87" s="8">
        <f>'Weekly data'!A87</f>
        <v/>
      </c>
      <c r="B87">
        <f>IF('Weekly data'!D87="","",INDEX(Seasonality!$B$6:$B$18,'Weekly data'!D87))</f>
        <v/>
      </c>
      <c r="C87">
        <f>IF('Weekly data'!D87="","",INDEX(Seasonality!$C$6:$C$18,'Weekly data'!D87))</f>
        <v/>
      </c>
      <c r="D87">
        <f>IF('Weekly data'!$C87="","",IF(Metrics!$J$6="Seasonal bookings",IF(OR(N(IFERROR(INDEX(Targets!$B$6:$B$45,MATCH('Weekly data'!$C87,Targets!$A$6:$A$45,0)),0))=0,SUM(Seasonality!$B$6:$B$18)=0),"",IFERROR(INDEX(Targets!$B$6:$B$45,MATCH('Weekly data'!$C87,Targets!$A$6:$A$45,0)),0)*$B87/SUM(Seasonality!$B$6:$B$18)),IF(Metrics!$J$6="Seasonal pipeline",IF(OR(N(IFERROR(INDEX(Targets!$B$6:$B$45,MATCH('Weekly data'!$C87,Targets!$A$6:$A$45,0)),0))=0,SUM(Seasonality!$C$6:$C$18)=0),"",IFERROR(INDEX(Targets!$B$6:$B$45,MATCH('Weekly data'!$C87,Targets!$A$6:$A$45,0)),0)*$C87/SUM(Seasonality!$C$6:$C$18)),IF(Metrics!$J$6="Quarter plan",IF(N(IFERROR(INDEX(Targets!$B$6:$B$45,MATCH('Weekly data'!$C87,Targets!$A$6:$A$45,0)),0))=0,"",IFERROR(INDEX(Targets!$B$6:$B$45,MATCH('Weekly data'!$C87,Targets!$A$6:$A$45,0)),0)),IF(AND(Metrics!$J$6="Weekly",ISNUMBER(Metrics!$K$6)),Metrics!$K$6,"")))))</f>
        <v/>
      </c>
      <c r="E87">
        <f>IF(NOT(ISNUMBER('Weekly data'!E87)),"",IF(Metrics!$L$6="% of target",IF(ISNUMBER(D87),IF(D87=0,"",'Weekly data'!E87/D87),""),'Weekly data'!E87))</f>
        <v/>
      </c>
      <c r="F87">
        <f>IF(AND(ISNUMBER(E87),ISNUMBER(E86)),ABS(E87-E86),"")</f>
        <v/>
      </c>
      <c r="G87">
        <f>IF(COUNT(E75:E86)&lt;12,"",AVERAGE(E75:E86))</f>
        <v/>
      </c>
      <c r="H87">
        <f>IF(COUNT(F76:F86)&lt;11,"",AVERAGE(F76:F86))</f>
        <v/>
      </c>
      <c r="I87">
        <f>IF(OR(G87="",H87=""),"",G87+2.66*H87)</f>
        <v/>
      </c>
      <c r="J87">
        <f>IF(OR(G87="",H87=""),"",G87-2.66*H87)</f>
        <v/>
      </c>
      <c r="K87">
        <f>IF(OR(G87="",COUNT(E80:E87)&lt;8),"",IF(COUNTIF(E80:E87,"&gt;"&amp;G87)=8,"Above",IF(COUNTIF(E80:E87,"&lt;"&amp;G87)=8,"Below","")))</f>
        <v/>
      </c>
      <c r="L87">
        <f>IF('Weekly data'!$C87="","",IF(Metrics!$J$7="Seasonal bookings",IF(OR(N(IFERROR(INDEX(Targets!$C$6:$C$45,MATCH('Weekly data'!$C87,Targets!$A$6:$A$45,0)),0))=0,SUM(Seasonality!$B$6:$B$18)=0),"",IFERROR(INDEX(Targets!$C$6:$C$45,MATCH('Weekly data'!$C87,Targets!$A$6:$A$45,0)),0)*$B87/SUM(Seasonality!$B$6:$B$18)),IF(Metrics!$J$7="Seasonal pipeline",IF(OR(N(IFERROR(INDEX(Targets!$C$6:$C$45,MATCH('Weekly data'!$C87,Targets!$A$6:$A$45,0)),0))=0,SUM(Seasonality!$C$6:$C$18)=0),"",IFERROR(INDEX(Targets!$C$6:$C$45,MATCH('Weekly data'!$C87,Targets!$A$6:$A$45,0)),0)*$C87/SUM(Seasonality!$C$6:$C$18)),IF(Metrics!$J$7="Quarter plan",IF(N(IFERROR(INDEX(Targets!$C$6:$C$45,MATCH('Weekly data'!$C87,Targets!$A$6:$A$45,0)),0))=0,"",IFERROR(INDEX(Targets!$C$6:$C$45,MATCH('Weekly data'!$C87,Targets!$A$6:$A$45,0)),0)),IF(AND(Metrics!$J$7="Weekly",ISNUMBER(Metrics!$K$7)),Metrics!$K$7,"")))))</f>
        <v/>
      </c>
      <c r="M87">
        <f>IF(NOT(ISNUMBER('Weekly data'!F87)),"",IF(Metrics!$L$7="% of target",IF(ISNUMBER(L87),IF(L87=0,"",'Weekly data'!F87/L87),""),'Weekly data'!F87))</f>
        <v/>
      </c>
      <c r="N87">
        <f>IF(AND(ISNUMBER(M87),ISNUMBER(M86)),ABS(M87-M86),"")</f>
        <v/>
      </c>
      <c r="O87">
        <f>IF(COUNT(M75:M86)&lt;12,"",AVERAGE(M75:M86))</f>
        <v/>
      </c>
      <c r="P87">
        <f>IF(COUNT(N76:N86)&lt;11,"",AVERAGE(N76:N86))</f>
        <v/>
      </c>
      <c r="Q87">
        <f>IF(OR(O87="",P87=""),"",O87+2.66*P87)</f>
        <v/>
      </c>
      <c r="R87">
        <f>IF(OR(O87="",P87=""),"",O87-2.66*P87)</f>
        <v/>
      </c>
      <c r="S87">
        <f>IF(OR(O87="",COUNT(M80:M87)&lt;8),"",IF(COUNTIF(M80:M87,"&gt;"&amp;O87)=8,"Above",IF(COUNTIF(M80:M87,"&lt;"&amp;O87)=8,"Below","")))</f>
        <v/>
      </c>
      <c r="T87">
        <f>IF('Weekly data'!$C87="","",IF(Metrics!$J$8="Seasonal bookings",IF(OR(N(IFERROR(INDEX(Targets!$D$6:$D$45,MATCH('Weekly data'!$C87,Targets!$A$6:$A$45,0)),0))=0,SUM(Seasonality!$B$6:$B$18)=0),"",IFERROR(INDEX(Targets!$D$6:$D$45,MATCH('Weekly data'!$C87,Targets!$A$6:$A$45,0)),0)*$B87/SUM(Seasonality!$B$6:$B$18)),IF(Metrics!$J$8="Seasonal pipeline",IF(OR(N(IFERROR(INDEX(Targets!$D$6:$D$45,MATCH('Weekly data'!$C87,Targets!$A$6:$A$45,0)),0))=0,SUM(Seasonality!$C$6:$C$18)=0),"",IFERROR(INDEX(Targets!$D$6:$D$45,MATCH('Weekly data'!$C87,Targets!$A$6:$A$45,0)),0)*$C87/SUM(Seasonality!$C$6:$C$18)),IF(Metrics!$J$8="Quarter plan",IF(N(IFERROR(INDEX(Targets!$D$6:$D$45,MATCH('Weekly data'!$C87,Targets!$A$6:$A$45,0)),0))=0,"",IFERROR(INDEX(Targets!$D$6:$D$45,MATCH('Weekly data'!$C87,Targets!$A$6:$A$45,0)),0)),IF(AND(Metrics!$J$8="Weekly",ISNUMBER(Metrics!$K$8)),Metrics!$K$8,"")))))</f>
        <v/>
      </c>
      <c r="U87">
        <f>IF(NOT(ISNUMBER('Weekly data'!G87)),"",IF(Metrics!$L$8="% of target",IF(ISNUMBER(T87),IF(T87=0,"",'Weekly data'!G87/T87),""),'Weekly data'!G87))</f>
        <v/>
      </c>
      <c r="V87">
        <f>IF(AND(ISNUMBER(U87),ISNUMBER(U86)),ABS(U87-U86),"")</f>
        <v/>
      </c>
      <c r="W87">
        <f>IF(COUNT(U75:U86)&lt;12,"",AVERAGE(U75:U86))</f>
        <v/>
      </c>
      <c r="X87">
        <f>IF(COUNT(V76:V86)&lt;11,"",AVERAGE(V76:V86))</f>
        <v/>
      </c>
      <c r="Y87">
        <f>IF(OR(W87="",X87=""),"",W87+2.66*X87)</f>
        <v/>
      </c>
      <c r="Z87">
        <f>IF(OR(W87="",X87=""),"",W87-2.66*X87)</f>
        <v/>
      </c>
      <c r="AA87">
        <f>IF(OR(W87="",COUNT(U80:U87)&lt;8),"",IF(COUNTIF(U80:U87,"&gt;"&amp;W87)=8,"Above",IF(COUNTIF(U80:U87,"&lt;"&amp;W87)=8,"Below","")))</f>
        <v/>
      </c>
      <c r="AB87">
        <f>IF('Weekly data'!$C87="","",IF(Metrics!$J$9="Seasonal bookings",IF(OR(N(IFERROR(INDEX(Targets!$E$6:$E$45,MATCH('Weekly data'!$C87,Targets!$A$6:$A$45,0)),0))=0,SUM(Seasonality!$B$6:$B$18)=0),"",IFERROR(INDEX(Targets!$E$6:$E$45,MATCH('Weekly data'!$C87,Targets!$A$6:$A$45,0)),0)*$B87/SUM(Seasonality!$B$6:$B$18)),IF(Metrics!$J$9="Seasonal pipeline",IF(OR(N(IFERROR(INDEX(Targets!$E$6:$E$45,MATCH('Weekly data'!$C87,Targets!$A$6:$A$45,0)),0))=0,SUM(Seasonality!$C$6:$C$18)=0),"",IFERROR(INDEX(Targets!$E$6:$E$45,MATCH('Weekly data'!$C87,Targets!$A$6:$A$45,0)),0)*$C87/SUM(Seasonality!$C$6:$C$18)),IF(Metrics!$J$9="Quarter plan",IF(N(IFERROR(INDEX(Targets!$E$6:$E$45,MATCH('Weekly data'!$C87,Targets!$A$6:$A$45,0)),0))=0,"",IFERROR(INDEX(Targets!$E$6:$E$45,MATCH('Weekly data'!$C87,Targets!$A$6:$A$45,0)),0)),IF(AND(Metrics!$J$9="Weekly",ISNUMBER(Metrics!$K$9)),Metrics!$K$9,"")))))</f>
        <v/>
      </c>
      <c r="AC87">
        <f>IF(NOT(ISNUMBER('Weekly data'!H87)),"",IF(Metrics!$L$9="% of target",IF(ISNUMBER(AB87),IF(AB87=0,"",'Weekly data'!H87/AB87),""),'Weekly data'!H87))</f>
        <v/>
      </c>
      <c r="AD87">
        <f>IF(AND(ISNUMBER(AC87),ISNUMBER(AC86)),ABS(AC87-AC86),"")</f>
        <v/>
      </c>
      <c r="AE87">
        <f>IF(COUNT(AC75:AC86)&lt;12,"",AVERAGE(AC75:AC86))</f>
        <v/>
      </c>
      <c r="AF87">
        <f>IF(COUNT(AD76:AD86)&lt;11,"",AVERAGE(AD76:AD86))</f>
        <v/>
      </c>
      <c r="AG87">
        <f>IF(OR(AE87="",AF87=""),"",AE87+2.66*AF87)</f>
        <v/>
      </c>
      <c r="AH87">
        <f>IF(OR(AE87="",AF87=""),"",AE87-2.66*AF87)</f>
        <v/>
      </c>
      <c r="AI87">
        <f>IF(OR(AE87="",COUNT(AC80:AC87)&lt;8),"",IF(COUNTIF(AC80:AC87,"&gt;"&amp;AE87)=8,"Above",IF(COUNTIF(AC80:AC87,"&lt;"&amp;AE87)=8,"Below","")))</f>
        <v/>
      </c>
      <c r="AJ87">
        <f>IF('Weekly data'!$C87="","",IF(Metrics!$J$10="Seasonal bookings",IF(OR(N(IFERROR(INDEX(Targets!$F$6:$F$45,MATCH('Weekly data'!$C87,Targets!$A$6:$A$45,0)),0))=0,SUM(Seasonality!$B$6:$B$18)=0),"",IFERROR(INDEX(Targets!$F$6:$F$45,MATCH('Weekly data'!$C87,Targets!$A$6:$A$45,0)),0)*$B87/SUM(Seasonality!$B$6:$B$18)),IF(Metrics!$J$10="Seasonal pipeline",IF(OR(N(IFERROR(INDEX(Targets!$F$6:$F$45,MATCH('Weekly data'!$C87,Targets!$A$6:$A$45,0)),0))=0,SUM(Seasonality!$C$6:$C$18)=0),"",IFERROR(INDEX(Targets!$F$6:$F$45,MATCH('Weekly data'!$C87,Targets!$A$6:$A$45,0)),0)*$C87/SUM(Seasonality!$C$6:$C$18)),IF(Metrics!$J$10="Quarter plan",IF(N(IFERROR(INDEX(Targets!$F$6:$F$45,MATCH('Weekly data'!$C87,Targets!$A$6:$A$45,0)),0))=0,"",IFERROR(INDEX(Targets!$F$6:$F$45,MATCH('Weekly data'!$C87,Targets!$A$6:$A$45,0)),0)),IF(AND(Metrics!$J$10="Weekly",ISNUMBER(Metrics!$K$10)),Metrics!$K$10,"")))))</f>
        <v/>
      </c>
      <c r="AK87">
        <f>IF(NOT(ISNUMBER('Weekly data'!I87)),"",IF(Metrics!$L$10="% of target",IF(ISNUMBER(AJ87),IF(AJ87=0,"",'Weekly data'!I87/AJ87),""),'Weekly data'!I87))</f>
        <v/>
      </c>
      <c r="AL87">
        <f>IF(AND(ISNUMBER(AK87),ISNUMBER(AK86)),ABS(AK87-AK86),"")</f>
        <v/>
      </c>
      <c r="AM87">
        <f>IF(COUNT(AK75:AK86)&lt;12,"",AVERAGE(AK75:AK86))</f>
        <v/>
      </c>
      <c r="AN87">
        <f>IF(COUNT(AL76:AL86)&lt;11,"",AVERAGE(AL76:AL86))</f>
        <v/>
      </c>
      <c r="AO87">
        <f>IF(OR(AM87="",AN87=""),"",AM87+2.66*AN87)</f>
        <v/>
      </c>
      <c r="AP87">
        <f>IF(OR(AM87="",AN87=""),"",AM87-2.66*AN87)</f>
        <v/>
      </c>
      <c r="AQ87">
        <f>IF(OR(AM87="",COUNT(AK80:AK87)&lt;8),"",IF(COUNTIF(AK80:AK87,"&gt;"&amp;AM87)=8,"Above",IF(COUNTIF(AK80:AK87,"&lt;"&amp;AM87)=8,"Below","")))</f>
        <v/>
      </c>
      <c r="AR87">
        <f>IF('Weekly data'!$C87="","",IF(Metrics!$J$11="Seasonal bookings",IF(OR(N(IFERROR(INDEX(Targets!$G$6:$G$45,MATCH('Weekly data'!$C87,Targets!$A$6:$A$45,0)),0))=0,SUM(Seasonality!$B$6:$B$18)=0),"",IFERROR(INDEX(Targets!$G$6:$G$45,MATCH('Weekly data'!$C87,Targets!$A$6:$A$45,0)),0)*$B87/SUM(Seasonality!$B$6:$B$18)),IF(Metrics!$J$11="Seasonal pipeline",IF(OR(N(IFERROR(INDEX(Targets!$G$6:$G$45,MATCH('Weekly data'!$C87,Targets!$A$6:$A$45,0)),0))=0,SUM(Seasonality!$C$6:$C$18)=0),"",IFERROR(INDEX(Targets!$G$6:$G$45,MATCH('Weekly data'!$C87,Targets!$A$6:$A$45,0)),0)*$C87/SUM(Seasonality!$C$6:$C$18)),IF(Metrics!$J$11="Quarter plan",IF(N(IFERROR(INDEX(Targets!$G$6:$G$45,MATCH('Weekly data'!$C87,Targets!$A$6:$A$45,0)),0))=0,"",IFERROR(INDEX(Targets!$G$6:$G$45,MATCH('Weekly data'!$C87,Targets!$A$6:$A$45,0)),0)),IF(AND(Metrics!$J$11="Weekly",ISNUMBER(Metrics!$K$11)),Metrics!$K$11,"")))))</f>
        <v/>
      </c>
      <c r="AS87">
        <f>IF(NOT(ISNUMBER('Weekly data'!J87)),"",IF(Metrics!$L$11="% of target",IF(ISNUMBER(AR87),IF(AR87=0,"",'Weekly data'!J87/AR87),""),'Weekly data'!J87))</f>
        <v/>
      </c>
      <c r="AT87">
        <f>IF(AND(ISNUMBER(AS87),ISNUMBER(AS86)),ABS(AS87-AS86),"")</f>
        <v/>
      </c>
      <c r="AU87">
        <f>IF(COUNT(AS75:AS86)&lt;12,"",AVERAGE(AS75:AS86))</f>
        <v/>
      </c>
      <c r="AV87">
        <f>IF(COUNT(AT76:AT86)&lt;11,"",AVERAGE(AT76:AT86))</f>
        <v/>
      </c>
      <c r="AW87">
        <f>IF(OR(AU87="",AV87=""),"",AU87+2.66*AV87)</f>
        <v/>
      </c>
      <c r="AX87">
        <f>IF(OR(AU87="",AV87=""),"",AU87-2.66*AV87)</f>
        <v/>
      </c>
      <c r="AY87">
        <f>IF(OR(AU87="",COUNT(AS80:AS87)&lt;8),"",IF(COUNTIF(AS80:AS87,"&gt;"&amp;AU87)=8,"Above",IF(COUNTIF(AS80:AS87,"&lt;"&amp;AU87)=8,"Below","")))</f>
        <v/>
      </c>
      <c r="AZ87">
        <f>IF('Weekly data'!$C87="","",IF(Metrics!$J$12="Seasonal bookings",IF(OR(N(IFERROR(INDEX(Targets!$H$6:$H$45,MATCH('Weekly data'!$C87,Targets!$A$6:$A$45,0)),0))=0,SUM(Seasonality!$B$6:$B$18)=0),"",IFERROR(INDEX(Targets!$H$6:$H$45,MATCH('Weekly data'!$C87,Targets!$A$6:$A$45,0)),0)*$B87/SUM(Seasonality!$B$6:$B$18)),IF(Metrics!$J$12="Seasonal pipeline",IF(OR(N(IFERROR(INDEX(Targets!$H$6:$H$45,MATCH('Weekly data'!$C87,Targets!$A$6:$A$45,0)),0))=0,SUM(Seasonality!$C$6:$C$18)=0),"",IFERROR(INDEX(Targets!$H$6:$H$45,MATCH('Weekly data'!$C87,Targets!$A$6:$A$45,0)),0)*$C87/SUM(Seasonality!$C$6:$C$18)),IF(Metrics!$J$12="Quarter plan",IF(N(IFERROR(INDEX(Targets!$H$6:$H$45,MATCH('Weekly data'!$C87,Targets!$A$6:$A$45,0)),0))=0,"",IFERROR(INDEX(Targets!$H$6:$H$45,MATCH('Weekly data'!$C87,Targets!$A$6:$A$45,0)),0)),IF(AND(Metrics!$J$12="Weekly",ISNUMBER(Metrics!$K$12)),Metrics!$K$12,"")))))</f>
        <v/>
      </c>
      <c r="BA87">
        <f>IF(NOT(ISNUMBER('Weekly data'!K87)),"",IF(Metrics!$L$12="% of target",IF(ISNUMBER(AZ87),IF(AZ87=0,"",'Weekly data'!K87/AZ87),""),'Weekly data'!K87))</f>
        <v/>
      </c>
      <c r="BB87">
        <f>IF(AND(ISNUMBER(BA87),ISNUMBER(BA86)),ABS(BA87-BA86),"")</f>
        <v/>
      </c>
      <c r="BC87">
        <f>IF(COUNT(BA75:BA86)&lt;12,"",AVERAGE(BA75:BA86))</f>
        <v/>
      </c>
      <c r="BD87">
        <f>IF(COUNT(BB76:BB86)&lt;11,"",AVERAGE(BB76:BB86))</f>
        <v/>
      </c>
      <c r="BE87">
        <f>IF(OR(BC87="",BD87=""),"",BC87+2.66*BD87)</f>
        <v/>
      </c>
      <c r="BF87">
        <f>IF(OR(BC87="",BD87=""),"",BC87-2.66*BD87)</f>
        <v/>
      </c>
      <c r="BG87">
        <f>IF(OR(BC87="",COUNT(BA80:BA87)&lt;8),"",IF(COUNTIF(BA80:BA87,"&gt;"&amp;BC87)=8,"Above",IF(COUNTIF(BA80:BA87,"&lt;"&amp;BC87)=8,"Below","")))</f>
        <v/>
      </c>
      <c r="BH87">
        <f>IF('Weekly data'!$C87="","",IF(Metrics!$J$13="Seasonal bookings",IF(OR(N(IFERROR(INDEX(Targets!$I$6:$I$45,MATCH('Weekly data'!$C87,Targets!$A$6:$A$45,0)),0))=0,SUM(Seasonality!$B$6:$B$18)=0),"",IFERROR(INDEX(Targets!$I$6:$I$45,MATCH('Weekly data'!$C87,Targets!$A$6:$A$45,0)),0)*$B87/SUM(Seasonality!$B$6:$B$18)),IF(Metrics!$J$13="Seasonal pipeline",IF(OR(N(IFERROR(INDEX(Targets!$I$6:$I$45,MATCH('Weekly data'!$C87,Targets!$A$6:$A$45,0)),0))=0,SUM(Seasonality!$C$6:$C$18)=0),"",IFERROR(INDEX(Targets!$I$6:$I$45,MATCH('Weekly data'!$C87,Targets!$A$6:$A$45,0)),0)*$C87/SUM(Seasonality!$C$6:$C$18)),IF(Metrics!$J$13="Quarter plan",IF(N(IFERROR(INDEX(Targets!$I$6:$I$45,MATCH('Weekly data'!$C87,Targets!$A$6:$A$45,0)),0))=0,"",IFERROR(INDEX(Targets!$I$6:$I$45,MATCH('Weekly data'!$C87,Targets!$A$6:$A$45,0)),0)),IF(AND(Metrics!$J$13="Weekly",ISNUMBER(Metrics!$K$13)),Metrics!$K$13,"")))))</f>
        <v/>
      </c>
      <c r="BI87">
        <f>IF(NOT(ISNUMBER('Weekly data'!L87)),"",IF(Metrics!$L$13="% of target",IF(ISNUMBER(BH87),IF(BH87=0,"",'Weekly data'!L87/BH87),""),'Weekly data'!L87))</f>
        <v/>
      </c>
      <c r="BJ87">
        <f>IF(AND(ISNUMBER(BI87),ISNUMBER(BI86)),ABS(BI87-BI86),"")</f>
        <v/>
      </c>
      <c r="BK87">
        <f>IF(COUNT(BI75:BI86)&lt;12,"",AVERAGE(BI75:BI86))</f>
        <v/>
      </c>
      <c r="BL87">
        <f>IF(COUNT(BJ76:BJ86)&lt;11,"",AVERAGE(BJ76:BJ86))</f>
        <v/>
      </c>
      <c r="BM87">
        <f>IF(OR(BK87="",BL87=""),"",BK87+2.66*BL87)</f>
        <v/>
      </c>
      <c r="BN87">
        <f>IF(OR(BK87="",BL87=""),"",BK87-2.66*BL87)</f>
        <v/>
      </c>
      <c r="BO87">
        <f>IF(OR(BK87="",COUNT(BI80:BI87)&lt;8),"",IF(COUNTIF(BI80:BI87,"&gt;"&amp;BK87)=8,"Above",IF(COUNTIF(BI80:BI87,"&lt;"&amp;BK87)=8,"Below","")))</f>
        <v/>
      </c>
      <c r="BP87">
        <f>IF('Weekly data'!$C87="","",IF(Metrics!$J$14="Seasonal bookings",IF(OR(N(IFERROR(INDEX(Targets!$J$6:$J$45,MATCH('Weekly data'!$C87,Targets!$A$6:$A$45,0)),0))=0,SUM(Seasonality!$B$6:$B$18)=0),"",IFERROR(INDEX(Targets!$J$6:$J$45,MATCH('Weekly data'!$C87,Targets!$A$6:$A$45,0)),0)*$B87/SUM(Seasonality!$B$6:$B$18)),IF(Metrics!$J$14="Seasonal pipeline",IF(OR(N(IFERROR(INDEX(Targets!$J$6:$J$45,MATCH('Weekly data'!$C87,Targets!$A$6:$A$45,0)),0))=0,SUM(Seasonality!$C$6:$C$18)=0),"",IFERROR(INDEX(Targets!$J$6:$J$45,MATCH('Weekly data'!$C87,Targets!$A$6:$A$45,0)),0)*$C87/SUM(Seasonality!$C$6:$C$18)),IF(Metrics!$J$14="Quarter plan",IF(N(IFERROR(INDEX(Targets!$J$6:$J$45,MATCH('Weekly data'!$C87,Targets!$A$6:$A$45,0)),0))=0,"",IFERROR(INDEX(Targets!$J$6:$J$45,MATCH('Weekly data'!$C87,Targets!$A$6:$A$45,0)),0)),IF(AND(Metrics!$J$14="Weekly",ISNUMBER(Metrics!$K$14)),Metrics!$K$14,"")))))</f>
        <v/>
      </c>
      <c r="BQ87">
        <f>IF(NOT(ISNUMBER('Weekly data'!M87)),"",IF(Metrics!$L$14="% of target",IF(ISNUMBER(BP87),IF(BP87=0,"",'Weekly data'!M87/BP87),""),'Weekly data'!M87))</f>
        <v/>
      </c>
      <c r="BR87">
        <f>IF(AND(ISNUMBER(BQ87),ISNUMBER(BQ86)),ABS(BQ87-BQ86),"")</f>
        <v/>
      </c>
      <c r="BS87">
        <f>IF(COUNT(BQ75:BQ86)&lt;12,"",AVERAGE(BQ75:BQ86))</f>
        <v/>
      </c>
      <c r="BT87">
        <f>IF(COUNT(BR76:BR86)&lt;11,"",AVERAGE(BR76:BR86))</f>
        <v/>
      </c>
      <c r="BU87">
        <f>IF(OR(BS87="",BT87=""),"",BS87+2.66*BT87)</f>
        <v/>
      </c>
      <c r="BV87">
        <f>IF(OR(BS87="",BT87=""),"",BS87-2.66*BT87)</f>
        <v/>
      </c>
      <c r="BW87">
        <f>IF(OR(BS87="",COUNT(BQ80:BQ87)&lt;8),"",IF(COUNTIF(BQ80:BQ87,"&gt;"&amp;BS87)=8,"Above",IF(COUNTIF(BQ80:BQ87,"&lt;"&amp;BS87)=8,"Below","")))</f>
        <v/>
      </c>
      <c r="BX87">
        <f>IF('Weekly data'!$C87="","",IF(Metrics!$J$15="Seasonal bookings",IF(OR(N(IFERROR(INDEX(Targets!$K$6:$K$45,MATCH('Weekly data'!$C87,Targets!$A$6:$A$45,0)),0))=0,SUM(Seasonality!$B$6:$B$18)=0),"",IFERROR(INDEX(Targets!$K$6:$K$45,MATCH('Weekly data'!$C87,Targets!$A$6:$A$45,0)),0)*$B87/SUM(Seasonality!$B$6:$B$18)),IF(Metrics!$J$15="Seasonal pipeline",IF(OR(N(IFERROR(INDEX(Targets!$K$6:$K$45,MATCH('Weekly data'!$C87,Targets!$A$6:$A$45,0)),0))=0,SUM(Seasonality!$C$6:$C$18)=0),"",IFERROR(INDEX(Targets!$K$6:$K$45,MATCH('Weekly data'!$C87,Targets!$A$6:$A$45,0)),0)*$C87/SUM(Seasonality!$C$6:$C$18)),IF(Metrics!$J$15="Quarter plan",IF(N(IFERROR(INDEX(Targets!$K$6:$K$45,MATCH('Weekly data'!$C87,Targets!$A$6:$A$45,0)),0))=0,"",IFERROR(INDEX(Targets!$K$6:$K$45,MATCH('Weekly data'!$C87,Targets!$A$6:$A$45,0)),0)),IF(AND(Metrics!$J$15="Weekly",ISNUMBER(Metrics!$K$15)),Metrics!$K$15,"")))))</f>
        <v/>
      </c>
      <c r="BY87">
        <f>IF(NOT(ISNUMBER('Weekly data'!N87)),"",IF(Metrics!$L$15="% of target",IF(ISNUMBER(BX87),IF(BX87=0,"",'Weekly data'!N87/BX87),""),'Weekly data'!N87))</f>
        <v/>
      </c>
      <c r="BZ87">
        <f>IF(AND(ISNUMBER(BY87),ISNUMBER(BY86)),ABS(BY87-BY86),"")</f>
        <v/>
      </c>
      <c r="CA87">
        <f>IF(COUNT(BY75:BY86)&lt;12,"",AVERAGE(BY75:BY86))</f>
        <v/>
      </c>
      <c r="CB87">
        <f>IF(COUNT(BZ76:BZ86)&lt;11,"",AVERAGE(BZ76:BZ86))</f>
        <v/>
      </c>
      <c r="CC87">
        <f>IF(OR(CA87="",CB87=""),"",CA87+2.66*CB87)</f>
        <v/>
      </c>
      <c r="CD87">
        <f>IF(OR(CA87="",CB87=""),"",CA87-2.66*CB87)</f>
        <v/>
      </c>
      <c r="CE87">
        <f>IF(OR(CA87="",COUNT(BY80:BY87)&lt;8),"",IF(COUNTIF(BY80:BY87,"&gt;"&amp;CA87)=8,"Above",IF(COUNTIF(BY80:BY87,"&lt;"&amp;CA87)=8,"Below","")))</f>
        <v/>
      </c>
      <c r="CF87">
        <f>IF('Weekly data'!$C87="","",IF(Metrics!$J$16="Seasonal bookings",IF(OR(N(IFERROR(INDEX(Targets!$L$6:$L$45,MATCH('Weekly data'!$C87,Targets!$A$6:$A$45,0)),0))=0,SUM(Seasonality!$B$6:$B$18)=0),"",IFERROR(INDEX(Targets!$L$6:$L$45,MATCH('Weekly data'!$C87,Targets!$A$6:$A$45,0)),0)*$B87/SUM(Seasonality!$B$6:$B$18)),IF(Metrics!$J$16="Seasonal pipeline",IF(OR(N(IFERROR(INDEX(Targets!$L$6:$L$45,MATCH('Weekly data'!$C87,Targets!$A$6:$A$45,0)),0))=0,SUM(Seasonality!$C$6:$C$18)=0),"",IFERROR(INDEX(Targets!$L$6:$L$45,MATCH('Weekly data'!$C87,Targets!$A$6:$A$45,0)),0)*$C87/SUM(Seasonality!$C$6:$C$18)),IF(Metrics!$J$16="Quarter plan",IF(N(IFERROR(INDEX(Targets!$L$6:$L$45,MATCH('Weekly data'!$C87,Targets!$A$6:$A$45,0)),0))=0,"",IFERROR(INDEX(Targets!$L$6:$L$45,MATCH('Weekly data'!$C87,Targets!$A$6:$A$45,0)),0)),IF(AND(Metrics!$J$16="Weekly",ISNUMBER(Metrics!$K$16)),Metrics!$K$16,"")))))</f>
        <v/>
      </c>
      <c r="CG87">
        <f>IF(NOT(ISNUMBER('Weekly data'!O87)),"",IF(Metrics!$L$16="% of target",IF(ISNUMBER(CF87),IF(CF87=0,"",'Weekly data'!O87/CF87),""),'Weekly data'!O87))</f>
        <v/>
      </c>
      <c r="CH87">
        <f>IF(AND(ISNUMBER(CG87),ISNUMBER(CG86)),ABS(CG87-CG86),"")</f>
        <v/>
      </c>
      <c r="CI87">
        <f>IF(COUNT(CG75:CG86)&lt;12,"",AVERAGE(CG75:CG86))</f>
        <v/>
      </c>
      <c r="CJ87">
        <f>IF(COUNT(CH76:CH86)&lt;11,"",AVERAGE(CH76:CH86))</f>
        <v/>
      </c>
      <c r="CK87">
        <f>IF(OR(CI87="",CJ87=""),"",CI87+2.66*CJ87)</f>
        <v/>
      </c>
      <c r="CL87">
        <f>IF(OR(CI87="",CJ87=""),"",CI87-2.66*CJ87)</f>
        <v/>
      </c>
      <c r="CM87">
        <f>IF(OR(CI87="",COUNT(CG80:CG87)&lt;8),"",IF(COUNTIF(CG80:CG87,"&gt;"&amp;CI87)=8,"Above",IF(COUNTIF(CG80:CG87,"&lt;"&amp;CI87)=8,"Below","")))</f>
        <v/>
      </c>
      <c r="CN87">
        <f>IF('Weekly data'!$C87="","",IF(Metrics!$J$17="Seasonal bookings",IF(OR(N(IFERROR(INDEX(Targets!$M$6:$M$45,MATCH('Weekly data'!$C87,Targets!$A$6:$A$45,0)),0))=0,SUM(Seasonality!$B$6:$B$18)=0),"",IFERROR(INDEX(Targets!$M$6:$M$45,MATCH('Weekly data'!$C87,Targets!$A$6:$A$45,0)),0)*$B87/SUM(Seasonality!$B$6:$B$18)),IF(Metrics!$J$17="Seasonal pipeline",IF(OR(N(IFERROR(INDEX(Targets!$M$6:$M$45,MATCH('Weekly data'!$C87,Targets!$A$6:$A$45,0)),0))=0,SUM(Seasonality!$C$6:$C$18)=0),"",IFERROR(INDEX(Targets!$M$6:$M$45,MATCH('Weekly data'!$C87,Targets!$A$6:$A$45,0)),0)*$C87/SUM(Seasonality!$C$6:$C$18)),IF(Metrics!$J$17="Quarter plan",IF(N(IFERROR(INDEX(Targets!$M$6:$M$45,MATCH('Weekly data'!$C87,Targets!$A$6:$A$45,0)),0))=0,"",IFERROR(INDEX(Targets!$M$6:$M$45,MATCH('Weekly data'!$C87,Targets!$A$6:$A$45,0)),0)),IF(AND(Metrics!$J$17="Weekly",ISNUMBER(Metrics!$K$17)),Metrics!$K$17,"")))))</f>
        <v/>
      </c>
      <c r="CO87">
        <f>IF(NOT(ISNUMBER('Weekly data'!P87)),"",IF(Metrics!$L$17="% of target",IF(ISNUMBER(CN87),IF(CN87=0,"",'Weekly data'!P87/CN87),""),'Weekly data'!P87))</f>
        <v/>
      </c>
      <c r="CP87">
        <f>IF(AND(ISNUMBER(CO87),ISNUMBER(CO86)),ABS(CO87-CO86),"")</f>
        <v/>
      </c>
      <c r="CQ87">
        <f>IF(COUNT(CO75:CO86)&lt;12,"",AVERAGE(CO75:CO86))</f>
        <v/>
      </c>
      <c r="CR87">
        <f>IF(COUNT(CP76:CP86)&lt;11,"",AVERAGE(CP76:CP86))</f>
        <v/>
      </c>
      <c r="CS87">
        <f>IF(OR(CQ87="",CR87=""),"",CQ87+2.66*CR87)</f>
        <v/>
      </c>
      <c r="CT87">
        <f>IF(OR(CQ87="",CR87=""),"",CQ87-2.66*CR87)</f>
        <v/>
      </c>
      <c r="CU87">
        <f>IF(OR(CQ87="",COUNT(CO80:CO87)&lt;8),"",IF(COUNTIF(CO80:CO87,"&gt;"&amp;CQ87)=8,"Above",IF(COUNTIF(CO80:CO87,"&lt;"&amp;CQ87)=8,"Below","")))</f>
        <v/>
      </c>
    </row>
    <row r="88">
      <c r="A88" s="8">
        <f>'Weekly data'!A88</f>
        <v/>
      </c>
      <c r="B88">
        <f>IF('Weekly data'!D88="","",INDEX(Seasonality!$B$6:$B$18,'Weekly data'!D88))</f>
        <v/>
      </c>
      <c r="C88">
        <f>IF('Weekly data'!D88="","",INDEX(Seasonality!$C$6:$C$18,'Weekly data'!D88))</f>
        <v/>
      </c>
      <c r="D88">
        <f>IF('Weekly data'!$C88="","",IF(Metrics!$J$6="Seasonal bookings",IF(OR(N(IFERROR(INDEX(Targets!$B$6:$B$45,MATCH('Weekly data'!$C88,Targets!$A$6:$A$45,0)),0))=0,SUM(Seasonality!$B$6:$B$18)=0),"",IFERROR(INDEX(Targets!$B$6:$B$45,MATCH('Weekly data'!$C88,Targets!$A$6:$A$45,0)),0)*$B88/SUM(Seasonality!$B$6:$B$18)),IF(Metrics!$J$6="Seasonal pipeline",IF(OR(N(IFERROR(INDEX(Targets!$B$6:$B$45,MATCH('Weekly data'!$C88,Targets!$A$6:$A$45,0)),0))=0,SUM(Seasonality!$C$6:$C$18)=0),"",IFERROR(INDEX(Targets!$B$6:$B$45,MATCH('Weekly data'!$C88,Targets!$A$6:$A$45,0)),0)*$C88/SUM(Seasonality!$C$6:$C$18)),IF(Metrics!$J$6="Quarter plan",IF(N(IFERROR(INDEX(Targets!$B$6:$B$45,MATCH('Weekly data'!$C88,Targets!$A$6:$A$45,0)),0))=0,"",IFERROR(INDEX(Targets!$B$6:$B$45,MATCH('Weekly data'!$C88,Targets!$A$6:$A$45,0)),0)),IF(AND(Metrics!$J$6="Weekly",ISNUMBER(Metrics!$K$6)),Metrics!$K$6,"")))))</f>
        <v/>
      </c>
      <c r="E88">
        <f>IF(NOT(ISNUMBER('Weekly data'!E88)),"",IF(Metrics!$L$6="% of target",IF(ISNUMBER(D88),IF(D88=0,"",'Weekly data'!E88/D88),""),'Weekly data'!E88))</f>
        <v/>
      </c>
      <c r="F88">
        <f>IF(AND(ISNUMBER(E88),ISNUMBER(E87)),ABS(E88-E87),"")</f>
        <v/>
      </c>
      <c r="G88">
        <f>IF(COUNT(E76:E87)&lt;12,"",AVERAGE(E76:E87))</f>
        <v/>
      </c>
      <c r="H88">
        <f>IF(COUNT(F77:F87)&lt;11,"",AVERAGE(F77:F87))</f>
        <v/>
      </c>
      <c r="I88">
        <f>IF(OR(G88="",H88=""),"",G88+2.66*H88)</f>
        <v/>
      </c>
      <c r="J88">
        <f>IF(OR(G88="",H88=""),"",G88-2.66*H88)</f>
        <v/>
      </c>
      <c r="K88">
        <f>IF(OR(G88="",COUNT(E81:E88)&lt;8),"",IF(COUNTIF(E81:E88,"&gt;"&amp;G88)=8,"Above",IF(COUNTIF(E81:E88,"&lt;"&amp;G88)=8,"Below","")))</f>
        <v/>
      </c>
      <c r="L88">
        <f>IF('Weekly data'!$C88="","",IF(Metrics!$J$7="Seasonal bookings",IF(OR(N(IFERROR(INDEX(Targets!$C$6:$C$45,MATCH('Weekly data'!$C88,Targets!$A$6:$A$45,0)),0))=0,SUM(Seasonality!$B$6:$B$18)=0),"",IFERROR(INDEX(Targets!$C$6:$C$45,MATCH('Weekly data'!$C88,Targets!$A$6:$A$45,0)),0)*$B88/SUM(Seasonality!$B$6:$B$18)),IF(Metrics!$J$7="Seasonal pipeline",IF(OR(N(IFERROR(INDEX(Targets!$C$6:$C$45,MATCH('Weekly data'!$C88,Targets!$A$6:$A$45,0)),0))=0,SUM(Seasonality!$C$6:$C$18)=0),"",IFERROR(INDEX(Targets!$C$6:$C$45,MATCH('Weekly data'!$C88,Targets!$A$6:$A$45,0)),0)*$C88/SUM(Seasonality!$C$6:$C$18)),IF(Metrics!$J$7="Quarter plan",IF(N(IFERROR(INDEX(Targets!$C$6:$C$45,MATCH('Weekly data'!$C88,Targets!$A$6:$A$45,0)),0))=0,"",IFERROR(INDEX(Targets!$C$6:$C$45,MATCH('Weekly data'!$C88,Targets!$A$6:$A$45,0)),0)),IF(AND(Metrics!$J$7="Weekly",ISNUMBER(Metrics!$K$7)),Metrics!$K$7,"")))))</f>
        <v/>
      </c>
      <c r="M88">
        <f>IF(NOT(ISNUMBER('Weekly data'!F88)),"",IF(Metrics!$L$7="% of target",IF(ISNUMBER(L88),IF(L88=0,"",'Weekly data'!F88/L88),""),'Weekly data'!F88))</f>
        <v/>
      </c>
      <c r="N88">
        <f>IF(AND(ISNUMBER(M88),ISNUMBER(M87)),ABS(M88-M87),"")</f>
        <v/>
      </c>
      <c r="O88">
        <f>IF(COUNT(M76:M87)&lt;12,"",AVERAGE(M76:M87))</f>
        <v/>
      </c>
      <c r="P88">
        <f>IF(COUNT(N77:N87)&lt;11,"",AVERAGE(N77:N87))</f>
        <v/>
      </c>
      <c r="Q88">
        <f>IF(OR(O88="",P88=""),"",O88+2.66*P88)</f>
        <v/>
      </c>
      <c r="R88">
        <f>IF(OR(O88="",P88=""),"",O88-2.66*P88)</f>
        <v/>
      </c>
      <c r="S88">
        <f>IF(OR(O88="",COUNT(M81:M88)&lt;8),"",IF(COUNTIF(M81:M88,"&gt;"&amp;O88)=8,"Above",IF(COUNTIF(M81:M88,"&lt;"&amp;O88)=8,"Below","")))</f>
        <v/>
      </c>
      <c r="T88">
        <f>IF('Weekly data'!$C88="","",IF(Metrics!$J$8="Seasonal bookings",IF(OR(N(IFERROR(INDEX(Targets!$D$6:$D$45,MATCH('Weekly data'!$C88,Targets!$A$6:$A$45,0)),0))=0,SUM(Seasonality!$B$6:$B$18)=0),"",IFERROR(INDEX(Targets!$D$6:$D$45,MATCH('Weekly data'!$C88,Targets!$A$6:$A$45,0)),0)*$B88/SUM(Seasonality!$B$6:$B$18)),IF(Metrics!$J$8="Seasonal pipeline",IF(OR(N(IFERROR(INDEX(Targets!$D$6:$D$45,MATCH('Weekly data'!$C88,Targets!$A$6:$A$45,0)),0))=0,SUM(Seasonality!$C$6:$C$18)=0),"",IFERROR(INDEX(Targets!$D$6:$D$45,MATCH('Weekly data'!$C88,Targets!$A$6:$A$45,0)),0)*$C88/SUM(Seasonality!$C$6:$C$18)),IF(Metrics!$J$8="Quarter plan",IF(N(IFERROR(INDEX(Targets!$D$6:$D$45,MATCH('Weekly data'!$C88,Targets!$A$6:$A$45,0)),0))=0,"",IFERROR(INDEX(Targets!$D$6:$D$45,MATCH('Weekly data'!$C88,Targets!$A$6:$A$45,0)),0)),IF(AND(Metrics!$J$8="Weekly",ISNUMBER(Metrics!$K$8)),Metrics!$K$8,"")))))</f>
        <v/>
      </c>
      <c r="U88">
        <f>IF(NOT(ISNUMBER('Weekly data'!G88)),"",IF(Metrics!$L$8="% of target",IF(ISNUMBER(T88),IF(T88=0,"",'Weekly data'!G88/T88),""),'Weekly data'!G88))</f>
        <v/>
      </c>
      <c r="V88">
        <f>IF(AND(ISNUMBER(U88),ISNUMBER(U87)),ABS(U88-U87),"")</f>
        <v/>
      </c>
      <c r="W88">
        <f>IF(COUNT(U76:U87)&lt;12,"",AVERAGE(U76:U87))</f>
        <v/>
      </c>
      <c r="X88">
        <f>IF(COUNT(V77:V87)&lt;11,"",AVERAGE(V77:V87))</f>
        <v/>
      </c>
      <c r="Y88">
        <f>IF(OR(W88="",X88=""),"",W88+2.66*X88)</f>
        <v/>
      </c>
      <c r="Z88">
        <f>IF(OR(W88="",X88=""),"",W88-2.66*X88)</f>
        <v/>
      </c>
      <c r="AA88">
        <f>IF(OR(W88="",COUNT(U81:U88)&lt;8),"",IF(COUNTIF(U81:U88,"&gt;"&amp;W88)=8,"Above",IF(COUNTIF(U81:U88,"&lt;"&amp;W88)=8,"Below","")))</f>
        <v/>
      </c>
      <c r="AB88">
        <f>IF('Weekly data'!$C88="","",IF(Metrics!$J$9="Seasonal bookings",IF(OR(N(IFERROR(INDEX(Targets!$E$6:$E$45,MATCH('Weekly data'!$C88,Targets!$A$6:$A$45,0)),0))=0,SUM(Seasonality!$B$6:$B$18)=0),"",IFERROR(INDEX(Targets!$E$6:$E$45,MATCH('Weekly data'!$C88,Targets!$A$6:$A$45,0)),0)*$B88/SUM(Seasonality!$B$6:$B$18)),IF(Metrics!$J$9="Seasonal pipeline",IF(OR(N(IFERROR(INDEX(Targets!$E$6:$E$45,MATCH('Weekly data'!$C88,Targets!$A$6:$A$45,0)),0))=0,SUM(Seasonality!$C$6:$C$18)=0),"",IFERROR(INDEX(Targets!$E$6:$E$45,MATCH('Weekly data'!$C88,Targets!$A$6:$A$45,0)),0)*$C88/SUM(Seasonality!$C$6:$C$18)),IF(Metrics!$J$9="Quarter plan",IF(N(IFERROR(INDEX(Targets!$E$6:$E$45,MATCH('Weekly data'!$C88,Targets!$A$6:$A$45,0)),0))=0,"",IFERROR(INDEX(Targets!$E$6:$E$45,MATCH('Weekly data'!$C88,Targets!$A$6:$A$45,0)),0)),IF(AND(Metrics!$J$9="Weekly",ISNUMBER(Metrics!$K$9)),Metrics!$K$9,"")))))</f>
        <v/>
      </c>
      <c r="AC88">
        <f>IF(NOT(ISNUMBER('Weekly data'!H88)),"",IF(Metrics!$L$9="% of target",IF(ISNUMBER(AB88),IF(AB88=0,"",'Weekly data'!H88/AB88),""),'Weekly data'!H88))</f>
        <v/>
      </c>
      <c r="AD88">
        <f>IF(AND(ISNUMBER(AC88),ISNUMBER(AC87)),ABS(AC88-AC87),"")</f>
        <v/>
      </c>
      <c r="AE88">
        <f>IF(COUNT(AC76:AC87)&lt;12,"",AVERAGE(AC76:AC87))</f>
        <v/>
      </c>
      <c r="AF88">
        <f>IF(COUNT(AD77:AD87)&lt;11,"",AVERAGE(AD77:AD87))</f>
        <v/>
      </c>
      <c r="AG88">
        <f>IF(OR(AE88="",AF88=""),"",AE88+2.66*AF88)</f>
        <v/>
      </c>
      <c r="AH88">
        <f>IF(OR(AE88="",AF88=""),"",AE88-2.66*AF88)</f>
        <v/>
      </c>
      <c r="AI88">
        <f>IF(OR(AE88="",COUNT(AC81:AC88)&lt;8),"",IF(COUNTIF(AC81:AC88,"&gt;"&amp;AE88)=8,"Above",IF(COUNTIF(AC81:AC88,"&lt;"&amp;AE88)=8,"Below","")))</f>
        <v/>
      </c>
      <c r="AJ88">
        <f>IF('Weekly data'!$C88="","",IF(Metrics!$J$10="Seasonal bookings",IF(OR(N(IFERROR(INDEX(Targets!$F$6:$F$45,MATCH('Weekly data'!$C88,Targets!$A$6:$A$45,0)),0))=0,SUM(Seasonality!$B$6:$B$18)=0),"",IFERROR(INDEX(Targets!$F$6:$F$45,MATCH('Weekly data'!$C88,Targets!$A$6:$A$45,0)),0)*$B88/SUM(Seasonality!$B$6:$B$18)),IF(Metrics!$J$10="Seasonal pipeline",IF(OR(N(IFERROR(INDEX(Targets!$F$6:$F$45,MATCH('Weekly data'!$C88,Targets!$A$6:$A$45,0)),0))=0,SUM(Seasonality!$C$6:$C$18)=0),"",IFERROR(INDEX(Targets!$F$6:$F$45,MATCH('Weekly data'!$C88,Targets!$A$6:$A$45,0)),0)*$C88/SUM(Seasonality!$C$6:$C$18)),IF(Metrics!$J$10="Quarter plan",IF(N(IFERROR(INDEX(Targets!$F$6:$F$45,MATCH('Weekly data'!$C88,Targets!$A$6:$A$45,0)),0))=0,"",IFERROR(INDEX(Targets!$F$6:$F$45,MATCH('Weekly data'!$C88,Targets!$A$6:$A$45,0)),0)),IF(AND(Metrics!$J$10="Weekly",ISNUMBER(Metrics!$K$10)),Metrics!$K$10,"")))))</f>
        <v/>
      </c>
      <c r="AK88">
        <f>IF(NOT(ISNUMBER('Weekly data'!I88)),"",IF(Metrics!$L$10="% of target",IF(ISNUMBER(AJ88),IF(AJ88=0,"",'Weekly data'!I88/AJ88),""),'Weekly data'!I88))</f>
        <v/>
      </c>
      <c r="AL88">
        <f>IF(AND(ISNUMBER(AK88),ISNUMBER(AK87)),ABS(AK88-AK87),"")</f>
        <v/>
      </c>
      <c r="AM88">
        <f>IF(COUNT(AK76:AK87)&lt;12,"",AVERAGE(AK76:AK87))</f>
        <v/>
      </c>
      <c r="AN88">
        <f>IF(COUNT(AL77:AL87)&lt;11,"",AVERAGE(AL77:AL87))</f>
        <v/>
      </c>
      <c r="AO88">
        <f>IF(OR(AM88="",AN88=""),"",AM88+2.66*AN88)</f>
        <v/>
      </c>
      <c r="AP88">
        <f>IF(OR(AM88="",AN88=""),"",AM88-2.66*AN88)</f>
        <v/>
      </c>
      <c r="AQ88">
        <f>IF(OR(AM88="",COUNT(AK81:AK88)&lt;8),"",IF(COUNTIF(AK81:AK88,"&gt;"&amp;AM88)=8,"Above",IF(COUNTIF(AK81:AK88,"&lt;"&amp;AM88)=8,"Below","")))</f>
        <v/>
      </c>
      <c r="AR88">
        <f>IF('Weekly data'!$C88="","",IF(Metrics!$J$11="Seasonal bookings",IF(OR(N(IFERROR(INDEX(Targets!$G$6:$G$45,MATCH('Weekly data'!$C88,Targets!$A$6:$A$45,0)),0))=0,SUM(Seasonality!$B$6:$B$18)=0),"",IFERROR(INDEX(Targets!$G$6:$G$45,MATCH('Weekly data'!$C88,Targets!$A$6:$A$45,0)),0)*$B88/SUM(Seasonality!$B$6:$B$18)),IF(Metrics!$J$11="Seasonal pipeline",IF(OR(N(IFERROR(INDEX(Targets!$G$6:$G$45,MATCH('Weekly data'!$C88,Targets!$A$6:$A$45,0)),0))=0,SUM(Seasonality!$C$6:$C$18)=0),"",IFERROR(INDEX(Targets!$G$6:$G$45,MATCH('Weekly data'!$C88,Targets!$A$6:$A$45,0)),0)*$C88/SUM(Seasonality!$C$6:$C$18)),IF(Metrics!$J$11="Quarter plan",IF(N(IFERROR(INDEX(Targets!$G$6:$G$45,MATCH('Weekly data'!$C88,Targets!$A$6:$A$45,0)),0))=0,"",IFERROR(INDEX(Targets!$G$6:$G$45,MATCH('Weekly data'!$C88,Targets!$A$6:$A$45,0)),0)),IF(AND(Metrics!$J$11="Weekly",ISNUMBER(Metrics!$K$11)),Metrics!$K$11,"")))))</f>
        <v/>
      </c>
      <c r="AS88">
        <f>IF(NOT(ISNUMBER('Weekly data'!J88)),"",IF(Metrics!$L$11="% of target",IF(ISNUMBER(AR88),IF(AR88=0,"",'Weekly data'!J88/AR88),""),'Weekly data'!J88))</f>
        <v/>
      </c>
      <c r="AT88">
        <f>IF(AND(ISNUMBER(AS88),ISNUMBER(AS87)),ABS(AS88-AS87),"")</f>
        <v/>
      </c>
      <c r="AU88">
        <f>IF(COUNT(AS76:AS87)&lt;12,"",AVERAGE(AS76:AS87))</f>
        <v/>
      </c>
      <c r="AV88">
        <f>IF(COUNT(AT77:AT87)&lt;11,"",AVERAGE(AT77:AT87))</f>
        <v/>
      </c>
      <c r="AW88">
        <f>IF(OR(AU88="",AV88=""),"",AU88+2.66*AV88)</f>
        <v/>
      </c>
      <c r="AX88">
        <f>IF(OR(AU88="",AV88=""),"",AU88-2.66*AV88)</f>
        <v/>
      </c>
      <c r="AY88">
        <f>IF(OR(AU88="",COUNT(AS81:AS88)&lt;8),"",IF(COUNTIF(AS81:AS88,"&gt;"&amp;AU88)=8,"Above",IF(COUNTIF(AS81:AS88,"&lt;"&amp;AU88)=8,"Below","")))</f>
        <v/>
      </c>
      <c r="AZ88">
        <f>IF('Weekly data'!$C88="","",IF(Metrics!$J$12="Seasonal bookings",IF(OR(N(IFERROR(INDEX(Targets!$H$6:$H$45,MATCH('Weekly data'!$C88,Targets!$A$6:$A$45,0)),0))=0,SUM(Seasonality!$B$6:$B$18)=0),"",IFERROR(INDEX(Targets!$H$6:$H$45,MATCH('Weekly data'!$C88,Targets!$A$6:$A$45,0)),0)*$B88/SUM(Seasonality!$B$6:$B$18)),IF(Metrics!$J$12="Seasonal pipeline",IF(OR(N(IFERROR(INDEX(Targets!$H$6:$H$45,MATCH('Weekly data'!$C88,Targets!$A$6:$A$45,0)),0))=0,SUM(Seasonality!$C$6:$C$18)=0),"",IFERROR(INDEX(Targets!$H$6:$H$45,MATCH('Weekly data'!$C88,Targets!$A$6:$A$45,0)),0)*$C88/SUM(Seasonality!$C$6:$C$18)),IF(Metrics!$J$12="Quarter plan",IF(N(IFERROR(INDEX(Targets!$H$6:$H$45,MATCH('Weekly data'!$C88,Targets!$A$6:$A$45,0)),0))=0,"",IFERROR(INDEX(Targets!$H$6:$H$45,MATCH('Weekly data'!$C88,Targets!$A$6:$A$45,0)),0)),IF(AND(Metrics!$J$12="Weekly",ISNUMBER(Metrics!$K$12)),Metrics!$K$12,"")))))</f>
        <v/>
      </c>
      <c r="BA88">
        <f>IF(NOT(ISNUMBER('Weekly data'!K88)),"",IF(Metrics!$L$12="% of target",IF(ISNUMBER(AZ88),IF(AZ88=0,"",'Weekly data'!K88/AZ88),""),'Weekly data'!K88))</f>
        <v/>
      </c>
      <c r="BB88">
        <f>IF(AND(ISNUMBER(BA88),ISNUMBER(BA87)),ABS(BA88-BA87),"")</f>
        <v/>
      </c>
      <c r="BC88">
        <f>IF(COUNT(BA76:BA87)&lt;12,"",AVERAGE(BA76:BA87))</f>
        <v/>
      </c>
      <c r="BD88">
        <f>IF(COUNT(BB77:BB87)&lt;11,"",AVERAGE(BB77:BB87))</f>
        <v/>
      </c>
      <c r="BE88">
        <f>IF(OR(BC88="",BD88=""),"",BC88+2.66*BD88)</f>
        <v/>
      </c>
      <c r="BF88">
        <f>IF(OR(BC88="",BD88=""),"",BC88-2.66*BD88)</f>
        <v/>
      </c>
      <c r="BG88">
        <f>IF(OR(BC88="",COUNT(BA81:BA88)&lt;8),"",IF(COUNTIF(BA81:BA88,"&gt;"&amp;BC88)=8,"Above",IF(COUNTIF(BA81:BA88,"&lt;"&amp;BC88)=8,"Below","")))</f>
        <v/>
      </c>
      <c r="BH88">
        <f>IF('Weekly data'!$C88="","",IF(Metrics!$J$13="Seasonal bookings",IF(OR(N(IFERROR(INDEX(Targets!$I$6:$I$45,MATCH('Weekly data'!$C88,Targets!$A$6:$A$45,0)),0))=0,SUM(Seasonality!$B$6:$B$18)=0),"",IFERROR(INDEX(Targets!$I$6:$I$45,MATCH('Weekly data'!$C88,Targets!$A$6:$A$45,0)),0)*$B88/SUM(Seasonality!$B$6:$B$18)),IF(Metrics!$J$13="Seasonal pipeline",IF(OR(N(IFERROR(INDEX(Targets!$I$6:$I$45,MATCH('Weekly data'!$C88,Targets!$A$6:$A$45,0)),0))=0,SUM(Seasonality!$C$6:$C$18)=0),"",IFERROR(INDEX(Targets!$I$6:$I$45,MATCH('Weekly data'!$C88,Targets!$A$6:$A$45,0)),0)*$C88/SUM(Seasonality!$C$6:$C$18)),IF(Metrics!$J$13="Quarter plan",IF(N(IFERROR(INDEX(Targets!$I$6:$I$45,MATCH('Weekly data'!$C88,Targets!$A$6:$A$45,0)),0))=0,"",IFERROR(INDEX(Targets!$I$6:$I$45,MATCH('Weekly data'!$C88,Targets!$A$6:$A$45,0)),0)),IF(AND(Metrics!$J$13="Weekly",ISNUMBER(Metrics!$K$13)),Metrics!$K$13,"")))))</f>
        <v/>
      </c>
      <c r="BI88">
        <f>IF(NOT(ISNUMBER('Weekly data'!L88)),"",IF(Metrics!$L$13="% of target",IF(ISNUMBER(BH88),IF(BH88=0,"",'Weekly data'!L88/BH88),""),'Weekly data'!L88))</f>
        <v/>
      </c>
      <c r="BJ88">
        <f>IF(AND(ISNUMBER(BI88),ISNUMBER(BI87)),ABS(BI88-BI87),"")</f>
        <v/>
      </c>
      <c r="BK88">
        <f>IF(COUNT(BI76:BI87)&lt;12,"",AVERAGE(BI76:BI87))</f>
        <v/>
      </c>
      <c r="BL88">
        <f>IF(COUNT(BJ77:BJ87)&lt;11,"",AVERAGE(BJ77:BJ87))</f>
        <v/>
      </c>
      <c r="BM88">
        <f>IF(OR(BK88="",BL88=""),"",BK88+2.66*BL88)</f>
        <v/>
      </c>
      <c r="BN88">
        <f>IF(OR(BK88="",BL88=""),"",BK88-2.66*BL88)</f>
        <v/>
      </c>
      <c r="BO88">
        <f>IF(OR(BK88="",COUNT(BI81:BI88)&lt;8),"",IF(COUNTIF(BI81:BI88,"&gt;"&amp;BK88)=8,"Above",IF(COUNTIF(BI81:BI88,"&lt;"&amp;BK88)=8,"Below","")))</f>
        <v/>
      </c>
      <c r="BP88">
        <f>IF('Weekly data'!$C88="","",IF(Metrics!$J$14="Seasonal bookings",IF(OR(N(IFERROR(INDEX(Targets!$J$6:$J$45,MATCH('Weekly data'!$C88,Targets!$A$6:$A$45,0)),0))=0,SUM(Seasonality!$B$6:$B$18)=0),"",IFERROR(INDEX(Targets!$J$6:$J$45,MATCH('Weekly data'!$C88,Targets!$A$6:$A$45,0)),0)*$B88/SUM(Seasonality!$B$6:$B$18)),IF(Metrics!$J$14="Seasonal pipeline",IF(OR(N(IFERROR(INDEX(Targets!$J$6:$J$45,MATCH('Weekly data'!$C88,Targets!$A$6:$A$45,0)),0))=0,SUM(Seasonality!$C$6:$C$18)=0),"",IFERROR(INDEX(Targets!$J$6:$J$45,MATCH('Weekly data'!$C88,Targets!$A$6:$A$45,0)),0)*$C88/SUM(Seasonality!$C$6:$C$18)),IF(Metrics!$J$14="Quarter plan",IF(N(IFERROR(INDEX(Targets!$J$6:$J$45,MATCH('Weekly data'!$C88,Targets!$A$6:$A$45,0)),0))=0,"",IFERROR(INDEX(Targets!$J$6:$J$45,MATCH('Weekly data'!$C88,Targets!$A$6:$A$45,0)),0)),IF(AND(Metrics!$J$14="Weekly",ISNUMBER(Metrics!$K$14)),Metrics!$K$14,"")))))</f>
        <v/>
      </c>
      <c r="BQ88">
        <f>IF(NOT(ISNUMBER('Weekly data'!M88)),"",IF(Metrics!$L$14="% of target",IF(ISNUMBER(BP88),IF(BP88=0,"",'Weekly data'!M88/BP88),""),'Weekly data'!M88))</f>
        <v/>
      </c>
      <c r="BR88">
        <f>IF(AND(ISNUMBER(BQ88),ISNUMBER(BQ87)),ABS(BQ88-BQ87),"")</f>
        <v/>
      </c>
      <c r="BS88">
        <f>IF(COUNT(BQ76:BQ87)&lt;12,"",AVERAGE(BQ76:BQ87))</f>
        <v/>
      </c>
      <c r="BT88">
        <f>IF(COUNT(BR77:BR87)&lt;11,"",AVERAGE(BR77:BR87))</f>
        <v/>
      </c>
      <c r="BU88">
        <f>IF(OR(BS88="",BT88=""),"",BS88+2.66*BT88)</f>
        <v/>
      </c>
      <c r="BV88">
        <f>IF(OR(BS88="",BT88=""),"",BS88-2.66*BT88)</f>
        <v/>
      </c>
      <c r="BW88">
        <f>IF(OR(BS88="",COUNT(BQ81:BQ88)&lt;8),"",IF(COUNTIF(BQ81:BQ88,"&gt;"&amp;BS88)=8,"Above",IF(COUNTIF(BQ81:BQ88,"&lt;"&amp;BS88)=8,"Below","")))</f>
        <v/>
      </c>
      <c r="BX88">
        <f>IF('Weekly data'!$C88="","",IF(Metrics!$J$15="Seasonal bookings",IF(OR(N(IFERROR(INDEX(Targets!$K$6:$K$45,MATCH('Weekly data'!$C88,Targets!$A$6:$A$45,0)),0))=0,SUM(Seasonality!$B$6:$B$18)=0),"",IFERROR(INDEX(Targets!$K$6:$K$45,MATCH('Weekly data'!$C88,Targets!$A$6:$A$45,0)),0)*$B88/SUM(Seasonality!$B$6:$B$18)),IF(Metrics!$J$15="Seasonal pipeline",IF(OR(N(IFERROR(INDEX(Targets!$K$6:$K$45,MATCH('Weekly data'!$C88,Targets!$A$6:$A$45,0)),0))=0,SUM(Seasonality!$C$6:$C$18)=0),"",IFERROR(INDEX(Targets!$K$6:$K$45,MATCH('Weekly data'!$C88,Targets!$A$6:$A$45,0)),0)*$C88/SUM(Seasonality!$C$6:$C$18)),IF(Metrics!$J$15="Quarter plan",IF(N(IFERROR(INDEX(Targets!$K$6:$K$45,MATCH('Weekly data'!$C88,Targets!$A$6:$A$45,0)),0))=0,"",IFERROR(INDEX(Targets!$K$6:$K$45,MATCH('Weekly data'!$C88,Targets!$A$6:$A$45,0)),0)),IF(AND(Metrics!$J$15="Weekly",ISNUMBER(Metrics!$K$15)),Metrics!$K$15,"")))))</f>
        <v/>
      </c>
      <c r="BY88">
        <f>IF(NOT(ISNUMBER('Weekly data'!N88)),"",IF(Metrics!$L$15="% of target",IF(ISNUMBER(BX88),IF(BX88=0,"",'Weekly data'!N88/BX88),""),'Weekly data'!N88))</f>
        <v/>
      </c>
      <c r="BZ88">
        <f>IF(AND(ISNUMBER(BY88),ISNUMBER(BY87)),ABS(BY88-BY87),"")</f>
        <v/>
      </c>
      <c r="CA88">
        <f>IF(COUNT(BY76:BY87)&lt;12,"",AVERAGE(BY76:BY87))</f>
        <v/>
      </c>
      <c r="CB88">
        <f>IF(COUNT(BZ77:BZ87)&lt;11,"",AVERAGE(BZ77:BZ87))</f>
        <v/>
      </c>
      <c r="CC88">
        <f>IF(OR(CA88="",CB88=""),"",CA88+2.66*CB88)</f>
        <v/>
      </c>
      <c r="CD88">
        <f>IF(OR(CA88="",CB88=""),"",CA88-2.66*CB88)</f>
        <v/>
      </c>
      <c r="CE88">
        <f>IF(OR(CA88="",COUNT(BY81:BY88)&lt;8),"",IF(COUNTIF(BY81:BY88,"&gt;"&amp;CA88)=8,"Above",IF(COUNTIF(BY81:BY88,"&lt;"&amp;CA88)=8,"Below","")))</f>
        <v/>
      </c>
      <c r="CF88">
        <f>IF('Weekly data'!$C88="","",IF(Metrics!$J$16="Seasonal bookings",IF(OR(N(IFERROR(INDEX(Targets!$L$6:$L$45,MATCH('Weekly data'!$C88,Targets!$A$6:$A$45,0)),0))=0,SUM(Seasonality!$B$6:$B$18)=0),"",IFERROR(INDEX(Targets!$L$6:$L$45,MATCH('Weekly data'!$C88,Targets!$A$6:$A$45,0)),0)*$B88/SUM(Seasonality!$B$6:$B$18)),IF(Metrics!$J$16="Seasonal pipeline",IF(OR(N(IFERROR(INDEX(Targets!$L$6:$L$45,MATCH('Weekly data'!$C88,Targets!$A$6:$A$45,0)),0))=0,SUM(Seasonality!$C$6:$C$18)=0),"",IFERROR(INDEX(Targets!$L$6:$L$45,MATCH('Weekly data'!$C88,Targets!$A$6:$A$45,0)),0)*$C88/SUM(Seasonality!$C$6:$C$18)),IF(Metrics!$J$16="Quarter plan",IF(N(IFERROR(INDEX(Targets!$L$6:$L$45,MATCH('Weekly data'!$C88,Targets!$A$6:$A$45,0)),0))=0,"",IFERROR(INDEX(Targets!$L$6:$L$45,MATCH('Weekly data'!$C88,Targets!$A$6:$A$45,0)),0)),IF(AND(Metrics!$J$16="Weekly",ISNUMBER(Metrics!$K$16)),Metrics!$K$16,"")))))</f>
        <v/>
      </c>
      <c r="CG88">
        <f>IF(NOT(ISNUMBER('Weekly data'!O88)),"",IF(Metrics!$L$16="% of target",IF(ISNUMBER(CF88),IF(CF88=0,"",'Weekly data'!O88/CF88),""),'Weekly data'!O88))</f>
        <v/>
      </c>
      <c r="CH88">
        <f>IF(AND(ISNUMBER(CG88),ISNUMBER(CG87)),ABS(CG88-CG87),"")</f>
        <v/>
      </c>
      <c r="CI88">
        <f>IF(COUNT(CG76:CG87)&lt;12,"",AVERAGE(CG76:CG87))</f>
        <v/>
      </c>
      <c r="CJ88">
        <f>IF(COUNT(CH77:CH87)&lt;11,"",AVERAGE(CH77:CH87))</f>
        <v/>
      </c>
      <c r="CK88">
        <f>IF(OR(CI88="",CJ88=""),"",CI88+2.66*CJ88)</f>
        <v/>
      </c>
      <c r="CL88">
        <f>IF(OR(CI88="",CJ88=""),"",CI88-2.66*CJ88)</f>
        <v/>
      </c>
      <c r="CM88">
        <f>IF(OR(CI88="",COUNT(CG81:CG88)&lt;8),"",IF(COUNTIF(CG81:CG88,"&gt;"&amp;CI88)=8,"Above",IF(COUNTIF(CG81:CG88,"&lt;"&amp;CI88)=8,"Below","")))</f>
        <v/>
      </c>
      <c r="CN88">
        <f>IF('Weekly data'!$C88="","",IF(Metrics!$J$17="Seasonal bookings",IF(OR(N(IFERROR(INDEX(Targets!$M$6:$M$45,MATCH('Weekly data'!$C88,Targets!$A$6:$A$45,0)),0))=0,SUM(Seasonality!$B$6:$B$18)=0),"",IFERROR(INDEX(Targets!$M$6:$M$45,MATCH('Weekly data'!$C88,Targets!$A$6:$A$45,0)),0)*$B88/SUM(Seasonality!$B$6:$B$18)),IF(Metrics!$J$17="Seasonal pipeline",IF(OR(N(IFERROR(INDEX(Targets!$M$6:$M$45,MATCH('Weekly data'!$C88,Targets!$A$6:$A$45,0)),0))=0,SUM(Seasonality!$C$6:$C$18)=0),"",IFERROR(INDEX(Targets!$M$6:$M$45,MATCH('Weekly data'!$C88,Targets!$A$6:$A$45,0)),0)*$C88/SUM(Seasonality!$C$6:$C$18)),IF(Metrics!$J$17="Quarter plan",IF(N(IFERROR(INDEX(Targets!$M$6:$M$45,MATCH('Weekly data'!$C88,Targets!$A$6:$A$45,0)),0))=0,"",IFERROR(INDEX(Targets!$M$6:$M$45,MATCH('Weekly data'!$C88,Targets!$A$6:$A$45,0)),0)),IF(AND(Metrics!$J$17="Weekly",ISNUMBER(Metrics!$K$17)),Metrics!$K$17,"")))))</f>
        <v/>
      </c>
      <c r="CO88">
        <f>IF(NOT(ISNUMBER('Weekly data'!P88)),"",IF(Metrics!$L$17="% of target",IF(ISNUMBER(CN88),IF(CN88=0,"",'Weekly data'!P88/CN88),""),'Weekly data'!P88))</f>
        <v/>
      </c>
      <c r="CP88">
        <f>IF(AND(ISNUMBER(CO88),ISNUMBER(CO87)),ABS(CO88-CO87),"")</f>
        <v/>
      </c>
      <c r="CQ88">
        <f>IF(COUNT(CO76:CO87)&lt;12,"",AVERAGE(CO76:CO87))</f>
        <v/>
      </c>
      <c r="CR88">
        <f>IF(COUNT(CP77:CP87)&lt;11,"",AVERAGE(CP77:CP87))</f>
        <v/>
      </c>
      <c r="CS88">
        <f>IF(OR(CQ88="",CR88=""),"",CQ88+2.66*CR88)</f>
        <v/>
      </c>
      <c r="CT88">
        <f>IF(OR(CQ88="",CR88=""),"",CQ88-2.66*CR88)</f>
        <v/>
      </c>
      <c r="CU88">
        <f>IF(OR(CQ88="",COUNT(CO81:CO88)&lt;8),"",IF(COUNTIF(CO81:CO88,"&gt;"&amp;CQ88)=8,"Above",IF(COUNTIF(CO81:CO88,"&lt;"&amp;CQ88)=8,"Below","")))</f>
        <v/>
      </c>
    </row>
    <row r="89">
      <c r="A89" s="8">
        <f>'Weekly data'!A89</f>
        <v/>
      </c>
      <c r="B89">
        <f>IF('Weekly data'!D89="","",INDEX(Seasonality!$B$6:$B$18,'Weekly data'!D89))</f>
        <v/>
      </c>
      <c r="C89">
        <f>IF('Weekly data'!D89="","",INDEX(Seasonality!$C$6:$C$18,'Weekly data'!D89))</f>
        <v/>
      </c>
      <c r="D89">
        <f>IF('Weekly data'!$C89="","",IF(Metrics!$J$6="Seasonal bookings",IF(OR(N(IFERROR(INDEX(Targets!$B$6:$B$45,MATCH('Weekly data'!$C89,Targets!$A$6:$A$45,0)),0))=0,SUM(Seasonality!$B$6:$B$18)=0),"",IFERROR(INDEX(Targets!$B$6:$B$45,MATCH('Weekly data'!$C89,Targets!$A$6:$A$45,0)),0)*$B89/SUM(Seasonality!$B$6:$B$18)),IF(Metrics!$J$6="Seasonal pipeline",IF(OR(N(IFERROR(INDEX(Targets!$B$6:$B$45,MATCH('Weekly data'!$C89,Targets!$A$6:$A$45,0)),0))=0,SUM(Seasonality!$C$6:$C$18)=0),"",IFERROR(INDEX(Targets!$B$6:$B$45,MATCH('Weekly data'!$C89,Targets!$A$6:$A$45,0)),0)*$C89/SUM(Seasonality!$C$6:$C$18)),IF(Metrics!$J$6="Quarter plan",IF(N(IFERROR(INDEX(Targets!$B$6:$B$45,MATCH('Weekly data'!$C89,Targets!$A$6:$A$45,0)),0))=0,"",IFERROR(INDEX(Targets!$B$6:$B$45,MATCH('Weekly data'!$C89,Targets!$A$6:$A$45,0)),0)),IF(AND(Metrics!$J$6="Weekly",ISNUMBER(Metrics!$K$6)),Metrics!$K$6,"")))))</f>
        <v/>
      </c>
      <c r="E89">
        <f>IF(NOT(ISNUMBER('Weekly data'!E89)),"",IF(Metrics!$L$6="% of target",IF(ISNUMBER(D89),IF(D89=0,"",'Weekly data'!E89/D89),""),'Weekly data'!E89))</f>
        <v/>
      </c>
      <c r="F89">
        <f>IF(AND(ISNUMBER(E89),ISNUMBER(E88)),ABS(E89-E88),"")</f>
        <v/>
      </c>
      <c r="G89">
        <f>IF(COUNT(E77:E88)&lt;12,"",AVERAGE(E77:E88))</f>
        <v/>
      </c>
      <c r="H89">
        <f>IF(COUNT(F78:F88)&lt;11,"",AVERAGE(F78:F88))</f>
        <v/>
      </c>
      <c r="I89">
        <f>IF(OR(G89="",H89=""),"",G89+2.66*H89)</f>
        <v/>
      </c>
      <c r="J89">
        <f>IF(OR(G89="",H89=""),"",G89-2.66*H89)</f>
        <v/>
      </c>
      <c r="K89">
        <f>IF(OR(G89="",COUNT(E82:E89)&lt;8),"",IF(COUNTIF(E82:E89,"&gt;"&amp;G89)=8,"Above",IF(COUNTIF(E82:E89,"&lt;"&amp;G89)=8,"Below","")))</f>
        <v/>
      </c>
      <c r="L89">
        <f>IF('Weekly data'!$C89="","",IF(Metrics!$J$7="Seasonal bookings",IF(OR(N(IFERROR(INDEX(Targets!$C$6:$C$45,MATCH('Weekly data'!$C89,Targets!$A$6:$A$45,0)),0))=0,SUM(Seasonality!$B$6:$B$18)=0),"",IFERROR(INDEX(Targets!$C$6:$C$45,MATCH('Weekly data'!$C89,Targets!$A$6:$A$45,0)),0)*$B89/SUM(Seasonality!$B$6:$B$18)),IF(Metrics!$J$7="Seasonal pipeline",IF(OR(N(IFERROR(INDEX(Targets!$C$6:$C$45,MATCH('Weekly data'!$C89,Targets!$A$6:$A$45,0)),0))=0,SUM(Seasonality!$C$6:$C$18)=0),"",IFERROR(INDEX(Targets!$C$6:$C$45,MATCH('Weekly data'!$C89,Targets!$A$6:$A$45,0)),0)*$C89/SUM(Seasonality!$C$6:$C$18)),IF(Metrics!$J$7="Quarter plan",IF(N(IFERROR(INDEX(Targets!$C$6:$C$45,MATCH('Weekly data'!$C89,Targets!$A$6:$A$45,0)),0))=0,"",IFERROR(INDEX(Targets!$C$6:$C$45,MATCH('Weekly data'!$C89,Targets!$A$6:$A$45,0)),0)),IF(AND(Metrics!$J$7="Weekly",ISNUMBER(Metrics!$K$7)),Metrics!$K$7,"")))))</f>
        <v/>
      </c>
      <c r="M89">
        <f>IF(NOT(ISNUMBER('Weekly data'!F89)),"",IF(Metrics!$L$7="% of target",IF(ISNUMBER(L89),IF(L89=0,"",'Weekly data'!F89/L89),""),'Weekly data'!F89))</f>
        <v/>
      </c>
      <c r="N89">
        <f>IF(AND(ISNUMBER(M89),ISNUMBER(M88)),ABS(M89-M88),"")</f>
        <v/>
      </c>
      <c r="O89">
        <f>IF(COUNT(M77:M88)&lt;12,"",AVERAGE(M77:M88))</f>
        <v/>
      </c>
      <c r="P89">
        <f>IF(COUNT(N78:N88)&lt;11,"",AVERAGE(N78:N88))</f>
        <v/>
      </c>
      <c r="Q89">
        <f>IF(OR(O89="",P89=""),"",O89+2.66*P89)</f>
        <v/>
      </c>
      <c r="R89">
        <f>IF(OR(O89="",P89=""),"",O89-2.66*P89)</f>
        <v/>
      </c>
      <c r="S89">
        <f>IF(OR(O89="",COUNT(M82:M89)&lt;8),"",IF(COUNTIF(M82:M89,"&gt;"&amp;O89)=8,"Above",IF(COUNTIF(M82:M89,"&lt;"&amp;O89)=8,"Below","")))</f>
        <v/>
      </c>
      <c r="T89">
        <f>IF('Weekly data'!$C89="","",IF(Metrics!$J$8="Seasonal bookings",IF(OR(N(IFERROR(INDEX(Targets!$D$6:$D$45,MATCH('Weekly data'!$C89,Targets!$A$6:$A$45,0)),0))=0,SUM(Seasonality!$B$6:$B$18)=0),"",IFERROR(INDEX(Targets!$D$6:$D$45,MATCH('Weekly data'!$C89,Targets!$A$6:$A$45,0)),0)*$B89/SUM(Seasonality!$B$6:$B$18)),IF(Metrics!$J$8="Seasonal pipeline",IF(OR(N(IFERROR(INDEX(Targets!$D$6:$D$45,MATCH('Weekly data'!$C89,Targets!$A$6:$A$45,0)),0))=0,SUM(Seasonality!$C$6:$C$18)=0),"",IFERROR(INDEX(Targets!$D$6:$D$45,MATCH('Weekly data'!$C89,Targets!$A$6:$A$45,0)),0)*$C89/SUM(Seasonality!$C$6:$C$18)),IF(Metrics!$J$8="Quarter plan",IF(N(IFERROR(INDEX(Targets!$D$6:$D$45,MATCH('Weekly data'!$C89,Targets!$A$6:$A$45,0)),0))=0,"",IFERROR(INDEX(Targets!$D$6:$D$45,MATCH('Weekly data'!$C89,Targets!$A$6:$A$45,0)),0)),IF(AND(Metrics!$J$8="Weekly",ISNUMBER(Metrics!$K$8)),Metrics!$K$8,"")))))</f>
        <v/>
      </c>
      <c r="U89">
        <f>IF(NOT(ISNUMBER('Weekly data'!G89)),"",IF(Metrics!$L$8="% of target",IF(ISNUMBER(T89),IF(T89=0,"",'Weekly data'!G89/T89),""),'Weekly data'!G89))</f>
        <v/>
      </c>
      <c r="V89">
        <f>IF(AND(ISNUMBER(U89),ISNUMBER(U88)),ABS(U89-U88),"")</f>
        <v/>
      </c>
      <c r="W89">
        <f>IF(COUNT(U77:U88)&lt;12,"",AVERAGE(U77:U88))</f>
        <v/>
      </c>
      <c r="X89">
        <f>IF(COUNT(V78:V88)&lt;11,"",AVERAGE(V78:V88))</f>
        <v/>
      </c>
      <c r="Y89">
        <f>IF(OR(W89="",X89=""),"",W89+2.66*X89)</f>
        <v/>
      </c>
      <c r="Z89">
        <f>IF(OR(W89="",X89=""),"",W89-2.66*X89)</f>
        <v/>
      </c>
      <c r="AA89">
        <f>IF(OR(W89="",COUNT(U82:U89)&lt;8),"",IF(COUNTIF(U82:U89,"&gt;"&amp;W89)=8,"Above",IF(COUNTIF(U82:U89,"&lt;"&amp;W89)=8,"Below","")))</f>
        <v/>
      </c>
      <c r="AB89">
        <f>IF('Weekly data'!$C89="","",IF(Metrics!$J$9="Seasonal bookings",IF(OR(N(IFERROR(INDEX(Targets!$E$6:$E$45,MATCH('Weekly data'!$C89,Targets!$A$6:$A$45,0)),0))=0,SUM(Seasonality!$B$6:$B$18)=0),"",IFERROR(INDEX(Targets!$E$6:$E$45,MATCH('Weekly data'!$C89,Targets!$A$6:$A$45,0)),0)*$B89/SUM(Seasonality!$B$6:$B$18)),IF(Metrics!$J$9="Seasonal pipeline",IF(OR(N(IFERROR(INDEX(Targets!$E$6:$E$45,MATCH('Weekly data'!$C89,Targets!$A$6:$A$45,0)),0))=0,SUM(Seasonality!$C$6:$C$18)=0),"",IFERROR(INDEX(Targets!$E$6:$E$45,MATCH('Weekly data'!$C89,Targets!$A$6:$A$45,0)),0)*$C89/SUM(Seasonality!$C$6:$C$18)),IF(Metrics!$J$9="Quarter plan",IF(N(IFERROR(INDEX(Targets!$E$6:$E$45,MATCH('Weekly data'!$C89,Targets!$A$6:$A$45,0)),0))=0,"",IFERROR(INDEX(Targets!$E$6:$E$45,MATCH('Weekly data'!$C89,Targets!$A$6:$A$45,0)),0)),IF(AND(Metrics!$J$9="Weekly",ISNUMBER(Metrics!$K$9)),Metrics!$K$9,"")))))</f>
        <v/>
      </c>
      <c r="AC89">
        <f>IF(NOT(ISNUMBER('Weekly data'!H89)),"",IF(Metrics!$L$9="% of target",IF(ISNUMBER(AB89),IF(AB89=0,"",'Weekly data'!H89/AB89),""),'Weekly data'!H89))</f>
        <v/>
      </c>
      <c r="AD89">
        <f>IF(AND(ISNUMBER(AC89),ISNUMBER(AC88)),ABS(AC89-AC88),"")</f>
        <v/>
      </c>
      <c r="AE89">
        <f>IF(COUNT(AC77:AC88)&lt;12,"",AVERAGE(AC77:AC88))</f>
        <v/>
      </c>
      <c r="AF89">
        <f>IF(COUNT(AD78:AD88)&lt;11,"",AVERAGE(AD78:AD88))</f>
        <v/>
      </c>
      <c r="AG89">
        <f>IF(OR(AE89="",AF89=""),"",AE89+2.66*AF89)</f>
        <v/>
      </c>
      <c r="AH89">
        <f>IF(OR(AE89="",AF89=""),"",AE89-2.66*AF89)</f>
        <v/>
      </c>
      <c r="AI89">
        <f>IF(OR(AE89="",COUNT(AC82:AC89)&lt;8),"",IF(COUNTIF(AC82:AC89,"&gt;"&amp;AE89)=8,"Above",IF(COUNTIF(AC82:AC89,"&lt;"&amp;AE89)=8,"Below","")))</f>
        <v/>
      </c>
      <c r="AJ89">
        <f>IF('Weekly data'!$C89="","",IF(Metrics!$J$10="Seasonal bookings",IF(OR(N(IFERROR(INDEX(Targets!$F$6:$F$45,MATCH('Weekly data'!$C89,Targets!$A$6:$A$45,0)),0))=0,SUM(Seasonality!$B$6:$B$18)=0),"",IFERROR(INDEX(Targets!$F$6:$F$45,MATCH('Weekly data'!$C89,Targets!$A$6:$A$45,0)),0)*$B89/SUM(Seasonality!$B$6:$B$18)),IF(Metrics!$J$10="Seasonal pipeline",IF(OR(N(IFERROR(INDEX(Targets!$F$6:$F$45,MATCH('Weekly data'!$C89,Targets!$A$6:$A$45,0)),0))=0,SUM(Seasonality!$C$6:$C$18)=0),"",IFERROR(INDEX(Targets!$F$6:$F$45,MATCH('Weekly data'!$C89,Targets!$A$6:$A$45,0)),0)*$C89/SUM(Seasonality!$C$6:$C$18)),IF(Metrics!$J$10="Quarter plan",IF(N(IFERROR(INDEX(Targets!$F$6:$F$45,MATCH('Weekly data'!$C89,Targets!$A$6:$A$45,0)),0))=0,"",IFERROR(INDEX(Targets!$F$6:$F$45,MATCH('Weekly data'!$C89,Targets!$A$6:$A$45,0)),0)),IF(AND(Metrics!$J$10="Weekly",ISNUMBER(Metrics!$K$10)),Metrics!$K$10,"")))))</f>
        <v/>
      </c>
      <c r="AK89">
        <f>IF(NOT(ISNUMBER('Weekly data'!I89)),"",IF(Metrics!$L$10="% of target",IF(ISNUMBER(AJ89),IF(AJ89=0,"",'Weekly data'!I89/AJ89),""),'Weekly data'!I89))</f>
        <v/>
      </c>
      <c r="AL89">
        <f>IF(AND(ISNUMBER(AK89),ISNUMBER(AK88)),ABS(AK89-AK88),"")</f>
        <v/>
      </c>
      <c r="AM89">
        <f>IF(COUNT(AK77:AK88)&lt;12,"",AVERAGE(AK77:AK88))</f>
        <v/>
      </c>
      <c r="AN89">
        <f>IF(COUNT(AL78:AL88)&lt;11,"",AVERAGE(AL78:AL88))</f>
        <v/>
      </c>
      <c r="AO89">
        <f>IF(OR(AM89="",AN89=""),"",AM89+2.66*AN89)</f>
        <v/>
      </c>
      <c r="AP89">
        <f>IF(OR(AM89="",AN89=""),"",AM89-2.66*AN89)</f>
        <v/>
      </c>
      <c r="AQ89">
        <f>IF(OR(AM89="",COUNT(AK82:AK89)&lt;8),"",IF(COUNTIF(AK82:AK89,"&gt;"&amp;AM89)=8,"Above",IF(COUNTIF(AK82:AK89,"&lt;"&amp;AM89)=8,"Below","")))</f>
        <v/>
      </c>
      <c r="AR89">
        <f>IF('Weekly data'!$C89="","",IF(Metrics!$J$11="Seasonal bookings",IF(OR(N(IFERROR(INDEX(Targets!$G$6:$G$45,MATCH('Weekly data'!$C89,Targets!$A$6:$A$45,0)),0))=0,SUM(Seasonality!$B$6:$B$18)=0),"",IFERROR(INDEX(Targets!$G$6:$G$45,MATCH('Weekly data'!$C89,Targets!$A$6:$A$45,0)),0)*$B89/SUM(Seasonality!$B$6:$B$18)),IF(Metrics!$J$11="Seasonal pipeline",IF(OR(N(IFERROR(INDEX(Targets!$G$6:$G$45,MATCH('Weekly data'!$C89,Targets!$A$6:$A$45,0)),0))=0,SUM(Seasonality!$C$6:$C$18)=0),"",IFERROR(INDEX(Targets!$G$6:$G$45,MATCH('Weekly data'!$C89,Targets!$A$6:$A$45,0)),0)*$C89/SUM(Seasonality!$C$6:$C$18)),IF(Metrics!$J$11="Quarter plan",IF(N(IFERROR(INDEX(Targets!$G$6:$G$45,MATCH('Weekly data'!$C89,Targets!$A$6:$A$45,0)),0))=0,"",IFERROR(INDEX(Targets!$G$6:$G$45,MATCH('Weekly data'!$C89,Targets!$A$6:$A$45,0)),0)),IF(AND(Metrics!$J$11="Weekly",ISNUMBER(Metrics!$K$11)),Metrics!$K$11,"")))))</f>
        <v/>
      </c>
      <c r="AS89">
        <f>IF(NOT(ISNUMBER('Weekly data'!J89)),"",IF(Metrics!$L$11="% of target",IF(ISNUMBER(AR89),IF(AR89=0,"",'Weekly data'!J89/AR89),""),'Weekly data'!J89))</f>
        <v/>
      </c>
      <c r="AT89">
        <f>IF(AND(ISNUMBER(AS89),ISNUMBER(AS88)),ABS(AS89-AS88),"")</f>
        <v/>
      </c>
      <c r="AU89">
        <f>IF(COUNT(AS77:AS88)&lt;12,"",AVERAGE(AS77:AS88))</f>
        <v/>
      </c>
      <c r="AV89">
        <f>IF(COUNT(AT78:AT88)&lt;11,"",AVERAGE(AT78:AT88))</f>
        <v/>
      </c>
      <c r="AW89">
        <f>IF(OR(AU89="",AV89=""),"",AU89+2.66*AV89)</f>
        <v/>
      </c>
      <c r="AX89">
        <f>IF(OR(AU89="",AV89=""),"",AU89-2.66*AV89)</f>
        <v/>
      </c>
      <c r="AY89">
        <f>IF(OR(AU89="",COUNT(AS82:AS89)&lt;8),"",IF(COUNTIF(AS82:AS89,"&gt;"&amp;AU89)=8,"Above",IF(COUNTIF(AS82:AS89,"&lt;"&amp;AU89)=8,"Below","")))</f>
        <v/>
      </c>
      <c r="AZ89">
        <f>IF('Weekly data'!$C89="","",IF(Metrics!$J$12="Seasonal bookings",IF(OR(N(IFERROR(INDEX(Targets!$H$6:$H$45,MATCH('Weekly data'!$C89,Targets!$A$6:$A$45,0)),0))=0,SUM(Seasonality!$B$6:$B$18)=0),"",IFERROR(INDEX(Targets!$H$6:$H$45,MATCH('Weekly data'!$C89,Targets!$A$6:$A$45,0)),0)*$B89/SUM(Seasonality!$B$6:$B$18)),IF(Metrics!$J$12="Seasonal pipeline",IF(OR(N(IFERROR(INDEX(Targets!$H$6:$H$45,MATCH('Weekly data'!$C89,Targets!$A$6:$A$45,0)),0))=0,SUM(Seasonality!$C$6:$C$18)=0),"",IFERROR(INDEX(Targets!$H$6:$H$45,MATCH('Weekly data'!$C89,Targets!$A$6:$A$45,0)),0)*$C89/SUM(Seasonality!$C$6:$C$18)),IF(Metrics!$J$12="Quarter plan",IF(N(IFERROR(INDEX(Targets!$H$6:$H$45,MATCH('Weekly data'!$C89,Targets!$A$6:$A$45,0)),0))=0,"",IFERROR(INDEX(Targets!$H$6:$H$45,MATCH('Weekly data'!$C89,Targets!$A$6:$A$45,0)),0)),IF(AND(Metrics!$J$12="Weekly",ISNUMBER(Metrics!$K$12)),Metrics!$K$12,"")))))</f>
        <v/>
      </c>
      <c r="BA89">
        <f>IF(NOT(ISNUMBER('Weekly data'!K89)),"",IF(Metrics!$L$12="% of target",IF(ISNUMBER(AZ89),IF(AZ89=0,"",'Weekly data'!K89/AZ89),""),'Weekly data'!K89))</f>
        <v/>
      </c>
      <c r="BB89">
        <f>IF(AND(ISNUMBER(BA89),ISNUMBER(BA88)),ABS(BA89-BA88),"")</f>
        <v/>
      </c>
      <c r="BC89">
        <f>IF(COUNT(BA77:BA88)&lt;12,"",AVERAGE(BA77:BA88))</f>
        <v/>
      </c>
      <c r="BD89">
        <f>IF(COUNT(BB78:BB88)&lt;11,"",AVERAGE(BB78:BB88))</f>
        <v/>
      </c>
      <c r="BE89">
        <f>IF(OR(BC89="",BD89=""),"",BC89+2.66*BD89)</f>
        <v/>
      </c>
      <c r="BF89">
        <f>IF(OR(BC89="",BD89=""),"",BC89-2.66*BD89)</f>
        <v/>
      </c>
      <c r="BG89">
        <f>IF(OR(BC89="",COUNT(BA82:BA89)&lt;8),"",IF(COUNTIF(BA82:BA89,"&gt;"&amp;BC89)=8,"Above",IF(COUNTIF(BA82:BA89,"&lt;"&amp;BC89)=8,"Below","")))</f>
        <v/>
      </c>
      <c r="BH89">
        <f>IF('Weekly data'!$C89="","",IF(Metrics!$J$13="Seasonal bookings",IF(OR(N(IFERROR(INDEX(Targets!$I$6:$I$45,MATCH('Weekly data'!$C89,Targets!$A$6:$A$45,0)),0))=0,SUM(Seasonality!$B$6:$B$18)=0),"",IFERROR(INDEX(Targets!$I$6:$I$45,MATCH('Weekly data'!$C89,Targets!$A$6:$A$45,0)),0)*$B89/SUM(Seasonality!$B$6:$B$18)),IF(Metrics!$J$13="Seasonal pipeline",IF(OR(N(IFERROR(INDEX(Targets!$I$6:$I$45,MATCH('Weekly data'!$C89,Targets!$A$6:$A$45,0)),0))=0,SUM(Seasonality!$C$6:$C$18)=0),"",IFERROR(INDEX(Targets!$I$6:$I$45,MATCH('Weekly data'!$C89,Targets!$A$6:$A$45,0)),0)*$C89/SUM(Seasonality!$C$6:$C$18)),IF(Metrics!$J$13="Quarter plan",IF(N(IFERROR(INDEX(Targets!$I$6:$I$45,MATCH('Weekly data'!$C89,Targets!$A$6:$A$45,0)),0))=0,"",IFERROR(INDEX(Targets!$I$6:$I$45,MATCH('Weekly data'!$C89,Targets!$A$6:$A$45,0)),0)),IF(AND(Metrics!$J$13="Weekly",ISNUMBER(Metrics!$K$13)),Metrics!$K$13,"")))))</f>
        <v/>
      </c>
      <c r="BI89">
        <f>IF(NOT(ISNUMBER('Weekly data'!L89)),"",IF(Metrics!$L$13="% of target",IF(ISNUMBER(BH89),IF(BH89=0,"",'Weekly data'!L89/BH89),""),'Weekly data'!L89))</f>
        <v/>
      </c>
      <c r="BJ89">
        <f>IF(AND(ISNUMBER(BI89),ISNUMBER(BI88)),ABS(BI89-BI88),"")</f>
        <v/>
      </c>
      <c r="BK89">
        <f>IF(COUNT(BI77:BI88)&lt;12,"",AVERAGE(BI77:BI88))</f>
        <v/>
      </c>
      <c r="BL89">
        <f>IF(COUNT(BJ78:BJ88)&lt;11,"",AVERAGE(BJ78:BJ88))</f>
        <v/>
      </c>
      <c r="BM89">
        <f>IF(OR(BK89="",BL89=""),"",BK89+2.66*BL89)</f>
        <v/>
      </c>
      <c r="BN89">
        <f>IF(OR(BK89="",BL89=""),"",BK89-2.66*BL89)</f>
        <v/>
      </c>
      <c r="BO89">
        <f>IF(OR(BK89="",COUNT(BI82:BI89)&lt;8),"",IF(COUNTIF(BI82:BI89,"&gt;"&amp;BK89)=8,"Above",IF(COUNTIF(BI82:BI89,"&lt;"&amp;BK89)=8,"Below","")))</f>
        <v/>
      </c>
      <c r="BP89">
        <f>IF('Weekly data'!$C89="","",IF(Metrics!$J$14="Seasonal bookings",IF(OR(N(IFERROR(INDEX(Targets!$J$6:$J$45,MATCH('Weekly data'!$C89,Targets!$A$6:$A$45,0)),0))=0,SUM(Seasonality!$B$6:$B$18)=0),"",IFERROR(INDEX(Targets!$J$6:$J$45,MATCH('Weekly data'!$C89,Targets!$A$6:$A$45,0)),0)*$B89/SUM(Seasonality!$B$6:$B$18)),IF(Metrics!$J$14="Seasonal pipeline",IF(OR(N(IFERROR(INDEX(Targets!$J$6:$J$45,MATCH('Weekly data'!$C89,Targets!$A$6:$A$45,0)),0))=0,SUM(Seasonality!$C$6:$C$18)=0),"",IFERROR(INDEX(Targets!$J$6:$J$45,MATCH('Weekly data'!$C89,Targets!$A$6:$A$45,0)),0)*$C89/SUM(Seasonality!$C$6:$C$18)),IF(Metrics!$J$14="Quarter plan",IF(N(IFERROR(INDEX(Targets!$J$6:$J$45,MATCH('Weekly data'!$C89,Targets!$A$6:$A$45,0)),0))=0,"",IFERROR(INDEX(Targets!$J$6:$J$45,MATCH('Weekly data'!$C89,Targets!$A$6:$A$45,0)),0)),IF(AND(Metrics!$J$14="Weekly",ISNUMBER(Metrics!$K$14)),Metrics!$K$14,"")))))</f>
        <v/>
      </c>
      <c r="BQ89">
        <f>IF(NOT(ISNUMBER('Weekly data'!M89)),"",IF(Metrics!$L$14="% of target",IF(ISNUMBER(BP89),IF(BP89=0,"",'Weekly data'!M89/BP89),""),'Weekly data'!M89))</f>
        <v/>
      </c>
      <c r="BR89">
        <f>IF(AND(ISNUMBER(BQ89),ISNUMBER(BQ88)),ABS(BQ89-BQ88),"")</f>
        <v/>
      </c>
      <c r="BS89">
        <f>IF(COUNT(BQ77:BQ88)&lt;12,"",AVERAGE(BQ77:BQ88))</f>
        <v/>
      </c>
      <c r="BT89">
        <f>IF(COUNT(BR78:BR88)&lt;11,"",AVERAGE(BR78:BR88))</f>
        <v/>
      </c>
      <c r="BU89">
        <f>IF(OR(BS89="",BT89=""),"",BS89+2.66*BT89)</f>
        <v/>
      </c>
      <c r="BV89">
        <f>IF(OR(BS89="",BT89=""),"",BS89-2.66*BT89)</f>
        <v/>
      </c>
      <c r="BW89">
        <f>IF(OR(BS89="",COUNT(BQ82:BQ89)&lt;8),"",IF(COUNTIF(BQ82:BQ89,"&gt;"&amp;BS89)=8,"Above",IF(COUNTIF(BQ82:BQ89,"&lt;"&amp;BS89)=8,"Below","")))</f>
        <v/>
      </c>
      <c r="BX89">
        <f>IF('Weekly data'!$C89="","",IF(Metrics!$J$15="Seasonal bookings",IF(OR(N(IFERROR(INDEX(Targets!$K$6:$K$45,MATCH('Weekly data'!$C89,Targets!$A$6:$A$45,0)),0))=0,SUM(Seasonality!$B$6:$B$18)=0),"",IFERROR(INDEX(Targets!$K$6:$K$45,MATCH('Weekly data'!$C89,Targets!$A$6:$A$45,0)),0)*$B89/SUM(Seasonality!$B$6:$B$18)),IF(Metrics!$J$15="Seasonal pipeline",IF(OR(N(IFERROR(INDEX(Targets!$K$6:$K$45,MATCH('Weekly data'!$C89,Targets!$A$6:$A$45,0)),0))=0,SUM(Seasonality!$C$6:$C$18)=0),"",IFERROR(INDEX(Targets!$K$6:$K$45,MATCH('Weekly data'!$C89,Targets!$A$6:$A$45,0)),0)*$C89/SUM(Seasonality!$C$6:$C$18)),IF(Metrics!$J$15="Quarter plan",IF(N(IFERROR(INDEX(Targets!$K$6:$K$45,MATCH('Weekly data'!$C89,Targets!$A$6:$A$45,0)),0))=0,"",IFERROR(INDEX(Targets!$K$6:$K$45,MATCH('Weekly data'!$C89,Targets!$A$6:$A$45,0)),0)),IF(AND(Metrics!$J$15="Weekly",ISNUMBER(Metrics!$K$15)),Metrics!$K$15,"")))))</f>
        <v/>
      </c>
      <c r="BY89">
        <f>IF(NOT(ISNUMBER('Weekly data'!N89)),"",IF(Metrics!$L$15="% of target",IF(ISNUMBER(BX89),IF(BX89=0,"",'Weekly data'!N89/BX89),""),'Weekly data'!N89))</f>
        <v/>
      </c>
      <c r="BZ89">
        <f>IF(AND(ISNUMBER(BY89),ISNUMBER(BY88)),ABS(BY89-BY88),"")</f>
        <v/>
      </c>
      <c r="CA89">
        <f>IF(COUNT(BY77:BY88)&lt;12,"",AVERAGE(BY77:BY88))</f>
        <v/>
      </c>
      <c r="CB89">
        <f>IF(COUNT(BZ78:BZ88)&lt;11,"",AVERAGE(BZ78:BZ88))</f>
        <v/>
      </c>
      <c r="CC89">
        <f>IF(OR(CA89="",CB89=""),"",CA89+2.66*CB89)</f>
        <v/>
      </c>
      <c r="CD89">
        <f>IF(OR(CA89="",CB89=""),"",CA89-2.66*CB89)</f>
        <v/>
      </c>
      <c r="CE89">
        <f>IF(OR(CA89="",COUNT(BY82:BY89)&lt;8),"",IF(COUNTIF(BY82:BY89,"&gt;"&amp;CA89)=8,"Above",IF(COUNTIF(BY82:BY89,"&lt;"&amp;CA89)=8,"Below","")))</f>
        <v/>
      </c>
      <c r="CF89">
        <f>IF('Weekly data'!$C89="","",IF(Metrics!$J$16="Seasonal bookings",IF(OR(N(IFERROR(INDEX(Targets!$L$6:$L$45,MATCH('Weekly data'!$C89,Targets!$A$6:$A$45,0)),0))=0,SUM(Seasonality!$B$6:$B$18)=0),"",IFERROR(INDEX(Targets!$L$6:$L$45,MATCH('Weekly data'!$C89,Targets!$A$6:$A$45,0)),0)*$B89/SUM(Seasonality!$B$6:$B$18)),IF(Metrics!$J$16="Seasonal pipeline",IF(OR(N(IFERROR(INDEX(Targets!$L$6:$L$45,MATCH('Weekly data'!$C89,Targets!$A$6:$A$45,0)),0))=0,SUM(Seasonality!$C$6:$C$18)=0),"",IFERROR(INDEX(Targets!$L$6:$L$45,MATCH('Weekly data'!$C89,Targets!$A$6:$A$45,0)),0)*$C89/SUM(Seasonality!$C$6:$C$18)),IF(Metrics!$J$16="Quarter plan",IF(N(IFERROR(INDEX(Targets!$L$6:$L$45,MATCH('Weekly data'!$C89,Targets!$A$6:$A$45,0)),0))=0,"",IFERROR(INDEX(Targets!$L$6:$L$45,MATCH('Weekly data'!$C89,Targets!$A$6:$A$45,0)),0)),IF(AND(Metrics!$J$16="Weekly",ISNUMBER(Metrics!$K$16)),Metrics!$K$16,"")))))</f>
        <v/>
      </c>
      <c r="CG89">
        <f>IF(NOT(ISNUMBER('Weekly data'!O89)),"",IF(Metrics!$L$16="% of target",IF(ISNUMBER(CF89),IF(CF89=0,"",'Weekly data'!O89/CF89),""),'Weekly data'!O89))</f>
        <v/>
      </c>
      <c r="CH89">
        <f>IF(AND(ISNUMBER(CG89),ISNUMBER(CG88)),ABS(CG89-CG88),"")</f>
        <v/>
      </c>
      <c r="CI89">
        <f>IF(COUNT(CG77:CG88)&lt;12,"",AVERAGE(CG77:CG88))</f>
        <v/>
      </c>
      <c r="CJ89">
        <f>IF(COUNT(CH78:CH88)&lt;11,"",AVERAGE(CH78:CH88))</f>
        <v/>
      </c>
      <c r="CK89">
        <f>IF(OR(CI89="",CJ89=""),"",CI89+2.66*CJ89)</f>
        <v/>
      </c>
      <c r="CL89">
        <f>IF(OR(CI89="",CJ89=""),"",CI89-2.66*CJ89)</f>
        <v/>
      </c>
      <c r="CM89">
        <f>IF(OR(CI89="",COUNT(CG82:CG89)&lt;8),"",IF(COUNTIF(CG82:CG89,"&gt;"&amp;CI89)=8,"Above",IF(COUNTIF(CG82:CG89,"&lt;"&amp;CI89)=8,"Below","")))</f>
        <v/>
      </c>
      <c r="CN89">
        <f>IF('Weekly data'!$C89="","",IF(Metrics!$J$17="Seasonal bookings",IF(OR(N(IFERROR(INDEX(Targets!$M$6:$M$45,MATCH('Weekly data'!$C89,Targets!$A$6:$A$45,0)),0))=0,SUM(Seasonality!$B$6:$B$18)=0),"",IFERROR(INDEX(Targets!$M$6:$M$45,MATCH('Weekly data'!$C89,Targets!$A$6:$A$45,0)),0)*$B89/SUM(Seasonality!$B$6:$B$18)),IF(Metrics!$J$17="Seasonal pipeline",IF(OR(N(IFERROR(INDEX(Targets!$M$6:$M$45,MATCH('Weekly data'!$C89,Targets!$A$6:$A$45,0)),0))=0,SUM(Seasonality!$C$6:$C$18)=0),"",IFERROR(INDEX(Targets!$M$6:$M$45,MATCH('Weekly data'!$C89,Targets!$A$6:$A$45,0)),0)*$C89/SUM(Seasonality!$C$6:$C$18)),IF(Metrics!$J$17="Quarter plan",IF(N(IFERROR(INDEX(Targets!$M$6:$M$45,MATCH('Weekly data'!$C89,Targets!$A$6:$A$45,0)),0))=0,"",IFERROR(INDEX(Targets!$M$6:$M$45,MATCH('Weekly data'!$C89,Targets!$A$6:$A$45,0)),0)),IF(AND(Metrics!$J$17="Weekly",ISNUMBER(Metrics!$K$17)),Metrics!$K$17,"")))))</f>
        <v/>
      </c>
      <c r="CO89">
        <f>IF(NOT(ISNUMBER('Weekly data'!P89)),"",IF(Metrics!$L$17="% of target",IF(ISNUMBER(CN89),IF(CN89=0,"",'Weekly data'!P89/CN89),""),'Weekly data'!P89))</f>
        <v/>
      </c>
      <c r="CP89">
        <f>IF(AND(ISNUMBER(CO89),ISNUMBER(CO88)),ABS(CO89-CO88),"")</f>
        <v/>
      </c>
      <c r="CQ89">
        <f>IF(COUNT(CO77:CO88)&lt;12,"",AVERAGE(CO77:CO88))</f>
        <v/>
      </c>
      <c r="CR89">
        <f>IF(COUNT(CP78:CP88)&lt;11,"",AVERAGE(CP78:CP88))</f>
        <v/>
      </c>
      <c r="CS89">
        <f>IF(OR(CQ89="",CR89=""),"",CQ89+2.66*CR89)</f>
        <v/>
      </c>
      <c r="CT89">
        <f>IF(OR(CQ89="",CR89=""),"",CQ89-2.66*CR89)</f>
        <v/>
      </c>
      <c r="CU89">
        <f>IF(OR(CQ89="",COUNT(CO82:CO89)&lt;8),"",IF(COUNTIF(CO82:CO89,"&gt;"&amp;CQ89)=8,"Above",IF(COUNTIF(CO82:CO89,"&lt;"&amp;CQ89)=8,"Below","")))</f>
        <v/>
      </c>
    </row>
    <row r="90">
      <c r="A90" s="8">
        <f>'Weekly data'!A90</f>
        <v/>
      </c>
      <c r="B90">
        <f>IF('Weekly data'!D90="","",INDEX(Seasonality!$B$6:$B$18,'Weekly data'!D90))</f>
        <v/>
      </c>
      <c r="C90">
        <f>IF('Weekly data'!D90="","",INDEX(Seasonality!$C$6:$C$18,'Weekly data'!D90))</f>
        <v/>
      </c>
      <c r="D90">
        <f>IF('Weekly data'!$C90="","",IF(Metrics!$J$6="Seasonal bookings",IF(OR(N(IFERROR(INDEX(Targets!$B$6:$B$45,MATCH('Weekly data'!$C90,Targets!$A$6:$A$45,0)),0))=0,SUM(Seasonality!$B$6:$B$18)=0),"",IFERROR(INDEX(Targets!$B$6:$B$45,MATCH('Weekly data'!$C90,Targets!$A$6:$A$45,0)),0)*$B90/SUM(Seasonality!$B$6:$B$18)),IF(Metrics!$J$6="Seasonal pipeline",IF(OR(N(IFERROR(INDEX(Targets!$B$6:$B$45,MATCH('Weekly data'!$C90,Targets!$A$6:$A$45,0)),0))=0,SUM(Seasonality!$C$6:$C$18)=0),"",IFERROR(INDEX(Targets!$B$6:$B$45,MATCH('Weekly data'!$C90,Targets!$A$6:$A$45,0)),0)*$C90/SUM(Seasonality!$C$6:$C$18)),IF(Metrics!$J$6="Quarter plan",IF(N(IFERROR(INDEX(Targets!$B$6:$B$45,MATCH('Weekly data'!$C90,Targets!$A$6:$A$45,0)),0))=0,"",IFERROR(INDEX(Targets!$B$6:$B$45,MATCH('Weekly data'!$C90,Targets!$A$6:$A$45,0)),0)),IF(AND(Metrics!$J$6="Weekly",ISNUMBER(Metrics!$K$6)),Metrics!$K$6,"")))))</f>
        <v/>
      </c>
      <c r="E90">
        <f>IF(NOT(ISNUMBER('Weekly data'!E90)),"",IF(Metrics!$L$6="% of target",IF(ISNUMBER(D90),IF(D90=0,"",'Weekly data'!E90/D90),""),'Weekly data'!E90))</f>
        <v/>
      </c>
      <c r="F90">
        <f>IF(AND(ISNUMBER(E90),ISNUMBER(E89)),ABS(E90-E89),"")</f>
        <v/>
      </c>
      <c r="G90">
        <f>IF(COUNT(E78:E89)&lt;12,"",AVERAGE(E78:E89))</f>
        <v/>
      </c>
      <c r="H90">
        <f>IF(COUNT(F79:F89)&lt;11,"",AVERAGE(F79:F89))</f>
        <v/>
      </c>
      <c r="I90">
        <f>IF(OR(G90="",H90=""),"",G90+2.66*H90)</f>
        <v/>
      </c>
      <c r="J90">
        <f>IF(OR(G90="",H90=""),"",G90-2.66*H90)</f>
        <v/>
      </c>
      <c r="K90">
        <f>IF(OR(G90="",COUNT(E83:E90)&lt;8),"",IF(COUNTIF(E83:E90,"&gt;"&amp;G90)=8,"Above",IF(COUNTIF(E83:E90,"&lt;"&amp;G90)=8,"Below","")))</f>
        <v/>
      </c>
      <c r="L90">
        <f>IF('Weekly data'!$C90="","",IF(Metrics!$J$7="Seasonal bookings",IF(OR(N(IFERROR(INDEX(Targets!$C$6:$C$45,MATCH('Weekly data'!$C90,Targets!$A$6:$A$45,0)),0))=0,SUM(Seasonality!$B$6:$B$18)=0),"",IFERROR(INDEX(Targets!$C$6:$C$45,MATCH('Weekly data'!$C90,Targets!$A$6:$A$45,0)),0)*$B90/SUM(Seasonality!$B$6:$B$18)),IF(Metrics!$J$7="Seasonal pipeline",IF(OR(N(IFERROR(INDEX(Targets!$C$6:$C$45,MATCH('Weekly data'!$C90,Targets!$A$6:$A$45,0)),0))=0,SUM(Seasonality!$C$6:$C$18)=0),"",IFERROR(INDEX(Targets!$C$6:$C$45,MATCH('Weekly data'!$C90,Targets!$A$6:$A$45,0)),0)*$C90/SUM(Seasonality!$C$6:$C$18)),IF(Metrics!$J$7="Quarter plan",IF(N(IFERROR(INDEX(Targets!$C$6:$C$45,MATCH('Weekly data'!$C90,Targets!$A$6:$A$45,0)),0))=0,"",IFERROR(INDEX(Targets!$C$6:$C$45,MATCH('Weekly data'!$C90,Targets!$A$6:$A$45,0)),0)),IF(AND(Metrics!$J$7="Weekly",ISNUMBER(Metrics!$K$7)),Metrics!$K$7,"")))))</f>
        <v/>
      </c>
      <c r="M90">
        <f>IF(NOT(ISNUMBER('Weekly data'!F90)),"",IF(Metrics!$L$7="% of target",IF(ISNUMBER(L90),IF(L90=0,"",'Weekly data'!F90/L90),""),'Weekly data'!F90))</f>
        <v/>
      </c>
      <c r="N90">
        <f>IF(AND(ISNUMBER(M90),ISNUMBER(M89)),ABS(M90-M89),"")</f>
        <v/>
      </c>
      <c r="O90">
        <f>IF(COUNT(M78:M89)&lt;12,"",AVERAGE(M78:M89))</f>
        <v/>
      </c>
      <c r="P90">
        <f>IF(COUNT(N79:N89)&lt;11,"",AVERAGE(N79:N89))</f>
        <v/>
      </c>
      <c r="Q90">
        <f>IF(OR(O90="",P90=""),"",O90+2.66*P90)</f>
        <v/>
      </c>
      <c r="R90">
        <f>IF(OR(O90="",P90=""),"",O90-2.66*P90)</f>
        <v/>
      </c>
      <c r="S90">
        <f>IF(OR(O90="",COUNT(M83:M90)&lt;8),"",IF(COUNTIF(M83:M90,"&gt;"&amp;O90)=8,"Above",IF(COUNTIF(M83:M90,"&lt;"&amp;O90)=8,"Below","")))</f>
        <v/>
      </c>
      <c r="T90">
        <f>IF('Weekly data'!$C90="","",IF(Metrics!$J$8="Seasonal bookings",IF(OR(N(IFERROR(INDEX(Targets!$D$6:$D$45,MATCH('Weekly data'!$C90,Targets!$A$6:$A$45,0)),0))=0,SUM(Seasonality!$B$6:$B$18)=0),"",IFERROR(INDEX(Targets!$D$6:$D$45,MATCH('Weekly data'!$C90,Targets!$A$6:$A$45,0)),0)*$B90/SUM(Seasonality!$B$6:$B$18)),IF(Metrics!$J$8="Seasonal pipeline",IF(OR(N(IFERROR(INDEX(Targets!$D$6:$D$45,MATCH('Weekly data'!$C90,Targets!$A$6:$A$45,0)),0))=0,SUM(Seasonality!$C$6:$C$18)=0),"",IFERROR(INDEX(Targets!$D$6:$D$45,MATCH('Weekly data'!$C90,Targets!$A$6:$A$45,0)),0)*$C90/SUM(Seasonality!$C$6:$C$18)),IF(Metrics!$J$8="Quarter plan",IF(N(IFERROR(INDEX(Targets!$D$6:$D$45,MATCH('Weekly data'!$C90,Targets!$A$6:$A$45,0)),0))=0,"",IFERROR(INDEX(Targets!$D$6:$D$45,MATCH('Weekly data'!$C90,Targets!$A$6:$A$45,0)),0)),IF(AND(Metrics!$J$8="Weekly",ISNUMBER(Metrics!$K$8)),Metrics!$K$8,"")))))</f>
        <v/>
      </c>
      <c r="U90">
        <f>IF(NOT(ISNUMBER('Weekly data'!G90)),"",IF(Metrics!$L$8="% of target",IF(ISNUMBER(T90),IF(T90=0,"",'Weekly data'!G90/T90),""),'Weekly data'!G90))</f>
        <v/>
      </c>
      <c r="V90">
        <f>IF(AND(ISNUMBER(U90),ISNUMBER(U89)),ABS(U90-U89),"")</f>
        <v/>
      </c>
      <c r="W90">
        <f>IF(COUNT(U78:U89)&lt;12,"",AVERAGE(U78:U89))</f>
        <v/>
      </c>
      <c r="X90">
        <f>IF(COUNT(V79:V89)&lt;11,"",AVERAGE(V79:V89))</f>
        <v/>
      </c>
      <c r="Y90">
        <f>IF(OR(W90="",X90=""),"",W90+2.66*X90)</f>
        <v/>
      </c>
      <c r="Z90">
        <f>IF(OR(W90="",X90=""),"",W90-2.66*X90)</f>
        <v/>
      </c>
      <c r="AA90">
        <f>IF(OR(W90="",COUNT(U83:U90)&lt;8),"",IF(COUNTIF(U83:U90,"&gt;"&amp;W90)=8,"Above",IF(COUNTIF(U83:U90,"&lt;"&amp;W90)=8,"Below","")))</f>
        <v/>
      </c>
      <c r="AB90">
        <f>IF('Weekly data'!$C90="","",IF(Metrics!$J$9="Seasonal bookings",IF(OR(N(IFERROR(INDEX(Targets!$E$6:$E$45,MATCH('Weekly data'!$C90,Targets!$A$6:$A$45,0)),0))=0,SUM(Seasonality!$B$6:$B$18)=0),"",IFERROR(INDEX(Targets!$E$6:$E$45,MATCH('Weekly data'!$C90,Targets!$A$6:$A$45,0)),0)*$B90/SUM(Seasonality!$B$6:$B$18)),IF(Metrics!$J$9="Seasonal pipeline",IF(OR(N(IFERROR(INDEX(Targets!$E$6:$E$45,MATCH('Weekly data'!$C90,Targets!$A$6:$A$45,0)),0))=0,SUM(Seasonality!$C$6:$C$18)=0),"",IFERROR(INDEX(Targets!$E$6:$E$45,MATCH('Weekly data'!$C90,Targets!$A$6:$A$45,0)),0)*$C90/SUM(Seasonality!$C$6:$C$18)),IF(Metrics!$J$9="Quarter plan",IF(N(IFERROR(INDEX(Targets!$E$6:$E$45,MATCH('Weekly data'!$C90,Targets!$A$6:$A$45,0)),0))=0,"",IFERROR(INDEX(Targets!$E$6:$E$45,MATCH('Weekly data'!$C90,Targets!$A$6:$A$45,0)),0)),IF(AND(Metrics!$J$9="Weekly",ISNUMBER(Metrics!$K$9)),Metrics!$K$9,"")))))</f>
        <v/>
      </c>
      <c r="AC90">
        <f>IF(NOT(ISNUMBER('Weekly data'!H90)),"",IF(Metrics!$L$9="% of target",IF(ISNUMBER(AB90),IF(AB90=0,"",'Weekly data'!H90/AB90),""),'Weekly data'!H90))</f>
        <v/>
      </c>
      <c r="AD90">
        <f>IF(AND(ISNUMBER(AC90),ISNUMBER(AC89)),ABS(AC90-AC89),"")</f>
        <v/>
      </c>
      <c r="AE90">
        <f>IF(COUNT(AC78:AC89)&lt;12,"",AVERAGE(AC78:AC89))</f>
        <v/>
      </c>
      <c r="AF90">
        <f>IF(COUNT(AD79:AD89)&lt;11,"",AVERAGE(AD79:AD89))</f>
        <v/>
      </c>
      <c r="AG90">
        <f>IF(OR(AE90="",AF90=""),"",AE90+2.66*AF90)</f>
        <v/>
      </c>
      <c r="AH90">
        <f>IF(OR(AE90="",AF90=""),"",AE90-2.66*AF90)</f>
        <v/>
      </c>
      <c r="AI90">
        <f>IF(OR(AE90="",COUNT(AC83:AC90)&lt;8),"",IF(COUNTIF(AC83:AC90,"&gt;"&amp;AE90)=8,"Above",IF(COUNTIF(AC83:AC90,"&lt;"&amp;AE90)=8,"Below","")))</f>
        <v/>
      </c>
      <c r="AJ90">
        <f>IF('Weekly data'!$C90="","",IF(Metrics!$J$10="Seasonal bookings",IF(OR(N(IFERROR(INDEX(Targets!$F$6:$F$45,MATCH('Weekly data'!$C90,Targets!$A$6:$A$45,0)),0))=0,SUM(Seasonality!$B$6:$B$18)=0),"",IFERROR(INDEX(Targets!$F$6:$F$45,MATCH('Weekly data'!$C90,Targets!$A$6:$A$45,0)),0)*$B90/SUM(Seasonality!$B$6:$B$18)),IF(Metrics!$J$10="Seasonal pipeline",IF(OR(N(IFERROR(INDEX(Targets!$F$6:$F$45,MATCH('Weekly data'!$C90,Targets!$A$6:$A$45,0)),0))=0,SUM(Seasonality!$C$6:$C$18)=0),"",IFERROR(INDEX(Targets!$F$6:$F$45,MATCH('Weekly data'!$C90,Targets!$A$6:$A$45,0)),0)*$C90/SUM(Seasonality!$C$6:$C$18)),IF(Metrics!$J$10="Quarter plan",IF(N(IFERROR(INDEX(Targets!$F$6:$F$45,MATCH('Weekly data'!$C90,Targets!$A$6:$A$45,0)),0))=0,"",IFERROR(INDEX(Targets!$F$6:$F$45,MATCH('Weekly data'!$C90,Targets!$A$6:$A$45,0)),0)),IF(AND(Metrics!$J$10="Weekly",ISNUMBER(Metrics!$K$10)),Metrics!$K$10,"")))))</f>
        <v/>
      </c>
      <c r="AK90">
        <f>IF(NOT(ISNUMBER('Weekly data'!I90)),"",IF(Metrics!$L$10="% of target",IF(ISNUMBER(AJ90),IF(AJ90=0,"",'Weekly data'!I90/AJ90),""),'Weekly data'!I90))</f>
        <v/>
      </c>
      <c r="AL90">
        <f>IF(AND(ISNUMBER(AK90),ISNUMBER(AK89)),ABS(AK90-AK89),"")</f>
        <v/>
      </c>
      <c r="AM90">
        <f>IF(COUNT(AK78:AK89)&lt;12,"",AVERAGE(AK78:AK89))</f>
        <v/>
      </c>
      <c r="AN90">
        <f>IF(COUNT(AL79:AL89)&lt;11,"",AVERAGE(AL79:AL89))</f>
        <v/>
      </c>
      <c r="AO90">
        <f>IF(OR(AM90="",AN90=""),"",AM90+2.66*AN90)</f>
        <v/>
      </c>
      <c r="AP90">
        <f>IF(OR(AM90="",AN90=""),"",AM90-2.66*AN90)</f>
        <v/>
      </c>
      <c r="AQ90">
        <f>IF(OR(AM90="",COUNT(AK83:AK90)&lt;8),"",IF(COUNTIF(AK83:AK90,"&gt;"&amp;AM90)=8,"Above",IF(COUNTIF(AK83:AK90,"&lt;"&amp;AM90)=8,"Below","")))</f>
        <v/>
      </c>
      <c r="AR90">
        <f>IF('Weekly data'!$C90="","",IF(Metrics!$J$11="Seasonal bookings",IF(OR(N(IFERROR(INDEX(Targets!$G$6:$G$45,MATCH('Weekly data'!$C90,Targets!$A$6:$A$45,0)),0))=0,SUM(Seasonality!$B$6:$B$18)=0),"",IFERROR(INDEX(Targets!$G$6:$G$45,MATCH('Weekly data'!$C90,Targets!$A$6:$A$45,0)),0)*$B90/SUM(Seasonality!$B$6:$B$18)),IF(Metrics!$J$11="Seasonal pipeline",IF(OR(N(IFERROR(INDEX(Targets!$G$6:$G$45,MATCH('Weekly data'!$C90,Targets!$A$6:$A$45,0)),0))=0,SUM(Seasonality!$C$6:$C$18)=0),"",IFERROR(INDEX(Targets!$G$6:$G$45,MATCH('Weekly data'!$C90,Targets!$A$6:$A$45,0)),0)*$C90/SUM(Seasonality!$C$6:$C$18)),IF(Metrics!$J$11="Quarter plan",IF(N(IFERROR(INDEX(Targets!$G$6:$G$45,MATCH('Weekly data'!$C90,Targets!$A$6:$A$45,0)),0))=0,"",IFERROR(INDEX(Targets!$G$6:$G$45,MATCH('Weekly data'!$C90,Targets!$A$6:$A$45,0)),0)),IF(AND(Metrics!$J$11="Weekly",ISNUMBER(Metrics!$K$11)),Metrics!$K$11,"")))))</f>
        <v/>
      </c>
      <c r="AS90">
        <f>IF(NOT(ISNUMBER('Weekly data'!J90)),"",IF(Metrics!$L$11="% of target",IF(ISNUMBER(AR90),IF(AR90=0,"",'Weekly data'!J90/AR90),""),'Weekly data'!J90))</f>
        <v/>
      </c>
      <c r="AT90">
        <f>IF(AND(ISNUMBER(AS90),ISNUMBER(AS89)),ABS(AS90-AS89),"")</f>
        <v/>
      </c>
      <c r="AU90">
        <f>IF(COUNT(AS78:AS89)&lt;12,"",AVERAGE(AS78:AS89))</f>
        <v/>
      </c>
      <c r="AV90">
        <f>IF(COUNT(AT79:AT89)&lt;11,"",AVERAGE(AT79:AT89))</f>
        <v/>
      </c>
      <c r="AW90">
        <f>IF(OR(AU90="",AV90=""),"",AU90+2.66*AV90)</f>
        <v/>
      </c>
      <c r="AX90">
        <f>IF(OR(AU90="",AV90=""),"",AU90-2.66*AV90)</f>
        <v/>
      </c>
      <c r="AY90">
        <f>IF(OR(AU90="",COUNT(AS83:AS90)&lt;8),"",IF(COUNTIF(AS83:AS90,"&gt;"&amp;AU90)=8,"Above",IF(COUNTIF(AS83:AS90,"&lt;"&amp;AU90)=8,"Below","")))</f>
        <v/>
      </c>
      <c r="AZ90">
        <f>IF('Weekly data'!$C90="","",IF(Metrics!$J$12="Seasonal bookings",IF(OR(N(IFERROR(INDEX(Targets!$H$6:$H$45,MATCH('Weekly data'!$C90,Targets!$A$6:$A$45,0)),0))=0,SUM(Seasonality!$B$6:$B$18)=0),"",IFERROR(INDEX(Targets!$H$6:$H$45,MATCH('Weekly data'!$C90,Targets!$A$6:$A$45,0)),0)*$B90/SUM(Seasonality!$B$6:$B$18)),IF(Metrics!$J$12="Seasonal pipeline",IF(OR(N(IFERROR(INDEX(Targets!$H$6:$H$45,MATCH('Weekly data'!$C90,Targets!$A$6:$A$45,0)),0))=0,SUM(Seasonality!$C$6:$C$18)=0),"",IFERROR(INDEX(Targets!$H$6:$H$45,MATCH('Weekly data'!$C90,Targets!$A$6:$A$45,0)),0)*$C90/SUM(Seasonality!$C$6:$C$18)),IF(Metrics!$J$12="Quarter plan",IF(N(IFERROR(INDEX(Targets!$H$6:$H$45,MATCH('Weekly data'!$C90,Targets!$A$6:$A$45,0)),0))=0,"",IFERROR(INDEX(Targets!$H$6:$H$45,MATCH('Weekly data'!$C90,Targets!$A$6:$A$45,0)),0)),IF(AND(Metrics!$J$12="Weekly",ISNUMBER(Metrics!$K$12)),Metrics!$K$12,"")))))</f>
        <v/>
      </c>
      <c r="BA90">
        <f>IF(NOT(ISNUMBER('Weekly data'!K90)),"",IF(Metrics!$L$12="% of target",IF(ISNUMBER(AZ90),IF(AZ90=0,"",'Weekly data'!K90/AZ90),""),'Weekly data'!K90))</f>
        <v/>
      </c>
      <c r="BB90">
        <f>IF(AND(ISNUMBER(BA90),ISNUMBER(BA89)),ABS(BA90-BA89),"")</f>
        <v/>
      </c>
      <c r="BC90">
        <f>IF(COUNT(BA78:BA89)&lt;12,"",AVERAGE(BA78:BA89))</f>
        <v/>
      </c>
      <c r="BD90">
        <f>IF(COUNT(BB79:BB89)&lt;11,"",AVERAGE(BB79:BB89))</f>
        <v/>
      </c>
      <c r="BE90">
        <f>IF(OR(BC90="",BD90=""),"",BC90+2.66*BD90)</f>
        <v/>
      </c>
      <c r="BF90">
        <f>IF(OR(BC90="",BD90=""),"",BC90-2.66*BD90)</f>
        <v/>
      </c>
      <c r="BG90">
        <f>IF(OR(BC90="",COUNT(BA83:BA90)&lt;8),"",IF(COUNTIF(BA83:BA90,"&gt;"&amp;BC90)=8,"Above",IF(COUNTIF(BA83:BA90,"&lt;"&amp;BC90)=8,"Below","")))</f>
        <v/>
      </c>
      <c r="BH90">
        <f>IF('Weekly data'!$C90="","",IF(Metrics!$J$13="Seasonal bookings",IF(OR(N(IFERROR(INDEX(Targets!$I$6:$I$45,MATCH('Weekly data'!$C90,Targets!$A$6:$A$45,0)),0))=0,SUM(Seasonality!$B$6:$B$18)=0),"",IFERROR(INDEX(Targets!$I$6:$I$45,MATCH('Weekly data'!$C90,Targets!$A$6:$A$45,0)),0)*$B90/SUM(Seasonality!$B$6:$B$18)),IF(Metrics!$J$13="Seasonal pipeline",IF(OR(N(IFERROR(INDEX(Targets!$I$6:$I$45,MATCH('Weekly data'!$C90,Targets!$A$6:$A$45,0)),0))=0,SUM(Seasonality!$C$6:$C$18)=0),"",IFERROR(INDEX(Targets!$I$6:$I$45,MATCH('Weekly data'!$C90,Targets!$A$6:$A$45,0)),0)*$C90/SUM(Seasonality!$C$6:$C$18)),IF(Metrics!$J$13="Quarter plan",IF(N(IFERROR(INDEX(Targets!$I$6:$I$45,MATCH('Weekly data'!$C90,Targets!$A$6:$A$45,0)),0))=0,"",IFERROR(INDEX(Targets!$I$6:$I$45,MATCH('Weekly data'!$C90,Targets!$A$6:$A$45,0)),0)),IF(AND(Metrics!$J$13="Weekly",ISNUMBER(Metrics!$K$13)),Metrics!$K$13,"")))))</f>
        <v/>
      </c>
      <c r="BI90">
        <f>IF(NOT(ISNUMBER('Weekly data'!L90)),"",IF(Metrics!$L$13="% of target",IF(ISNUMBER(BH90),IF(BH90=0,"",'Weekly data'!L90/BH90),""),'Weekly data'!L90))</f>
        <v/>
      </c>
      <c r="BJ90">
        <f>IF(AND(ISNUMBER(BI90),ISNUMBER(BI89)),ABS(BI90-BI89),"")</f>
        <v/>
      </c>
      <c r="BK90">
        <f>IF(COUNT(BI78:BI89)&lt;12,"",AVERAGE(BI78:BI89))</f>
        <v/>
      </c>
      <c r="BL90">
        <f>IF(COUNT(BJ79:BJ89)&lt;11,"",AVERAGE(BJ79:BJ89))</f>
        <v/>
      </c>
      <c r="BM90">
        <f>IF(OR(BK90="",BL90=""),"",BK90+2.66*BL90)</f>
        <v/>
      </c>
      <c r="BN90">
        <f>IF(OR(BK90="",BL90=""),"",BK90-2.66*BL90)</f>
        <v/>
      </c>
      <c r="BO90">
        <f>IF(OR(BK90="",COUNT(BI83:BI90)&lt;8),"",IF(COUNTIF(BI83:BI90,"&gt;"&amp;BK90)=8,"Above",IF(COUNTIF(BI83:BI90,"&lt;"&amp;BK90)=8,"Below","")))</f>
        <v/>
      </c>
      <c r="BP90">
        <f>IF('Weekly data'!$C90="","",IF(Metrics!$J$14="Seasonal bookings",IF(OR(N(IFERROR(INDEX(Targets!$J$6:$J$45,MATCH('Weekly data'!$C90,Targets!$A$6:$A$45,0)),0))=0,SUM(Seasonality!$B$6:$B$18)=0),"",IFERROR(INDEX(Targets!$J$6:$J$45,MATCH('Weekly data'!$C90,Targets!$A$6:$A$45,0)),0)*$B90/SUM(Seasonality!$B$6:$B$18)),IF(Metrics!$J$14="Seasonal pipeline",IF(OR(N(IFERROR(INDEX(Targets!$J$6:$J$45,MATCH('Weekly data'!$C90,Targets!$A$6:$A$45,0)),0))=0,SUM(Seasonality!$C$6:$C$18)=0),"",IFERROR(INDEX(Targets!$J$6:$J$45,MATCH('Weekly data'!$C90,Targets!$A$6:$A$45,0)),0)*$C90/SUM(Seasonality!$C$6:$C$18)),IF(Metrics!$J$14="Quarter plan",IF(N(IFERROR(INDEX(Targets!$J$6:$J$45,MATCH('Weekly data'!$C90,Targets!$A$6:$A$45,0)),0))=0,"",IFERROR(INDEX(Targets!$J$6:$J$45,MATCH('Weekly data'!$C90,Targets!$A$6:$A$45,0)),0)),IF(AND(Metrics!$J$14="Weekly",ISNUMBER(Metrics!$K$14)),Metrics!$K$14,"")))))</f>
        <v/>
      </c>
      <c r="BQ90">
        <f>IF(NOT(ISNUMBER('Weekly data'!M90)),"",IF(Metrics!$L$14="% of target",IF(ISNUMBER(BP90),IF(BP90=0,"",'Weekly data'!M90/BP90),""),'Weekly data'!M90))</f>
        <v/>
      </c>
      <c r="BR90">
        <f>IF(AND(ISNUMBER(BQ90),ISNUMBER(BQ89)),ABS(BQ90-BQ89),"")</f>
        <v/>
      </c>
      <c r="BS90">
        <f>IF(COUNT(BQ78:BQ89)&lt;12,"",AVERAGE(BQ78:BQ89))</f>
        <v/>
      </c>
      <c r="BT90">
        <f>IF(COUNT(BR79:BR89)&lt;11,"",AVERAGE(BR79:BR89))</f>
        <v/>
      </c>
      <c r="BU90">
        <f>IF(OR(BS90="",BT90=""),"",BS90+2.66*BT90)</f>
        <v/>
      </c>
      <c r="BV90">
        <f>IF(OR(BS90="",BT90=""),"",BS90-2.66*BT90)</f>
        <v/>
      </c>
      <c r="BW90">
        <f>IF(OR(BS90="",COUNT(BQ83:BQ90)&lt;8),"",IF(COUNTIF(BQ83:BQ90,"&gt;"&amp;BS90)=8,"Above",IF(COUNTIF(BQ83:BQ90,"&lt;"&amp;BS90)=8,"Below","")))</f>
        <v/>
      </c>
      <c r="BX90">
        <f>IF('Weekly data'!$C90="","",IF(Metrics!$J$15="Seasonal bookings",IF(OR(N(IFERROR(INDEX(Targets!$K$6:$K$45,MATCH('Weekly data'!$C90,Targets!$A$6:$A$45,0)),0))=0,SUM(Seasonality!$B$6:$B$18)=0),"",IFERROR(INDEX(Targets!$K$6:$K$45,MATCH('Weekly data'!$C90,Targets!$A$6:$A$45,0)),0)*$B90/SUM(Seasonality!$B$6:$B$18)),IF(Metrics!$J$15="Seasonal pipeline",IF(OR(N(IFERROR(INDEX(Targets!$K$6:$K$45,MATCH('Weekly data'!$C90,Targets!$A$6:$A$45,0)),0))=0,SUM(Seasonality!$C$6:$C$18)=0),"",IFERROR(INDEX(Targets!$K$6:$K$45,MATCH('Weekly data'!$C90,Targets!$A$6:$A$45,0)),0)*$C90/SUM(Seasonality!$C$6:$C$18)),IF(Metrics!$J$15="Quarter plan",IF(N(IFERROR(INDEX(Targets!$K$6:$K$45,MATCH('Weekly data'!$C90,Targets!$A$6:$A$45,0)),0))=0,"",IFERROR(INDEX(Targets!$K$6:$K$45,MATCH('Weekly data'!$C90,Targets!$A$6:$A$45,0)),0)),IF(AND(Metrics!$J$15="Weekly",ISNUMBER(Metrics!$K$15)),Metrics!$K$15,"")))))</f>
        <v/>
      </c>
      <c r="BY90">
        <f>IF(NOT(ISNUMBER('Weekly data'!N90)),"",IF(Metrics!$L$15="% of target",IF(ISNUMBER(BX90),IF(BX90=0,"",'Weekly data'!N90/BX90),""),'Weekly data'!N90))</f>
        <v/>
      </c>
      <c r="BZ90">
        <f>IF(AND(ISNUMBER(BY90),ISNUMBER(BY89)),ABS(BY90-BY89),"")</f>
        <v/>
      </c>
      <c r="CA90">
        <f>IF(COUNT(BY78:BY89)&lt;12,"",AVERAGE(BY78:BY89))</f>
        <v/>
      </c>
      <c r="CB90">
        <f>IF(COUNT(BZ79:BZ89)&lt;11,"",AVERAGE(BZ79:BZ89))</f>
        <v/>
      </c>
      <c r="CC90">
        <f>IF(OR(CA90="",CB90=""),"",CA90+2.66*CB90)</f>
        <v/>
      </c>
      <c r="CD90">
        <f>IF(OR(CA90="",CB90=""),"",CA90-2.66*CB90)</f>
        <v/>
      </c>
      <c r="CE90">
        <f>IF(OR(CA90="",COUNT(BY83:BY90)&lt;8),"",IF(COUNTIF(BY83:BY90,"&gt;"&amp;CA90)=8,"Above",IF(COUNTIF(BY83:BY90,"&lt;"&amp;CA90)=8,"Below","")))</f>
        <v/>
      </c>
      <c r="CF90">
        <f>IF('Weekly data'!$C90="","",IF(Metrics!$J$16="Seasonal bookings",IF(OR(N(IFERROR(INDEX(Targets!$L$6:$L$45,MATCH('Weekly data'!$C90,Targets!$A$6:$A$45,0)),0))=0,SUM(Seasonality!$B$6:$B$18)=0),"",IFERROR(INDEX(Targets!$L$6:$L$45,MATCH('Weekly data'!$C90,Targets!$A$6:$A$45,0)),0)*$B90/SUM(Seasonality!$B$6:$B$18)),IF(Metrics!$J$16="Seasonal pipeline",IF(OR(N(IFERROR(INDEX(Targets!$L$6:$L$45,MATCH('Weekly data'!$C90,Targets!$A$6:$A$45,0)),0))=0,SUM(Seasonality!$C$6:$C$18)=0),"",IFERROR(INDEX(Targets!$L$6:$L$45,MATCH('Weekly data'!$C90,Targets!$A$6:$A$45,0)),0)*$C90/SUM(Seasonality!$C$6:$C$18)),IF(Metrics!$J$16="Quarter plan",IF(N(IFERROR(INDEX(Targets!$L$6:$L$45,MATCH('Weekly data'!$C90,Targets!$A$6:$A$45,0)),0))=0,"",IFERROR(INDEX(Targets!$L$6:$L$45,MATCH('Weekly data'!$C90,Targets!$A$6:$A$45,0)),0)),IF(AND(Metrics!$J$16="Weekly",ISNUMBER(Metrics!$K$16)),Metrics!$K$16,"")))))</f>
        <v/>
      </c>
      <c r="CG90">
        <f>IF(NOT(ISNUMBER('Weekly data'!O90)),"",IF(Metrics!$L$16="% of target",IF(ISNUMBER(CF90),IF(CF90=0,"",'Weekly data'!O90/CF90),""),'Weekly data'!O90))</f>
        <v/>
      </c>
      <c r="CH90">
        <f>IF(AND(ISNUMBER(CG90),ISNUMBER(CG89)),ABS(CG90-CG89),"")</f>
        <v/>
      </c>
      <c r="CI90">
        <f>IF(COUNT(CG78:CG89)&lt;12,"",AVERAGE(CG78:CG89))</f>
        <v/>
      </c>
      <c r="CJ90">
        <f>IF(COUNT(CH79:CH89)&lt;11,"",AVERAGE(CH79:CH89))</f>
        <v/>
      </c>
      <c r="CK90">
        <f>IF(OR(CI90="",CJ90=""),"",CI90+2.66*CJ90)</f>
        <v/>
      </c>
      <c r="CL90">
        <f>IF(OR(CI90="",CJ90=""),"",CI90-2.66*CJ90)</f>
        <v/>
      </c>
      <c r="CM90">
        <f>IF(OR(CI90="",COUNT(CG83:CG90)&lt;8),"",IF(COUNTIF(CG83:CG90,"&gt;"&amp;CI90)=8,"Above",IF(COUNTIF(CG83:CG90,"&lt;"&amp;CI90)=8,"Below","")))</f>
        <v/>
      </c>
      <c r="CN90">
        <f>IF('Weekly data'!$C90="","",IF(Metrics!$J$17="Seasonal bookings",IF(OR(N(IFERROR(INDEX(Targets!$M$6:$M$45,MATCH('Weekly data'!$C90,Targets!$A$6:$A$45,0)),0))=0,SUM(Seasonality!$B$6:$B$18)=0),"",IFERROR(INDEX(Targets!$M$6:$M$45,MATCH('Weekly data'!$C90,Targets!$A$6:$A$45,0)),0)*$B90/SUM(Seasonality!$B$6:$B$18)),IF(Metrics!$J$17="Seasonal pipeline",IF(OR(N(IFERROR(INDEX(Targets!$M$6:$M$45,MATCH('Weekly data'!$C90,Targets!$A$6:$A$45,0)),0))=0,SUM(Seasonality!$C$6:$C$18)=0),"",IFERROR(INDEX(Targets!$M$6:$M$45,MATCH('Weekly data'!$C90,Targets!$A$6:$A$45,0)),0)*$C90/SUM(Seasonality!$C$6:$C$18)),IF(Metrics!$J$17="Quarter plan",IF(N(IFERROR(INDEX(Targets!$M$6:$M$45,MATCH('Weekly data'!$C90,Targets!$A$6:$A$45,0)),0))=0,"",IFERROR(INDEX(Targets!$M$6:$M$45,MATCH('Weekly data'!$C90,Targets!$A$6:$A$45,0)),0)),IF(AND(Metrics!$J$17="Weekly",ISNUMBER(Metrics!$K$17)),Metrics!$K$17,"")))))</f>
        <v/>
      </c>
      <c r="CO90">
        <f>IF(NOT(ISNUMBER('Weekly data'!P90)),"",IF(Metrics!$L$17="% of target",IF(ISNUMBER(CN90),IF(CN90=0,"",'Weekly data'!P90/CN90),""),'Weekly data'!P90))</f>
        <v/>
      </c>
      <c r="CP90">
        <f>IF(AND(ISNUMBER(CO90),ISNUMBER(CO89)),ABS(CO90-CO89),"")</f>
        <v/>
      </c>
      <c r="CQ90">
        <f>IF(COUNT(CO78:CO89)&lt;12,"",AVERAGE(CO78:CO89))</f>
        <v/>
      </c>
      <c r="CR90">
        <f>IF(COUNT(CP79:CP89)&lt;11,"",AVERAGE(CP79:CP89))</f>
        <v/>
      </c>
      <c r="CS90">
        <f>IF(OR(CQ90="",CR90=""),"",CQ90+2.66*CR90)</f>
        <v/>
      </c>
      <c r="CT90">
        <f>IF(OR(CQ90="",CR90=""),"",CQ90-2.66*CR90)</f>
        <v/>
      </c>
      <c r="CU90">
        <f>IF(OR(CQ90="",COUNT(CO83:CO90)&lt;8),"",IF(COUNTIF(CO83:CO90,"&gt;"&amp;CQ90)=8,"Above",IF(COUNTIF(CO83:CO90,"&lt;"&amp;CQ90)=8,"Below","")))</f>
        <v/>
      </c>
    </row>
    <row r="91">
      <c r="A91" s="8">
        <f>'Weekly data'!A91</f>
        <v/>
      </c>
      <c r="B91">
        <f>IF('Weekly data'!D91="","",INDEX(Seasonality!$B$6:$B$18,'Weekly data'!D91))</f>
        <v/>
      </c>
      <c r="C91">
        <f>IF('Weekly data'!D91="","",INDEX(Seasonality!$C$6:$C$18,'Weekly data'!D91))</f>
        <v/>
      </c>
      <c r="D91">
        <f>IF('Weekly data'!$C91="","",IF(Metrics!$J$6="Seasonal bookings",IF(OR(N(IFERROR(INDEX(Targets!$B$6:$B$45,MATCH('Weekly data'!$C91,Targets!$A$6:$A$45,0)),0))=0,SUM(Seasonality!$B$6:$B$18)=0),"",IFERROR(INDEX(Targets!$B$6:$B$45,MATCH('Weekly data'!$C91,Targets!$A$6:$A$45,0)),0)*$B91/SUM(Seasonality!$B$6:$B$18)),IF(Metrics!$J$6="Seasonal pipeline",IF(OR(N(IFERROR(INDEX(Targets!$B$6:$B$45,MATCH('Weekly data'!$C91,Targets!$A$6:$A$45,0)),0))=0,SUM(Seasonality!$C$6:$C$18)=0),"",IFERROR(INDEX(Targets!$B$6:$B$45,MATCH('Weekly data'!$C91,Targets!$A$6:$A$45,0)),0)*$C91/SUM(Seasonality!$C$6:$C$18)),IF(Metrics!$J$6="Quarter plan",IF(N(IFERROR(INDEX(Targets!$B$6:$B$45,MATCH('Weekly data'!$C91,Targets!$A$6:$A$45,0)),0))=0,"",IFERROR(INDEX(Targets!$B$6:$B$45,MATCH('Weekly data'!$C91,Targets!$A$6:$A$45,0)),0)),IF(AND(Metrics!$J$6="Weekly",ISNUMBER(Metrics!$K$6)),Metrics!$K$6,"")))))</f>
        <v/>
      </c>
      <c r="E91">
        <f>IF(NOT(ISNUMBER('Weekly data'!E91)),"",IF(Metrics!$L$6="% of target",IF(ISNUMBER(D91),IF(D91=0,"",'Weekly data'!E91/D91),""),'Weekly data'!E91))</f>
        <v/>
      </c>
      <c r="F91">
        <f>IF(AND(ISNUMBER(E91),ISNUMBER(E90)),ABS(E91-E90),"")</f>
        <v/>
      </c>
      <c r="G91">
        <f>IF(COUNT(E79:E90)&lt;12,"",AVERAGE(E79:E90))</f>
        <v/>
      </c>
      <c r="H91">
        <f>IF(COUNT(F80:F90)&lt;11,"",AVERAGE(F80:F90))</f>
        <v/>
      </c>
      <c r="I91">
        <f>IF(OR(G91="",H91=""),"",G91+2.66*H91)</f>
        <v/>
      </c>
      <c r="J91">
        <f>IF(OR(G91="",H91=""),"",G91-2.66*H91)</f>
        <v/>
      </c>
      <c r="K91">
        <f>IF(OR(G91="",COUNT(E84:E91)&lt;8),"",IF(COUNTIF(E84:E91,"&gt;"&amp;G91)=8,"Above",IF(COUNTIF(E84:E91,"&lt;"&amp;G91)=8,"Below","")))</f>
        <v/>
      </c>
      <c r="L91">
        <f>IF('Weekly data'!$C91="","",IF(Metrics!$J$7="Seasonal bookings",IF(OR(N(IFERROR(INDEX(Targets!$C$6:$C$45,MATCH('Weekly data'!$C91,Targets!$A$6:$A$45,0)),0))=0,SUM(Seasonality!$B$6:$B$18)=0),"",IFERROR(INDEX(Targets!$C$6:$C$45,MATCH('Weekly data'!$C91,Targets!$A$6:$A$45,0)),0)*$B91/SUM(Seasonality!$B$6:$B$18)),IF(Metrics!$J$7="Seasonal pipeline",IF(OR(N(IFERROR(INDEX(Targets!$C$6:$C$45,MATCH('Weekly data'!$C91,Targets!$A$6:$A$45,0)),0))=0,SUM(Seasonality!$C$6:$C$18)=0),"",IFERROR(INDEX(Targets!$C$6:$C$45,MATCH('Weekly data'!$C91,Targets!$A$6:$A$45,0)),0)*$C91/SUM(Seasonality!$C$6:$C$18)),IF(Metrics!$J$7="Quarter plan",IF(N(IFERROR(INDEX(Targets!$C$6:$C$45,MATCH('Weekly data'!$C91,Targets!$A$6:$A$45,0)),0))=0,"",IFERROR(INDEX(Targets!$C$6:$C$45,MATCH('Weekly data'!$C91,Targets!$A$6:$A$45,0)),0)),IF(AND(Metrics!$J$7="Weekly",ISNUMBER(Metrics!$K$7)),Metrics!$K$7,"")))))</f>
        <v/>
      </c>
      <c r="M91">
        <f>IF(NOT(ISNUMBER('Weekly data'!F91)),"",IF(Metrics!$L$7="% of target",IF(ISNUMBER(L91),IF(L91=0,"",'Weekly data'!F91/L91),""),'Weekly data'!F91))</f>
        <v/>
      </c>
      <c r="N91">
        <f>IF(AND(ISNUMBER(M91),ISNUMBER(M90)),ABS(M91-M90),"")</f>
        <v/>
      </c>
      <c r="O91">
        <f>IF(COUNT(M79:M90)&lt;12,"",AVERAGE(M79:M90))</f>
        <v/>
      </c>
      <c r="P91">
        <f>IF(COUNT(N80:N90)&lt;11,"",AVERAGE(N80:N90))</f>
        <v/>
      </c>
      <c r="Q91">
        <f>IF(OR(O91="",P91=""),"",O91+2.66*P91)</f>
        <v/>
      </c>
      <c r="R91">
        <f>IF(OR(O91="",P91=""),"",O91-2.66*P91)</f>
        <v/>
      </c>
      <c r="S91">
        <f>IF(OR(O91="",COUNT(M84:M91)&lt;8),"",IF(COUNTIF(M84:M91,"&gt;"&amp;O91)=8,"Above",IF(COUNTIF(M84:M91,"&lt;"&amp;O91)=8,"Below","")))</f>
        <v/>
      </c>
      <c r="T91">
        <f>IF('Weekly data'!$C91="","",IF(Metrics!$J$8="Seasonal bookings",IF(OR(N(IFERROR(INDEX(Targets!$D$6:$D$45,MATCH('Weekly data'!$C91,Targets!$A$6:$A$45,0)),0))=0,SUM(Seasonality!$B$6:$B$18)=0),"",IFERROR(INDEX(Targets!$D$6:$D$45,MATCH('Weekly data'!$C91,Targets!$A$6:$A$45,0)),0)*$B91/SUM(Seasonality!$B$6:$B$18)),IF(Metrics!$J$8="Seasonal pipeline",IF(OR(N(IFERROR(INDEX(Targets!$D$6:$D$45,MATCH('Weekly data'!$C91,Targets!$A$6:$A$45,0)),0))=0,SUM(Seasonality!$C$6:$C$18)=0),"",IFERROR(INDEX(Targets!$D$6:$D$45,MATCH('Weekly data'!$C91,Targets!$A$6:$A$45,0)),0)*$C91/SUM(Seasonality!$C$6:$C$18)),IF(Metrics!$J$8="Quarter plan",IF(N(IFERROR(INDEX(Targets!$D$6:$D$45,MATCH('Weekly data'!$C91,Targets!$A$6:$A$45,0)),0))=0,"",IFERROR(INDEX(Targets!$D$6:$D$45,MATCH('Weekly data'!$C91,Targets!$A$6:$A$45,0)),0)),IF(AND(Metrics!$J$8="Weekly",ISNUMBER(Metrics!$K$8)),Metrics!$K$8,"")))))</f>
        <v/>
      </c>
      <c r="U91">
        <f>IF(NOT(ISNUMBER('Weekly data'!G91)),"",IF(Metrics!$L$8="% of target",IF(ISNUMBER(T91),IF(T91=0,"",'Weekly data'!G91/T91),""),'Weekly data'!G91))</f>
        <v/>
      </c>
      <c r="V91">
        <f>IF(AND(ISNUMBER(U91),ISNUMBER(U90)),ABS(U91-U90),"")</f>
        <v/>
      </c>
      <c r="W91">
        <f>IF(COUNT(U79:U90)&lt;12,"",AVERAGE(U79:U90))</f>
        <v/>
      </c>
      <c r="X91">
        <f>IF(COUNT(V80:V90)&lt;11,"",AVERAGE(V80:V90))</f>
        <v/>
      </c>
      <c r="Y91">
        <f>IF(OR(W91="",X91=""),"",W91+2.66*X91)</f>
        <v/>
      </c>
      <c r="Z91">
        <f>IF(OR(W91="",X91=""),"",W91-2.66*X91)</f>
        <v/>
      </c>
      <c r="AA91">
        <f>IF(OR(W91="",COUNT(U84:U91)&lt;8),"",IF(COUNTIF(U84:U91,"&gt;"&amp;W91)=8,"Above",IF(COUNTIF(U84:U91,"&lt;"&amp;W91)=8,"Below","")))</f>
        <v/>
      </c>
      <c r="AB91">
        <f>IF('Weekly data'!$C91="","",IF(Metrics!$J$9="Seasonal bookings",IF(OR(N(IFERROR(INDEX(Targets!$E$6:$E$45,MATCH('Weekly data'!$C91,Targets!$A$6:$A$45,0)),0))=0,SUM(Seasonality!$B$6:$B$18)=0),"",IFERROR(INDEX(Targets!$E$6:$E$45,MATCH('Weekly data'!$C91,Targets!$A$6:$A$45,0)),0)*$B91/SUM(Seasonality!$B$6:$B$18)),IF(Metrics!$J$9="Seasonal pipeline",IF(OR(N(IFERROR(INDEX(Targets!$E$6:$E$45,MATCH('Weekly data'!$C91,Targets!$A$6:$A$45,0)),0))=0,SUM(Seasonality!$C$6:$C$18)=0),"",IFERROR(INDEX(Targets!$E$6:$E$45,MATCH('Weekly data'!$C91,Targets!$A$6:$A$45,0)),0)*$C91/SUM(Seasonality!$C$6:$C$18)),IF(Metrics!$J$9="Quarter plan",IF(N(IFERROR(INDEX(Targets!$E$6:$E$45,MATCH('Weekly data'!$C91,Targets!$A$6:$A$45,0)),0))=0,"",IFERROR(INDEX(Targets!$E$6:$E$45,MATCH('Weekly data'!$C91,Targets!$A$6:$A$45,0)),0)),IF(AND(Metrics!$J$9="Weekly",ISNUMBER(Metrics!$K$9)),Metrics!$K$9,"")))))</f>
        <v/>
      </c>
      <c r="AC91">
        <f>IF(NOT(ISNUMBER('Weekly data'!H91)),"",IF(Metrics!$L$9="% of target",IF(ISNUMBER(AB91),IF(AB91=0,"",'Weekly data'!H91/AB91),""),'Weekly data'!H91))</f>
        <v/>
      </c>
      <c r="AD91">
        <f>IF(AND(ISNUMBER(AC91),ISNUMBER(AC90)),ABS(AC91-AC90),"")</f>
        <v/>
      </c>
      <c r="AE91">
        <f>IF(COUNT(AC79:AC90)&lt;12,"",AVERAGE(AC79:AC90))</f>
        <v/>
      </c>
      <c r="AF91">
        <f>IF(COUNT(AD80:AD90)&lt;11,"",AVERAGE(AD80:AD90))</f>
        <v/>
      </c>
      <c r="AG91">
        <f>IF(OR(AE91="",AF91=""),"",AE91+2.66*AF91)</f>
        <v/>
      </c>
      <c r="AH91">
        <f>IF(OR(AE91="",AF91=""),"",AE91-2.66*AF91)</f>
        <v/>
      </c>
      <c r="AI91">
        <f>IF(OR(AE91="",COUNT(AC84:AC91)&lt;8),"",IF(COUNTIF(AC84:AC91,"&gt;"&amp;AE91)=8,"Above",IF(COUNTIF(AC84:AC91,"&lt;"&amp;AE91)=8,"Below","")))</f>
        <v/>
      </c>
      <c r="AJ91">
        <f>IF('Weekly data'!$C91="","",IF(Metrics!$J$10="Seasonal bookings",IF(OR(N(IFERROR(INDEX(Targets!$F$6:$F$45,MATCH('Weekly data'!$C91,Targets!$A$6:$A$45,0)),0))=0,SUM(Seasonality!$B$6:$B$18)=0),"",IFERROR(INDEX(Targets!$F$6:$F$45,MATCH('Weekly data'!$C91,Targets!$A$6:$A$45,0)),0)*$B91/SUM(Seasonality!$B$6:$B$18)),IF(Metrics!$J$10="Seasonal pipeline",IF(OR(N(IFERROR(INDEX(Targets!$F$6:$F$45,MATCH('Weekly data'!$C91,Targets!$A$6:$A$45,0)),0))=0,SUM(Seasonality!$C$6:$C$18)=0),"",IFERROR(INDEX(Targets!$F$6:$F$45,MATCH('Weekly data'!$C91,Targets!$A$6:$A$45,0)),0)*$C91/SUM(Seasonality!$C$6:$C$18)),IF(Metrics!$J$10="Quarter plan",IF(N(IFERROR(INDEX(Targets!$F$6:$F$45,MATCH('Weekly data'!$C91,Targets!$A$6:$A$45,0)),0))=0,"",IFERROR(INDEX(Targets!$F$6:$F$45,MATCH('Weekly data'!$C91,Targets!$A$6:$A$45,0)),0)),IF(AND(Metrics!$J$10="Weekly",ISNUMBER(Metrics!$K$10)),Metrics!$K$10,"")))))</f>
        <v/>
      </c>
      <c r="AK91">
        <f>IF(NOT(ISNUMBER('Weekly data'!I91)),"",IF(Metrics!$L$10="% of target",IF(ISNUMBER(AJ91),IF(AJ91=0,"",'Weekly data'!I91/AJ91),""),'Weekly data'!I91))</f>
        <v/>
      </c>
      <c r="AL91">
        <f>IF(AND(ISNUMBER(AK91),ISNUMBER(AK90)),ABS(AK91-AK90),"")</f>
        <v/>
      </c>
      <c r="AM91">
        <f>IF(COUNT(AK79:AK90)&lt;12,"",AVERAGE(AK79:AK90))</f>
        <v/>
      </c>
      <c r="AN91">
        <f>IF(COUNT(AL80:AL90)&lt;11,"",AVERAGE(AL80:AL90))</f>
        <v/>
      </c>
      <c r="AO91">
        <f>IF(OR(AM91="",AN91=""),"",AM91+2.66*AN91)</f>
        <v/>
      </c>
      <c r="AP91">
        <f>IF(OR(AM91="",AN91=""),"",AM91-2.66*AN91)</f>
        <v/>
      </c>
      <c r="AQ91">
        <f>IF(OR(AM91="",COUNT(AK84:AK91)&lt;8),"",IF(COUNTIF(AK84:AK91,"&gt;"&amp;AM91)=8,"Above",IF(COUNTIF(AK84:AK91,"&lt;"&amp;AM91)=8,"Below","")))</f>
        <v/>
      </c>
      <c r="AR91">
        <f>IF('Weekly data'!$C91="","",IF(Metrics!$J$11="Seasonal bookings",IF(OR(N(IFERROR(INDEX(Targets!$G$6:$G$45,MATCH('Weekly data'!$C91,Targets!$A$6:$A$45,0)),0))=0,SUM(Seasonality!$B$6:$B$18)=0),"",IFERROR(INDEX(Targets!$G$6:$G$45,MATCH('Weekly data'!$C91,Targets!$A$6:$A$45,0)),0)*$B91/SUM(Seasonality!$B$6:$B$18)),IF(Metrics!$J$11="Seasonal pipeline",IF(OR(N(IFERROR(INDEX(Targets!$G$6:$G$45,MATCH('Weekly data'!$C91,Targets!$A$6:$A$45,0)),0))=0,SUM(Seasonality!$C$6:$C$18)=0),"",IFERROR(INDEX(Targets!$G$6:$G$45,MATCH('Weekly data'!$C91,Targets!$A$6:$A$45,0)),0)*$C91/SUM(Seasonality!$C$6:$C$18)),IF(Metrics!$J$11="Quarter plan",IF(N(IFERROR(INDEX(Targets!$G$6:$G$45,MATCH('Weekly data'!$C91,Targets!$A$6:$A$45,0)),0))=0,"",IFERROR(INDEX(Targets!$G$6:$G$45,MATCH('Weekly data'!$C91,Targets!$A$6:$A$45,0)),0)),IF(AND(Metrics!$J$11="Weekly",ISNUMBER(Metrics!$K$11)),Metrics!$K$11,"")))))</f>
        <v/>
      </c>
      <c r="AS91">
        <f>IF(NOT(ISNUMBER('Weekly data'!J91)),"",IF(Metrics!$L$11="% of target",IF(ISNUMBER(AR91),IF(AR91=0,"",'Weekly data'!J91/AR91),""),'Weekly data'!J91))</f>
        <v/>
      </c>
      <c r="AT91">
        <f>IF(AND(ISNUMBER(AS91),ISNUMBER(AS90)),ABS(AS91-AS90),"")</f>
        <v/>
      </c>
      <c r="AU91">
        <f>IF(COUNT(AS79:AS90)&lt;12,"",AVERAGE(AS79:AS90))</f>
        <v/>
      </c>
      <c r="AV91">
        <f>IF(COUNT(AT80:AT90)&lt;11,"",AVERAGE(AT80:AT90))</f>
        <v/>
      </c>
      <c r="AW91">
        <f>IF(OR(AU91="",AV91=""),"",AU91+2.66*AV91)</f>
        <v/>
      </c>
      <c r="AX91">
        <f>IF(OR(AU91="",AV91=""),"",AU91-2.66*AV91)</f>
        <v/>
      </c>
      <c r="AY91">
        <f>IF(OR(AU91="",COUNT(AS84:AS91)&lt;8),"",IF(COUNTIF(AS84:AS91,"&gt;"&amp;AU91)=8,"Above",IF(COUNTIF(AS84:AS91,"&lt;"&amp;AU91)=8,"Below","")))</f>
        <v/>
      </c>
      <c r="AZ91">
        <f>IF('Weekly data'!$C91="","",IF(Metrics!$J$12="Seasonal bookings",IF(OR(N(IFERROR(INDEX(Targets!$H$6:$H$45,MATCH('Weekly data'!$C91,Targets!$A$6:$A$45,0)),0))=0,SUM(Seasonality!$B$6:$B$18)=0),"",IFERROR(INDEX(Targets!$H$6:$H$45,MATCH('Weekly data'!$C91,Targets!$A$6:$A$45,0)),0)*$B91/SUM(Seasonality!$B$6:$B$18)),IF(Metrics!$J$12="Seasonal pipeline",IF(OR(N(IFERROR(INDEX(Targets!$H$6:$H$45,MATCH('Weekly data'!$C91,Targets!$A$6:$A$45,0)),0))=0,SUM(Seasonality!$C$6:$C$18)=0),"",IFERROR(INDEX(Targets!$H$6:$H$45,MATCH('Weekly data'!$C91,Targets!$A$6:$A$45,0)),0)*$C91/SUM(Seasonality!$C$6:$C$18)),IF(Metrics!$J$12="Quarter plan",IF(N(IFERROR(INDEX(Targets!$H$6:$H$45,MATCH('Weekly data'!$C91,Targets!$A$6:$A$45,0)),0))=0,"",IFERROR(INDEX(Targets!$H$6:$H$45,MATCH('Weekly data'!$C91,Targets!$A$6:$A$45,0)),0)),IF(AND(Metrics!$J$12="Weekly",ISNUMBER(Metrics!$K$12)),Metrics!$K$12,"")))))</f>
        <v/>
      </c>
      <c r="BA91">
        <f>IF(NOT(ISNUMBER('Weekly data'!K91)),"",IF(Metrics!$L$12="% of target",IF(ISNUMBER(AZ91),IF(AZ91=0,"",'Weekly data'!K91/AZ91),""),'Weekly data'!K91))</f>
        <v/>
      </c>
      <c r="BB91">
        <f>IF(AND(ISNUMBER(BA91),ISNUMBER(BA90)),ABS(BA91-BA90),"")</f>
        <v/>
      </c>
      <c r="BC91">
        <f>IF(COUNT(BA79:BA90)&lt;12,"",AVERAGE(BA79:BA90))</f>
        <v/>
      </c>
      <c r="BD91">
        <f>IF(COUNT(BB80:BB90)&lt;11,"",AVERAGE(BB80:BB90))</f>
        <v/>
      </c>
      <c r="BE91">
        <f>IF(OR(BC91="",BD91=""),"",BC91+2.66*BD91)</f>
        <v/>
      </c>
      <c r="BF91">
        <f>IF(OR(BC91="",BD91=""),"",BC91-2.66*BD91)</f>
        <v/>
      </c>
      <c r="BG91">
        <f>IF(OR(BC91="",COUNT(BA84:BA91)&lt;8),"",IF(COUNTIF(BA84:BA91,"&gt;"&amp;BC91)=8,"Above",IF(COUNTIF(BA84:BA91,"&lt;"&amp;BC91)=8,"Below","")))</f>
        <v/>
      </c>
      <c r="BH91">
        <f>IF('Weekly data'!$C91="","",IF(Metrics!$J$13="Seasonal bookings",IF(OR(N(IFERROR(INDEX(Targets!$I$6:$I$45,MATCH('Weekly data'!$C91,Targets!$A$6:$A$45,0)),0))=0,SUM(Seasonality!$B$6:$B$18)=0),"",IFERROR(INDEX(Targets!$I$6:$I$45,MATCH('Weekly data'!$C91,Targets!$A$6:$A$45,0)),0)*$B91/SUM(Seasonality!$B$6:$B$18)),IF(Metrics!$J$13="Seasonal pipeline",IF(OR(N(IFERROR(INDEX(Targets!$I$6:$I$45,MATCH('Weekly data'!$C91,Targets!$A$6:$A$45,0)),0))=0,SUM(Seasonality!$C$6:$C$18)=0),"",IFERROR(INDEX(Targets!$I$6:$I$45,MATCH('Weekly data'!$C91,Targets!$A$6:$A$45,0)),0)*$C91/SUM(Seasonality!$C$6:$C$18)),IF(Metrics!$J$13="Quarter plan",IF(N(IFERROR(INDEX(Targets!$I$6:$I$45,MATCH('Weekly data'!$C91,Targets!$A$6:$A$45,0)),0))=0,"",IFERROR(INDEX(Targets!$I$6:$I$45,MATCH('Weekly data'!$C91,Targets!$A$6:$A$45,0)),0)),IF(AND(Metrics!$J$13="Weekly",ISNUMBER(Metrics!$K$13)),Metrics!$K$13,"")))))</f>
        <v/>
      </c>
      <c r="BI91">
        <f>IF(NOT(ISNUMBER('Weekly data'!L91)),"",IF(Metrics!$L$13="% of target",IF(ISNUMBER(BH91),IF(BH91=0,"",'Weekly data'!L91/BH91),""),'Weekly data'!L91))</f>
        <v/>
      </c>
      <c r="BJ91">
        <f>IF(AND(ISNUMBER(BI91),ISNUMBER(BI90)),ABS(BI91-BI90),"")</f>
        <v/>
      </c>
      <c r="BK91">
        <f>IF(COUNT(BI79:BI90)&lt;12,"",AVERAGE(BI79:BI90))</f>
        <v/>
      </c>
      <c r="BL91">
        <f>IF(COUNT(BJ80:BJ90)&lt;11,"",AVERAGE(BJ80:BJ90))</f>
        <v/>
      </c>
      <c r="BM91">
        <f>IF(OR(BK91="",BL91=""),"",BK91+2.66*BL91)</f>
        <v/>
      </c>
      <c r="BN91">
        <f>IF(OR(BK91="",BL91=""),"",BK91-2.66*BL91)</f>
        <v/>
      </c>
      <c r="BO91">
        <f>IF(OR(BK91="",COUNT(BI84:BI91)&lt;8),"",IF(COUNTIF(BI84:BI91,"&gt;"&amp;BK91)=8,"Above",IF(COUNTIF(BI84:BI91,"&lt;"&amp;BK91)=8,"Below","")))</f>
        <v/>
      </c>
      <c r="BP91">
        <f>IF('Weekly data'!$C91="","",IF(Metrics!$J$14="Seasonal bookings",IF(OR(N(IFERROR(INDEX(Targets!$J$6:$J$45,MATCH('Weekly data'!$C91,Targets!$A$6:$A$45,0)),0))=0,SUM(Seasonality!$B$6:$B$18)=0),"",IFERROR(INDEX(Targets!$J$6:$J$45,MATCH('Weekly data'!$C91,Targets!$A$6:$A$45,0)),0)*$B91/SUM(Seasonality!$B$6:$B$18)),IF(Metrics!$J$14="Seasonal pipeline",IF(OR(N(IFERROR(INDEX(Targets!$J$6:$J$45,MATCH('Weekly data'!$C91,Targets!$A$6:$A$45,0)),0))=0,SUM(Seasonality!$C$6:$C$18)=0),"",IFERROR(INDEX(Targets!$J$6:$J$45,MATCH('Weekly data'!$C91,Targets!$A$6:$A$45,0)),0)*$C91/SUM(Seasonality!$C$6:$C$18)),IF(Metrics!$J$14="Quarter plan",IF(N(IFERROR(INDEX(Targets!$J$6:$J$45,MATCH('Weekly data'!$C91,Targets!$A$6:$A$45,0)),0))=0,"",IFERROR(INDEX(Targets!$J$6:$J$45,MATCH('Weekly data'!$C91,Targets!$A$6:$A$45,0)),0)),IF(AND(Metrics!$J$14="Weekly",ISNUMBER(Metrics!$K$14)),Metrics!$K$14,"")))))</f>
        <v/>
      </c>
      <c r="BQ91">
        <f>IF(NOT(ISNUMBER('Weekly data'!M91)),"",IF(Metrics!$L$14="% of target",IF(ISNUMBER(BP91),IF(BP91=0,"",'Weekly data'!M91/BP91),""),'Weekly data'!M91))</f>
        <v/>
      </c>
      <c r="BR91">
        <f>IF(AND(ISNUMBER(BQ91),ISNUMBER(BQ90)),ABS(BQ91-BQ90),"")</f>
        <v/>
      </c>
      <c r="BS91">
        <f>IF(COUNT(BQ79:BQ90)&lt;12,"",AVERAGE(BQ79:BQ90))</f>
        <v/>
      </c>
      <c r="BT91">
        <f>IF(COUNT(BR80:BR90)&lt;11,"",AVERAGE(BR80:BR90))</f>
        <v/>
      </c>
      <c r="BU91">
        <f>IF(OR(BS91="",BT91=""),"",BS91+2.66*BT91)</f>
        <v/>
      </c>
      <c r="BV91">
        <f>IF(OR(BS91="",BT91=""),"",BS91-2.66*BT91)</f>
        <v/>
      </c>
      <c r="BW91">
        <f>IF(OR(BS91="",COUNT(BQ84:BQ91)&lt;8),"",IF(COUNTIF(BQ84:BQ91,"&gt;"&amp;BS91)=8,"Above",IF(COUNTIF(BQ84:BQ91,"&lt;"&amp;BS91)=8,"Below","")))</f>
        <v/>
      </c>
      <c r="BX91">
        <f>IF('Weekly data'!$C91="","",IF(Metrics!$J$15="Seasonal bookings",IF(OR(N(IFERROR(INDEX(Targets!$K$6:$K$45,MATCH('Weekly data'!$C91,Targets!$A$6:$A$45,0)),0))=0,SUM(Seasonality!$B$6:$B$18)=0),"",IFERROR(INDEX(Targets!$K$6:$K$45,MATCH('Weekly data'!$C91,Targets!$A$6:$A$45,0)),0)*$B91/SUM(Seasonality!$B$6:$B$18)),IF(Metrics!$J$15="Seasonal pipeline",IF(OR(N(IFERROR(INDEX(Targets!$K$6:$K$45,MATCH('Weekly data'!$C91,Targets!$A$6:$A$45,0)),0))=0,SUM(Seasonality!$C$6:$C$18)=0),"",IFERROR(INDEX(Targets!$K$6:$K$45,MATCH('Weekly data'!$C91,Targets!$A$6:$A$45,0)),0)*$C91/SUM(Seasonality!$C$6:$C$18)),IF(Metrics!$J$15="Quarter plan",IF(N(IFERROR(INDEX(Targets!$K$6:$K$45,MATCH('Weekly data'!$C91,Targets!$A$6:$A$45,0)),0))=0,"",IFERROR(INDEX(Targets!$K$6:$K$45,MATCH('Weekly data'!$C91,Targets!$A$6:$A$45,0)),0)),IF(AND(Metrics!$J$15="Weekly",ISNUMBER(Metrics!$K$15)),Metrics!$K$15,"")))))</f>
        <v/>
      </c>
      <c r="BY91">
        <f>IF(NOT(ISNUMBER('Weekly data'!N91)),"",IF(Metrics!$L$15="% of target",IF(ISNUMBER(BX91),IF(BX91=0,"",'Weekly data'!N91/BX91),""),'Weekly data'!N91))</f>
        <v/>
      </c>
      <c r="BZ91">
        <f>IF(AND(ISNUMBER(BY91),ISNUMBER(BY90)),ABS(BY91-BY90),"")</f>
        <v/>
      </c>
      <c r="CA91">
        <f>IF(COUNT(BY79:BY90)&lt;12,"",AVERAGE(BY79:BY90))</f>
        <v/>
      </c>
      <c r="CB91">
        <f>IF(COUNT(BZ80:BZ90)&lt;11,"",AVERAGE(BZ80:BZ90))</f>
        <v/>
      </c>
      <c r="CC91">
        <f>IF(OR(CA91="",CB91=""),"",CA91+2.66*CB91)</f>
        <v/>
      </c>
      <c r="CD91">
        <f>IF(OR(CA91="",CB91=""),"",CA91-2.66*CB91)</f>
        <v/>
      </c>
      <c r="CE91">
        <f>IF(OR(CA91="",COUNT(BY84:BY91)&lt;8),"",IF(COUNTIF(BY84:BY91,"&gt;"&amp;CA91)=8,"Above",IF(COUNTIF(BY84:BY91,"&lt;"&amp;CA91)=8,"Below","")))</f>
        <v/>
      </c>
      <c r="CF91">
        <f>IF('Weekly data'!$C91="","",IF(Metrics!$J$16="Seasonal bookings",IF(OR(N(IFERROR(INDEX(Targets!$L$6:$L$45,MATCH('Weekly data'!$C91,Targets!$A$6:$A$45,0)),0))=0,SUM(Seasonality!$B$6:$B$18)=0),"",IFERROR(INDEX(Targets!$L$6:$L$45,MATCH('Weekly data'!$C91,Targets!$A$6:$A$45,0)),0)*$B91/SUM(Seasonality!$B$6:$B$18)),IF(Metrics!$J$16="Seasonal pipeline",IF(OR(N(IFERROR(INDEX(Targets!$L$6:$L$45,MATCH('Weekly data'!$C91,Targets!$A$6:$A$45,0)),0))=0,SUM(Seasonality!$C$6:$C$18)=0),"",IFERROR(INDEX(Targets!$L$6:$L$45,MATCH('Weekly data'!$C91,Targets!$A$6:$A$45,0)),0)*$C91/SUM(Seasonality!$C$6:$C$18)),IF(Metrics!$J$16="Quarter plan",IF(N(IFERROR(INDEX(Targets!$L$6:$L$45,MATCH('Weekly data'!$C91,Targets!$A$6:$A$45,0)),0))=0,"",IFERROR(INDEX(Targets!$L$6:$L$45,MATCH('Weekly data'!$C91,Targets!$A$6:$A$45,0)),0)),IF(AND(Metrics!$J$16="Weekly",ISNUMBER(Metrics!$K$16)),Metrics!$K$16,"")))))</f>
        <v/>
      </c>
      <c r="CG91">
        <f>IF(NOT(ISNUMBER('Weekly data'!O91)),"",IF(Metrics!$L$16="% of target",IF(ISNUMBER(CF91),IF(CF91=0,"",'Weekly data'!O91/CF91),""),'Weekly data'!O91))</f>
        <v/>
      </c>
      <c r="CH91">
        <f>IF(AND(ISNUMBER(CG91),ISNUMBER(CG90)),ABS(CG91-CG90),"")</f>
        <v/>
      </c>
      <c r="CI91">
        <f>IF(COUNT(CG79:CG90)&lt;12,"",AVERAGE(CG79:CG90))</f>
        <v/>
      </c>
      <c r="CJ91">
        <f>IF(COUNT(CH80:CH90)&lt;11,"",AVERAGE(CH80:CH90))</f>
        <v/>
      </c>
      <c r="CK91">
        <f>IF(OR(CI91="",CJ91=""),"",CI91+2.66*CJ91)</f>
        <v/>
      </c>
      <c r="CL91">
        <f>IF(OR(CI91="",CJ91=""),"",CI91-2.66*CJ91)</f>
        <v/>
      </c>
      <c r="CM91">
        <f>IF(OR(CI91="",COUNT(CG84:CG91)&lt;8),"",IF(COUNTIF(CG84:CG91,"&gt;"&amp;CI91)=8,"Above",IF(COUNTIF(CG84:CG91,"&lt;"&amp;CI91)=8,"Below","")))</f>
        <v/>
      </c>
      <c r="CN91">
        <f>IF('Weekly data'!$C91="","",IF(Metrics!$J$17="Seasonal bookings",IF(OR(N(IFERROR(INDEX(Targets!$M$6:$M$45,MATCH('Weekly data'!$C91,Targets!$A$6:$A$45,0)),0))=0,SUM(Seasonality!$B$6:$B$18)=0),"",IFERROR(INDEX(Targets!$M$6:$M$45,MATCH('Weekly data'!$C91,Targets!$A$6:$A$45,0)),0)*$B91/SUM(Seasonality!$B$6:$B$18)),IF(Metrics!$J$17="Seasonal pipeline",IF(OR(N(IFERROR(INDEX(Targets!$M$6:$M$45,MATCH('Weekly data'!$C91,Targets!$A$6:$A$45,0)),0))=0,SUM(Seasonality!$C$6:$C$18)=0),"",IFERROR(INDEX(Targets!$M$6:$M$45,MATCH('Weekly data'!$C91,Targets!$A$6:$A$45,0)),0)*$C91/SUM(Seasonality!$C$6:$C$18)),IF(Metrics!$J$17="Quarter plan",IF(N(IFERROR(INDEX(Targets!$M$6:$M$45,MATCH('Weekly data'!$C91,Targets!$A$6:$A$45,0)),0))=0,"",IFERROR(INDEX(Targets!$M$6:$M$45,MATCH('Weekly data'!$C91,Targets!$A$6:$A$45,0)),0)),IF(AND(Metrics!$J$17="Weekly",ISNUMBER(Metrics!$K$17)),Metrics!$K$17,"")))))</f>
        <v/>
      </c>
      <c r="CO91">
        <f>IF(NOT(ISNUMBER('Weekly data'!P91)),"",IF(Metrics!$L$17="% of target",IF(ISNUMBER(CN91),IF(CN91=0,"",'Weekly data'!P91/CN91),""),'Weekly data'!P91))</f>
        <v/>
      </c>
      <c r="CP91">
        <f>IF(AND(ISNUMBER(CO91),ISNUMBER(CO90)),ABS(CO91-CO90),"")</f>
        <v/>
      </c>
      <c r="CQ91">
        <f>IF(COUNT(CO79:CO90)&lt;12,"",AVERAGE(CO79:CO90))</f>
        <v/>
      </c>
      <c r="CR91">
        <f>IF(COUNT(CP80:CP90)&lt;11,"",AVERAGE(CP80:CP90))</f>
        <v/>
      </c>
      <c r="CS91">
        <f>IF(OR(CQ91="",CR91=""),"",CQ91+2.66*CR91)</f>
        <v/>
      </c>
      <c r="CT91">
        <f>IF(OR(CQ91="",CR91=""),"",CQ91-2.66*CR91)</f>
        <v/>
      </c>
      <c r="CU91">
        <f>IF(OR(CQ91="",COUNT(CO84:CO91)&lt;8),"",IF(COUNTIF(CO84:CO91,"&gt;"&amp;CQ91)=8,"Above",IF(COUNTIF(CO84:CO91,"&lt;"&amp;CQ91)=8,"Below","")))</f>
        <v/>
      </c>
    </row>
    <row r="92">
      <c r="A92" s="8">
        <f>'Weekly data'!A92</f>
        <v/>
      </c>
      <c r="B92">
        <f>IF('Weekly data'!D92="","",INDEX(Seasonality!$B$6:$B$18,'Weekly data'!D92))</f>
        <v/>
      </c>
      <c r="C92">
        <f>IF('Weekly data'!D92="","",INDEX(Seasonality!$C$6:$C$18,'Weekly data'!D92))</f>
        <v/>
      </c>
      <c r="D92">
        <f>IF('Weekly data'!$C92="","",IF(Metrics!$J$6="Seasonal bookings",IF(OR(N(IFERROR(INDEX(Targets!$B$6:$B$45,MATCH('Weekly data'!$C92,Targets!$A$6:$A$45,0)),0))=0,SUM(Seasonality!$B$6:$B$18)=0),"",IFERROR(INDEX(Targets!$B$6:$B$45,MATCH('Weekly data'!$C92,Targets!$A$6:$A$45,0)),0)*$B92/SUM(Seasonality!$B$6:$B$18)),IF(Metrics!$J$6="Seasonal pipeline",IF(OR(N(IFERROR(INDEX(Targets!$B$6:$B$45,MATCH('Weekly data'!$C92,Targets!$A$6:$A$45,0)),0))=0,SUM(Seasonality!$C$6:$C$18)=0),"",IFERROR(INDEX(Targets!$B$6:$B$45,MATCH('Weekly data'!$C92,Targets!$A$6:$A$45,0)),0)*$C92/SUM(Seasonality!$C$6:$C$18)),IF(Metrics!$J$6="Quarter plan",IF(N(IFERROR(INDEX(Targets!$B$6:$B$45,MATCH('Weekly data'!$C92,Targets!$A$6:$A$45,0)),0))=0,"",IFERROR(INDEX(Targets!$B$6:$B$45,MATCH('Weekly data'!$C92,Targets!$A$6:$A$45,0)),0)),IF(AND(Metrics!$J$6="Weekly",ISNUMBER(Metrics!$K$6)),Metrics!$K$6,"")))))</f>
        <v/>
      </c>
      <c r="E92">
        <f>IF(NOT(ISNUMBER('Weekly data'!E92)),"",IF(Metrics!$L$6="% of target",IF(ISNUMBER(D92),IF(D92=0,"",'Weekly data'!E92/D92),""),'Weekly data'!E92))</f>
        <v/>
      </c>
      <c r="F92">
        <f>IF(AND(ISNUMBER(E92),ISNUMBER(E91)),ABS(E92-E91),"")</f>
        <v/>
      </c>
      <c r="G92">
        <f>IF(COUNT(E80:E91)&lt;12,"",AVERAGE(E80:E91))</f>
        <v/>
      </c>
      <c r="H92">
        <f>IF(COUNT(F81:F91)&lt;11,"",AVERAGE(F81:F91))</f>
        <v/>
      </c>
      <c r="I92">
        <f>IF(OR(G92="",H92=""),"",G92+2.66*H92)</f>
        <v/>
      </c>
      <c r="J92">
        <f>IF(OR(G92="",H92=""),"",G92-2.66*H92)</f>
        <v/>
      </c>
      <c r="K92">
        <f>IF(OR(G92="",COUNT(E85:E92)&lt;8),"",IF(COUNTIF(E85:E92,"&gt;"&amp;G92)=8,"Above",IF(COUNTIF(E85:E92,"&lt;"&amp;G92)=8,"Below","")))</f>
        <v/>
      </c>
      <c r="L92">
        <f>IF('Weekly data'!$C92="","",IF(Metrics!$J$7="Seasonal bookings",IF(OR(N(IFERROR(INDEX(Targets!$C$6:$C$45,MATCH('Weekly data'!$C92,Targets!$A$6:$A$45,0)),0))=0,SUM(Seasonality!$B$6:$B$18)=0),"",IFERROR(INDEX(Targets!$C$6:$C$45,MATCH('Weekly data'!$C92,Targets!$A$6:$A$45,0)),0)*$B92/SUM(Seasonality!$B$6:$B$18)),IF(Metrics!$J$7="Seasonal pipeline",IF(OR(N(IFERROR(INDEX(Targets!$C$6:$C$45,MATCH('Weekly data'!$C92,Targets!$A$6:$A$45,0)),0))=0,SUM(Seasonality!$C$6:$C$18)=0),"",IFERROR(INDEX(Targets!$C$6:$C$45,MATCH('Weekly data'!$C92,Targets!$A$6:$A$45,0)),0)*$C92/SUM(Seasonality!$C$6:$C$18)),IF(Metrics!$J$7="Quarter plan",IF(N(IFERROR(INDEX(Targets!$C$6:$C$45,MATCH('Weekly data'!$C92,Targets!$A$6:$A$45,0)),0))=0,"",IFERROR(INDEX(Targets!$C$6:$C$45,MATCH('Weekly data'!$C92,Targets!$A$6:$A$45,0)),0)),IF(AND(Metrics!$J$7="Weekly",ISNUMBER(Metrics!$K$7)),Metrics!$K$7,"")))))</f>
        <v/>
      </c>
      <c r="M92">
        <f>IF(NOT(ISNUMBER('Weekly data'!F92)),"",IF(Metrics!$L$7="% of target",IF(ISNUMBER(L92),IF(L92=0,"",'Weekly data'!F92/L92),""),'Weekly data'!F92))</f>
        <v/>
      </c>
      <c r="N92">
        <f>IF(AND(ISNUMBER(M92),ISNUMBER(M91)),ABS(M92-M91),"")</f>
        <v/>
      </c>
      <c r="O92">
        <f>IF(COUNT(M80:M91)&lt;12,"",AVERAGE(M80:M91))</f>
        <v/>
      </c>
      <c r="P92">
        <f>IF(COUNT(N81:N91)&lt;11,"",AVERAGE(N81:N91))</f>
        <v/>
      </c>
      <c r="Q92">
        <f>IF(OR(O92="",P92=""),"",O92+2.66*P92)</f>
        <v/>
      </c>
      <c r="R92">
        <f>IF(OR(O92="",P92=""),"",O92-2.66*P92)</f>
        <v/>
      </c>
      <c r="S92">
        <f>IF(OR(O92="",COUNT(M85:M92)&lt;8),"",IF(COUNTIF(M85:M92,"&gt;"&amp;O92)=8,"Above",IF(COUNTIF(M85:M92,"&lt;"&amp;O92)=8,"Below","")))</f>
        <v/>
      </c>
      <c r="T92">
        <f>IF('Weekly data'!$C92="","",IF(Metrics!$J$8="Seasonal bookings",IF(OR(N(IFERROR(INDEX(Targets!$D$6:$D$45,MATCH('Weekly data'!$C92,Targets!$A$6:$A$45,0)),0))=0,SUM(Seasonality!$B$6:$B$18)=0),"",IFERROR(INDEX(Targets!$D$6:$D$45,MATCH('Weekly data'!$C92,Targets!$A$6:$A$45,0)),0)*$B92/SUM(Seasonality!$B$6:$B$18)),IF(Metrics!$J$8="Seasonal pipeline",IF(OR(N(IFERROR(INDEX(Targets!$D$6:$D$45,MATCH('Weekly data'!$C92,Targets!$A$6:$A$45,0)),0))=0,SUM(Seasonality!$C$6:$C$18)=0),"",IFERROR(INDEX(Targets!$D$6:$D$45,MATCH('Weekly data'!$C92,Targets!$A$6:$A$45,0)),0)*$C92/SUM(Seasonality!$C$6:$C$18)),IF(Metrics!$J$8="Quarter plan",IF(N(IFERROR(INDEX(Targets!$D$6:$D$45,MATCH('Weekly data'!$C92,Targets!$A$6:$A$45,0)),0))=0,"",IFERROR(INDEX(Targets!$D$6:$D$45,MATCH('Weekly data'!$C92,Targets!$A$6:$A$45,0)),0)),IF(AND(Metrics!$J$8="Weekly",ISNUMBER(Metrics!$K$8)),Metrics!$K$8,"")))))</f>
        <v/>
      </c>
      <c r="U92">
        <f>IF(NOT(ISNUMBER('Weekly data'!G92)),"",IF(Metrics!$L$8="% of target",IF(ISNUMBER(T92),IF(T92=0,"",'Weekly data'!G92/T92),""),'Weekly data'!G92))</f>
        <v/>
      </c>
      <c r="V92">
        <f>IF(AND(ISNUMBER(U92),ISNUMBER(U91)),ABS(U92-U91),"")</f>
        <v/>
      </c>
      <c r="W92">
        <f>IF(COUNT(U80:U91)&lt;12,"",AVERAGE(U80:U91))</f>
        <v/>
      </c>
      <c r="X92">
        <f>IF(COUNT(V81:V91)&lt;11,"",AVERAGE(V81:V91))</f>
        <v/>
      </c>
      <c r="Y92">
        <f>IF(OR(W92="",X92=""),"",W92+2.66*X92)</f>
        <v/>
      </c>
      <c r="Z92">
        <f>IF(OR(W92="",X92=""),"",W92-2.66*X92)</f>
        <v/>
      </c>
      <c r="AA92">
        <f>IF(OR(W92="",COUNT(U85:U92)&lt;8),"",IF(COUNTIF(U85:U92,"&gt;"&amp;W92)=8,"Above",IF(COUNTIF(U85:U92,"&lt;"&amp;W92)=8,"Below","")))</f>
        <v/>
      </c>
      <c r="AB92">
        <f>IF('Weekly data'!$C92="","",IF(Metrics!$J$9="Seasonal bookings",IF(OR(N(IFERROR(INDEX(Targets!$E$6:$E$45,MATCH('Weekly data'!$C92,Targets!$A$6:$A$45,0)),0))=0,SUM(Seasonality!$B$6:$B$18)=0),"",IFERROR(INDEX(Targets!$E$6:$E$45,MATCH('Weekly data'!$C92,Targets!$A$6:$A$45,0)),0)*$B92/SUM(Seasonality!$B$6:$B$18)),IF(Metrics!$J$9="Seasonal pipeline",IF(OR(N(IFERROR(INDEX(Targets!$E$6:$E$45,MATCH('Weekly data'!$C92,Targets!$A$6:$A$45,0)),0))=0,SUM(Seasonality!$C$6:$C$18)=0),"",IFERROR(INDEX(Targets!$E$6:$E$45,MATCH('Weekly data'!$C92,Targets!$A$6:$A$45,0)),0)*$C92/SUM(Seasonality!$C$6:$C$18)),IF(Metrics!$J$9="Quarter plan",IF(N(IFERROR(INDEX(Targets!$E$6:$E$45,MATCH('Weekly data'!$C92,Targets!$A$6:$A$45,0)),0))=0,"",IFERROR(INDEX(Targets!$E$6:$E$45,MATCH('Weekly data'!$C92,Targets!$A$6:$A$45,0)),0)),IF(AND(Metrics!$J$9="Weekly",ISNUMBER(Metrics!$K$9)),Metrics!$K$9,"")))))</f>
        <v/>
      </c>
      <c r="AC92">
        <f>IF(NOT(ISNUMBER('Weekly data'!H92)),"",IF(Metrics!$L$9="% of target",IF(ISNUMBER(AB92),IF(AB92=0,"",'Weekly data'!H92/AB92),""),'Weekly data'!H92))</f>
        <v/>
      </c>
      <c r="AD92">
        <f>IF(AND(ISNUMBER(AC92),ISNUMBER(AC91)),ABS(AC92-AC91),"")</f>
        <v/>
      </c>
      <c r="AE92">
        <f>IF(COUNT(AC80:AC91)&lt;12,"",AVERAGE(AC80:AC91))</f>
        <v/>
      </c>
      <c r="AF92">
        <f>IF(COUNT(AD81:AD91)&lt;11,"",AVERAGE(AD81:AD91))</f>
        <v/>
      </c>
      <c r="AG92">
        <f>IF(OR(AE92="",AF92=""),"",AE92+2.66*AF92)</f>
        <v/>
      </c>
      <c r="AH92">
        <f>IF(OR(AE92="",AF92=""),"",AE92-2.66*AF92)</f>
        <v/>
      </c>
      <c r="AI92">
        <f>IF(OR(AE92="",COUNT(AC85:AC92)&lt;8),"",IF(COUNTIF(AC85:AC92,"&gt;"&amp;AE92)=8,"Above",IF(COUNTIF(AC85:AC92,"&lt;"&amp;AE92)=8,"Below","")))</f>
        <v/>
      </c>
      <c r="AJ92">
        <f>IF('Weekly data'!$C92="","",IF(Metrics!$J$10="Seasonal bookings",IF(OR(N(IFERROR(INDEX(Targets!$F$6:$F$45,MATCH('Weekly data'!$C92,Targets!$A$6:$A$45,0)),0))=0,SUM(Seasonality!$B$6:$B$18)=0),"",IFERROR(INDEX(Targets!$F$6:$F$45,MATCH('Weekly data'!$C92,Targets!$A$6:$A$45,0)),0)*$B92/SUM(Seasonality!$B$6:$B$18)),IF(Metrics!$J$10="Seasonal pipeline",IF(OR(N(IFERROR(INDEX(Targets!$F$6:$F$45,MATCH('Weekly data'!$C92,Targets!$A$6:$A$45,0)),0))=0,SUM(Seasonality!$C$6:$C$18)=0),"",IFERROR(INDEX(Targets!$F$6:$F$45,MATCH('Weekly data'!$C92,Targets!$A$6:$A$45,0)),0)*$C92/SUM(Seasonality!$C$6:$C$18)),IF(Metrics!$J$10="Quarter plan",IF(N(IFERROR(INDEX(Targets!$F$6:$F$45,MATCH('Weekly data'!$C92,Targets!$A$6:$A$45,0)),0))=0,"",IFERROR(INDEX(Targets!$F$6:$F$45,MATCH('Weekly data'!$C92,Targets!$A$6:$A$45,0)),0)),IF(AND(Metrics!$J$10="Weekly",ISNUMBER(Metrics!$K$10)),Metrics!$K$10,"")))))</f>
        <v/>
      </c>
      <c r="AK92">
        <f>IF(NOT(ISNUMBER('Weekly data'!I92)),"",IF(Metrics!$L$10="% of target",IF(ISNUMBER(AJ92),IF(AJ92=0,"",'Weekly data'!I92/AJ92),""),'Weekly data'!I92))</f>
        <v/>
      </c>
      <c r="AL92">
        <f>IF(AND(ISNUMBER(AK92),ISNUMBER(AK91)),ABS(AK92-AK91),"")</f>
        <v/>
      </c>
      <c r="AM92">
        <f>IF(COUNT(AK80:AK91)&lt;12,"",AVERAGE(AK80:AK91))</f>
        <v/>
      </c>
      <c r="AN92">
        <f>IF(COUNT(AL81:AL91)&lt;11,"",AVERAGE(AL81:AL91))</f>
        <v/>
      </c>
      <c r="AO92">
        <f>IF(OR(AM92="",AN92=""),"",AM92+2.66*AN92)</f>
        <v/>
      </c>
      <c r="AP92">
        <f>IF(OR(AM92="",AN92=""),"",AM92-2.66*AN92)</f>
        <v/>
      </c>
      <c r="AQ92">
        <f>IF(OR(AM92="",COUNT(AK85:AK92)&lt;8),"",IF(COUNTIF(AK85:AK92,"&gt;"&amp;AM92)=8,"Above",IF(COUNTIF(AK85:AK92,"&lt;"&amp;AM92)=8,"Below","")))</f>
        <v/>
      </c>
      <c r="AR92">
        <f>IF('Weekly data'!$C92="","",IF(Metrics!$J$11="Seasonal bookings",IF(OR(N(IFERROR(INDEX(Targets!$G$6:$G$45,MATCH('Weekly data'!$C92,Targets!$A$6:$A$45,0)),0))=0,SUM(Seasonality!$B$6:$B$18)=0),"",IFERROR(INDEX(Targets!$G$6:$G$45,MATCH('Weekly data'!$C92,Targets!$A$6:$A$45,0)),0)*$B92/SUM(Seasonality!$B$6:$B$18)),IF(Metrics!$J$11="Seasonal pipeline",IF(OR(N(IFERROR(INDEX(Targets!$G$6:$G$45,MATCH('Weekly data'!$C92,Targets!$A$6:$A$45,0)),0))=0,SUM(Seasonality!$C$6:$C$18)=0),"",IFERROR(INDEX(Targets!$G$6:$G$45,MATCH('Weekly data'!$C92,Targets!$A$6:$A$45,0)),0)*$C92/SUM(Seasonality!$C$6:$C$18)),IF(Metrics!$J$11="Quarter plan",IF(N(IFERROR(INDEX(Targets!$G$6:$G$45,MATCH('Weekly data'!$C92,Targets!$A$6:$A$45,0)),0))=0,"",IFERROR(INDEX(Targets!$G$6:$G$45,MATCH('Weekly data'!$C92,Targets!$A$6:$A$45,0)),0)),IF(AND(Metrics!$J$11="Weekly",ISNUMBER(Metrics!$K$11)),Metrics!$K$11,"")))))</f>
        <v/>
      </c>
      <c r="AS92">
        <f>IF(NOT(ISNUMBER('Weekly data'!J92)),"",IF(Metrics!$L$11="% of target",IF(ISNUMBER(AR92),IF(AR92=0,"",'Weekly data'!J92/AR92),""),'Weekly data'!J92))</f>
        <v/>
      </c>
      <c r="AT92">
        <f>IF(AND(ISNUMBER(AS92),ISNUMBER(AS91)),ABS(AS92-AS91),"")</f>
        <v/>
      </c>
      <c r="AU92">
        <f>IF(COUNT(AS80:AS91)&lt;12,"",AVERAGE(AS80:AS91))</f>
        <v/>
      </c>
      <c r="AV92">
        <f>IF(COUNT(AT81:AT91)&lt;11,"",AVERAGE(AT81:AT91))</f>
        <v/>
      </c>
      <c r="AW92">
        <f>IF(OR(AU92="",AV92=""),"",AU92+2.66*AV92)</f>
        <v/>
      </c>
      <c r="AX92">
        <f>IF(OR(AU92="",AV92=""),"",AU92-2.66*AV92)</f>
        <v/>
      </c>
      <c r="AY92">
        <f>IF(OR(AU92="",COUNT(AS85:AS92)&lt;8),"",IF(COUNTIF(AS85:AS92,"&gt;"&amp;AU92)=8,"Above",IF(COUNTIF(AS85:AS92,"&lt;"&amp;AU92)=8,"Below","")))</f>
        <v/>
      </c>
      <c r="AZ92">
        <f>IF('Weekly data'!$C92="","",IF(Metrics!$J$12="Seasonal bookings",IF(OR(N(IFERROR(INDEX(Targets!$H$6:$H$45,MATCH('Weekly data'!$C92,Targets!$A$6:$A$45,0)),0))=0,SUM(Seasonality!$B$6:$B$18)=0),"",IFERROR(INDEX(Targets!$H$6:$H$45,MATCH('Weekly data'!$C92,Targets!$A$6:$A$45,0)),0)*$B92/SUM(Seasonality!$B$6:$B$18)),IF(Metrics!$J$12="Seasonal pipeline",IF(OR(N(IFERROR(INDEX(Targets!$H$6:$H$45,MATCH('Weekly data'!$C92,Targets!$A$6:$A$45,0)),0))=0,SUM(Seasonality!$C$6:$C$18)=0),"",IFERROR(INDEX(Targets!$H$6:$H$45,MATCH('Weekly data'!$C92,Targets!$A$6:$A$45,0)),0)*$C92/SUM(Seasonality!$C$6:$C$18)),IF(Metrics!$J$12="Quarter plan",IF(N(IFERROR(INDEX(Targets!$H$6:$H$45,MATCH('Weekly data'!$C92,Targets!$A$6:$A$45,0)),0))=0,"",IFERROR(INDEX(Targets!$H$6:$H$45,MATCH('Weekly data'!$C92,Targets!$A$6:$A$45,0)),0)),IF(AND(Metrics!$J$12="Weekly",ISNUMBER(Metrics!$K$12)),Metrics!$K$12,"")))))</f>
        <v/>
      </c>
      <c r="BA92">
        <f>IF(NOT(ISNUMBER('Weekly data'!K92)),"",IF(Metrics!$L$12="% of target",IF(ISNUMBER(AZ92),IF(AZ92=0,"",'Weekly data'!K92/AZ92),""),'Weekly data'!K92))</f>
        <v/>
      </c>
      <c r="BB92">
        <f>IF(AND(ISNUMBER(BA92),ISNUMBER(BA91)),ABS(BA92-BA91),"")</f>
        <v/>
      </c>
      <c r="BC92">
        <f>IF(COUNT(BA80:BA91)&lt;12,"",AVERAGE(BA80:BA91))</f>
        <v/>
      </c>
      <c r="BD92">
        <f>IF(COUNT(BB81:BB91)&lt;11,"",AVERAGE(BB81:BB91))</f>
        <v/>
      </c>
      <c r="BE92">
        <f>IF(OR(BC92="",BD92=""),"",BC92+2.66*BD92)</f>
        <v/>
      </c>
      <c r="BF92">
        <f>IF(OR(BC92="",BD92=""),"",BC92-2.66*BD92)</f>
        <v/>
      </c>
      <c r="BG92">
        <f>IF(OR(BC92="",COUNT(BA85:BA92)&lt;8),"",IF(COUNTIF(BA85:BA92,"&gt;"&amp;BC92)=8,"Above",IF(COUNTIF(BA85:BA92,"&lt;"&amp;BC92)=8,"Below","")))</f>
        <v/>
      </c>
      <c r="BH92">
        <f>IF('Weekly data'!$C92="","",IF(Metrics!$J$13="Seasonal bookings",IF(OR(N(IFERROR(INDEX(Targets!$I$6:$I$45,MATCH('Weekly data'!$C92,Targets!$A$6:$A$45,0)),0))=0,SUM(Seasonality!$B$6:$B$18)=0),"",IFERROR(INDEX(Targets!$I$6:$I$45,MATCH('Weekly data'!$C92,Targets!$A$6:$A$45,0)),0)*$B92/SUM(Seasonality!$B$6:$B$18)),IF(Metrics!$J$13="Seasonal pipeline",IF(OR(N(IFERROR(INDEX(Targets!$I$6:$I$45,MATCH('Weekly data'!$C92,Targets!$A$6:$A$45,0)),0))=0,SUM(Seasonality!$C$6:$C$18)=0),"",IFERROR(INDEX(Targets!$I$6:$I$45,MATCH('Weekly data'!$C92,Targets!$A$6:$A$45,0)),0)*$C92/SUM(Seasonality!$C$6:$C$18)),IF(Metrics!$J$13="Quarter plan",IF(N(IFERROR(INDEX(Targets!$I$6:$I$45,MATCH('Weekly data'!$C92,Targets!$A$6:$A$45,0)),0))=0,"",IFERROR(INDEX(Targets!$I$6:$I$45,MATCH('Weekly data'!$C92,Targets!$A$6:$A$45,0)),0)),IF(AND(Metrics!$J$13="Weekly",ISNUMBER(Metrics!$K$13)),Metrics!$K$13,"")))))</f>
        <v/>
      </c>
      <c r="BI92">
        <f>IF(NOT(ISNUMBER('Weekly data'!L92)),"",IF(Metrics!$L$13="% of target",IF(ISNUMBER(BH92),IF(BH92=0,"",'Weekly data'!L92/BH92),""),'Weekly data'!L92))</f>
        <v/>
      </c>
      <c r="BJ92">
        <f>IF(AND(ISNUMBER(BI92),ISNUMBER(BI91)),ABS(BI92-BI91),"")</f>
        <v/>
      </c>
      <c r="BK92">
        <f>IF(COUNT(BI80:BI91)&lt;12,"",AVERAGE(BI80:BI91))</f>
        <v/>
      </c>
      <c r="BL92">
        <f>IF(COUNT(BJ81:BJ91)&lt;11,"",AVERAGE(BJ81:BJ91))</f>
        <v/>
      </c>
      <c r="BM92">
        <f>IF(OR(BK92="",BL92=""),"",BK92+2.66*BL92)</f>
        <v/>
      </c>
      <c r="BN92">
        <f>IF(OR(BK92="",BL92=""),"",BK92-2.66*BL92)</f>
        <v/>
      </c>
      <c r="BO92">
        <f>IF(OR(BK92="",COUNT(BI85:BI92)&lt;8),"",IF(COUNTIF(BI85:BI92,"&gt;"&amp;BK92)=8,"Above",IF(COUNTIF(BI85:BI92,"&lt;"&amp;BK92)=8,"Below","")))</f>
        <v/>
      </c>
      <c r="BP92">
        <f>IF('Weekly data'!$C92="","",IF(Metrics!$J$14="Seasonal bookings",IF(OR(N(IFERROR(INDEX(Targets!$J$6:$J$45,MATCH('Weekly data'!$C92,Targets!$A$6:$A$45,0)),0))=0,SUM(Seasonality!$B$6:$B$18)=0),"",IFERROR(INDEX(Targets!$J$6:$J$45,MATCH('Weekly data'!$C92,Targets!$A$6:$A$45,0)),0)*$B92/SUM(Seasonality!$B$6:$B$18)),IF(Metrics!$J$14="Seasonal pipeline",IF(OR(N(IFERROR(INDEX(Targets!$J$6:$J$45,MATCH('Weekly data'!$C92,Targets!$A$6:$A$45,0)),0))=0,SUM(Seasonality!$C$6:$C$18)=0),"",IFERROR(INDEX(Targets!$J$6:$J$45,MATCH('Weekly data'!$C92,Targets!$A$6:$A$45,0)),0)*$C92/SUM(Seasonality!$C$6:$C$18)),IF(Metrics!$J$14="Quarter plan",IF(N(IFERROR(INDEX(Targets!$J$6:$J$45,MATCH('Weekly data'!$C92,Targets!$A$6:$A$45,0)),0))=0,"",IFERROR(INDEX(Targets!$J$6:$J$45,MATCH('Weekly data'!$C92,Targets!$A$6:$A$45,0)),0)),IF(AND(Metrics!$J$14="Weekly",ISNUMBER(Metrics!$K$14)),Metrics!$K$14,"")))))</f>
        <v/>
      </c>
      <c r="BQ92">
        <f>IF(NOT(ISNUMBER('Weekly data'!M92)),"",IF(Metrics!$L$14="% of target",IF(ISNUMBER(BP92),IF(BP92=0,"",'Weekly data'!M92/BP92),""),'Weekly data'!M92))</f>
        <v/>
      </c>
      <c r="BR92">
        <f>IF(AND(ISNUMBER(BQ92),ISNUMBER(BQ91)),ABS(BQ92-BQ91),"")</f>
        <v/>
      </c>
      <c r="BS92">
        <f>IF(COUNT(BQ80:BQ91)&lt;12,"",AVERAGE(BQ80:BQ91))</f>
        <v/>
      </c>
      <c r="BT92">
        <f>IF(COUNT(BR81:BR91)&lt;11,"",AVERAGE(BR81:BR91))</f>
        <v/>
      </c>
      <c r="BU92">
        <f>IF(OR(BS92="",BT92=""),"",BS92+2.66*BT92)</f>
        <v/>
      </c>
      <c r="BV92">
        <f>IF(OR(BS92="",BT92=""),"",BS92-2.66*BT92)</f>
        <v/>
      </c>
      <c r="BW92">
        <f>IF(OR(BS92="",COUNT(BQ85:BQ92)&lt;8),"",IF(COUNTIF(BQ85:BQ92,"&gt;"&amp;BS92)=8,"Above",IF(COUNTIF(BQ85:BQ92,"&lt;"&amp;BS92)=8,"Below","")))</f>
        <v/>
      </c>
      <c r="BX92">
        <f>IF('Weekly data'!$C92="","",IF(Metrics!$J$15="Seasonal bookings",IF(OR(N(IFERROR(INDEX(Targets!$K$6:$K$45,MATCH('Weekly data'!$C92,Targets!$A$6:$A$45,0)),0))=0,SUM(Seasonality!$B$6:$B$18)=0),"",IFERROR(INDEX(Targets!$K$6:$K$45,MATCH('Weekly data'!$C92,Targets!$A$6:$A$45,0)),0)*$B92/SUM(Seasonality!$B$6:$B$18)),IF(Metrics!$J$15="Seasonal pipeline",IF(OR(N(IFERROR(INDEX(Targets!$K$6:$K$45,MATCH('Weekly data'!$C92,Targets!$A$6:$A$45,0)),0))=0,SUM(Seasonality!$C$6:$C$18)=0),"",IFERROR(INDEX(Targets!$K$6:$K$45,MATCH('Weekly data'!$C92,Targets!$A$6:$A$45,0)),0)*$C92/SUM(Seasonality!$C$6:$C$18)),IF(Metrics!$J$15="Quarter plan",IF(N(IFERROR(INDEX(Targets!$K$6:$K$45,MATCH('Weekly data'!$C92,Targets!$A$6:$A$45,0)),0))=0,"",IFERROR(INDEX(Targets!$K$6:$K$45,MATCH('Weekly data'!$C92,Targets!$A$6:$A$45,0)),0)),IF(AND(Metrics!$J$15="Weekly",ISNUMBER(Metrics!$K$15)),Metrics!$K$15,"")))))</f>
        <v/>
      </c>
      <c r="BY92">
        <f>IF(NOT(ISNUMBER('Weekly data'!N92)),"",IF(Metrics!$L$15="% of target",IF(ISNUMBER(BX92),IF(BX92=0,"",'Weekly data'!N92/BX92),""),'Weekly data'!N92))</f>
        <v/>
      </c>
      <c r="BZ92">
        <f>IF(AND(ISNUMBER(BY92),ISNUMBER(BY91)),ABS(BY92-BY91),"")</f>
        <v/>
      </c>
      <c r="CA92">
        <f>IF(COUNT(BY80:BY91)&lt;12,"",AVERAGE(BY80:BY91))</f>
        <v/>
      </c>
      <c r="CB92">
        <f>IF(COUNT(BZ81:BZ91)&lt;11,"",AVERAGE(BZ81:BZ91))</f>
        <v/>
      </c>
      <c r="CC92">
        <f>IF(OR(CA92="",CB92=""),"",CA92+2.66*CB92)</f>
        <v/>
      </c>
      <c r="CD92">
        <f>IF(OR(CA92="",CB92=""),"",CA92-2.66*CB92)</f>
        <v/>
      </c>
      <c r="CE92">
        <f>IF(OR(CA92="",COUNT(BY85:BY92)&lt;8),"",IF(COUNTIF(BY85:BY92,"&gt;"&amp;CA92)=8,"Above",IF(COUNTIF(BY85:BY92,"&lt;"&amp;CA92)=8,"Below","")))</f>
        <v/>
      </c>
      <c r="CF92">
        <f>IF('Weekly data'!$C92="","",IF(Metrics!$J$16="Seasonal bookings",IF(OR(N(IFERROR(INDEX(Targets!$L$6:$L$45,MATCH('Weekly data'!$C92,Targets!$A$6:$A$45,0)),0))=0,SUM(Seasonality!$B$6:$B$18)=0),"",IFERROR(INDEX(Targets!$L$6:$L$45,MATCH('Weekly data'!$C92,Targets!$A$6:$A$45,0)),0)*$B92/SUM(Seasonality!$B$6:$B$18)),IF(Metrics!$J$16="Seasonal pipeline",IF(OR(N(IFERROR(INDEX(Targets!$L$6:$L$45,MATCH('Weekly data'!$C92,Targets!$A$6:$A$45,0)),0))=0,SUM(Seasonality!$C$6:$C$18)=0),"",IFERROR(INDEX(Targets!$L$6:$L$45,MATCH('Weekly data'!$C92,Targets!$A$6:$A$45,0)),0)*$C92/SUM(Seasonality!$C$6:$C$18)),IF(Metrics!$J$16="Quarter plan",IF(N(IFERROR(INDEX(Targets!$L$6:$L$45,MATCH('Weekly data'!$C92,Targets!$A$6:$A$45,0)),0))=0,"",IFERROR(INDEX(Targets!$L$6:$L$45,MATCH('Weekly data'!$C92,Targets!$A$6:$A$45,0)),0)),IF(AND(Metrics!$J$16="Weekly",ISNUMBER(Metrics!$K$16)),Metrics!$K$16,"")))))</f>
        <v/>
      </c>
      <c r="CG92">
        <f>IF(NOT(ISNUMBER('Weekly data'!O92)),"",IF(Metrics!$L$16="% of target",IF(ISNUMBER(CF92),IF(CF92=0,"",'Weekly data'!O92/CF92),""),'Weekly data'!O92))</f>
        <v/>
      </c>
      <c r="CH92">
        <f>IF(AND(ISNUMBER(CG92),ISNUMBER(CG91)),ABS(CG92-CG91),"")</f>
        <v/>
      </c>
      <c r="CI92">
        <f>IF(COUNT(CG80:CG91)&lt;12,"",AVERAGE(CG80:CG91))</f>
        <v/>
      </c>
      <c r="CJ92">
        <f>IF(COUNT(CH81:CH91)&lt;11,"",AVERAGE(CH81:CH91))</f>
        <v/>
      </c>
      <c r="CK92">
        <f>IF(OR(CI92="",CJ92=""),"",CI92+2.66*CJ92)</f>
        <v/>
      </c>
      <c r="CL92">
        <f>IF(OR(CI92="",CJ92=""),"",CI92-2.66*CJ92)</f>
        <v/>
      </c>
      <c r="CM92">
        <f>IF(OR(CI92="",COUNT(CG85:CG92)&lt;8),"",IF(COUNTIF(CG85:CG92,"&gt;"&amp;CI92)=8,"Above",IF(COUNTIF(CG85:CG92,"&lt;"&amp;CI92)=8,"Below","")))</f>
        <v/>
      </c>
      <c r="CN92">
        <f>IF('Weekly data'!$C92="","",IF(Metrics!$J$17="Seasonal bookings",IF(OR(N(IFERROR(INDEX(Targets!$M$6:$M$45,MATCH('Weekly data'!$C92,Targets!$A$6:$A$45,0)),0))=0,SUM(Seasonality!$B$6:$B$18)=0),"",IFERROR(INDEX(Targets!$M$6:$M$45,MATCH('Weekly data'!$C92,Targets!$A$6:$A$45,0)),0)*$B92/SUM(Seasonality!$B$6:$B$18)),IF(Metrics!$J$17="Seasonal pipeline",IF(OR(N(IFERROR(INDEX(Targets!$M$6:$M$45,MATCH('Weekly data'!$C92,Targets!$A$6:$A$45,0)),0))=0,SUM(Seasonality!$C$6:$C$18)=0),"",IFERROR(INDEX(Targets!$M$6:$M$45,MATCH('Weekly data'!$C92,Targets!$A$6:$A$45,0)),0)*$C92/SUM(Seasonality!$C$6:$C$18)),IF(Metrics!$J$17="Quarter plan",IF(N(IFERROR(INDEX(Targets!$M$6:$M$45,MATCH('Weekly data'!$C92,Targets!$A$6:$A$45,0)),0))=0,"",IFERROR(INDEX(Targets!$M$6:$M$45,MATCH('Weekly data'!$C92,Targets!$A$6:$A$45,0)),0)),IF(AND(Metrics!$J$17="Weekly",ISNUMBER(Metrics!$K$17)),Metrics!$K$17,"")))))</f>
        <v/>
      </c>
      <c r="CO92">
        <f>IF(NOT(ISNUMBER('Weekly data'!P92)),"",IF(Metrics!$L$17="% of target",IF(ISNUMBER(CN92),IF(CN92=0,"",'Weekly data'!P92/CN92),""),'Weekly data'!P92))</f>
        <v/>
      </c>
      <c r="CP92">
        <f>IF(AND(ISNUMBER(CO92),ISNUMBER(CO91)),ABS(CO92-CO91),"")</f>
        <v/>
      </c>
      <c r="CQ92">
        <f>IF(COUNT(CO80:CO91)&lt;12,"",AVERAGE(CO80:CO91))</f>
        <v/>
      </c>
      <c r="CR92">
        <f>IF(COUNT(CP81:CP91)&lt;11,"",AVERAGE(CP81:CP91))</f>
        <v/>
      </c>
      <c r="CS92">
        <f>IF(OR(CQ92="",CR92=""),"",CQ92+2.66*CR92)</f>
        <v/>
      </c>
      <c r="CT92">
        <f>IF(OR(CQ92="",CR92=""),"",CQ92-2.66*CR92)</f>
        <v/>
      </c>
      <c r="CU92">
        <f>IF(OR(CQ92="",COUNT(CO85:CO92)&lt;8),"",IF(COUNTIF(CO85:CO92,"&gt;"&amp;CQ92)=8,"Above",IF(COUNTIF(CO85:CO92,"&lt;"&amp;CQ92)=8,"Below","")))</f>
        <v/>
      </c>
    </row>
    <row r="93">
      <c r="A93" s="8">
        <f>'Weekly data'!A93</f>
        <v/>
      </c>
      <c r="B93">
        <f>IF('Weekly data'!D93="","",INDEX(Seasonality!$B$6:$B$18,'Weekly data'!D93))</f>
        <v/>
      </c>
      <c r="C93">
        <f>IF('Weekly data'!D93="","",INDEX(Seasonality!$C$6:$C$18,'Weekly data'!D93))</f>
        <v/>
      </c>
      <c r="D93">
        <f>IF('Weekly data'!$C93="","",IF(Metrics!$J$6="Seasonal bookings",IF(OR(N(IFERROR(INDEX(Targets!$B$6:$B$45,MATCH('Weekly data'!$C93,Targets!$A$6:$A$45,0)),0))=0,SUM(Seasonality!$B$6:$B$18)=0),"",IFERROR(INDEX(Targets!$B$6:$B$45,MATCH('Weekly data'!$C93,Targets!$A$6:$A$45,0)),0)*$B93/SUM(Seasonality!$B$6:$B$18)),IF(Metrics!$J$6="Seasonal pipeline",IF(OR(N(IFERROR(INDEX(Targets!$B$6:$B$45,MATCH('Weekly data'!$C93,Targets!$A$6:$A$45,0)),0))=0,SUM(Seasonality!$C$6:$C$18)=0),"",IFERROR(INDEX(Targets!$B$6:$B$45,MATCH('Weekly data'!$C93,Targets!$A$6:$A$45,0)),0)*$C93/SUM(Seasonality!$C$6:$C$18)),IF(Metrics!$J$6="Quarter plan",IF(N(IFERROR(INDEX(Targets!$B$6:$B$45,MATCH('Weekly data'!$C93,Targets!$A$6:$A$45,0)),0))=0,"",IFERROR(INDEX(Targets!$B$6:$B$45,MATCH('Weekly data'!$C93,Targets!$A$6:$A$45,0)),0)),IF(AND(Metrics!$J$6="Weekly",ISNUMBER(Metrics!$K$6)),Metrics!$K$6,"")))))</f>
        <v/>
      </c>
      <c r="E93">
        <f>IF(NOT(ISNUMBER('Weekly data'!E93)),"",IF(Metrics!$L$6="% of target",IF(ISNUMBER(D93),IF(D93=0,"",'Weekly data'!E93/D93),""),'Weekly data'!E93))</f>
        <v/>
      </c>
      <c r="F93">
        <f>IF(AND(ISNUMBER(E93),ISNUMBER(E92)),ABS(E93-E92),"")</f>
        <v/>
      </c>
      <c r="G93">
        <f>IF(COUNT(E81:E92)&lt;12,"",AVERAGE(E81:E92))</f>
        <v/>
      </c>
      <c r="H93">
        <f>IF(COUNT(F82:F92)&lt;11,"",AVERAGE(F82:F92))</f>
        <v/>
      </c>
      <c r="I93">
        <f>IF(OR(G93="",H93=""),"",G93+2.66*H93)</f>
        <v/>
      </c>
      <c r="J93">
        <f>IF(OR(G93="",H93=""),"",G93-2.66*H93)</f>
        <v/>
      </c>
      <c r="K93">
        <f>IF(OR(G93="",COUNT(E86:E93)&lt;8),"",IF(COUNTIF(E86:E93,"&gt;"&amp;G93)=8,"Above",IF(COUNTIF(E86:E93,"&lt;"&amp;G93)=8,"Below","")))</f>
        <v/>
      </c>
      <c r="L93">
        <f>IF('Weekly data'!$C93="","",IF(Metrics!$J$7="Seasonal bookings",IF(OR(N(IFERROR(INDEX(Targets!$C$6:$C$45,MATCH('Weekly data'!$C93,Targets!$A$6:$A$45,0)),0))=0,SUM(Seasonality!$B$6:$B$18)=0),"",IFERROR(INDEX(Targets!$C$6:$C$45,MATCH('Weekly data'!$C93,Targets!$A$6:$A$45,0)),0)*$B93/SUM(Seasonality!$B$6:$B$18)),IF(Metrics!$J$7="Seasonal pipeline",IF(OR(N(IFERROR(INDEX(Targets!$C$6:$C$45,MATCH('Weekly data'!$C93,Targets!$A$6:$A$45,0)),0))=0,SUM(Seasonality!$C$6:$C$18)=0),"",IFERROR(INDEX(Targets!$C$6:$C$45,MATCH('Weekly data'!$C93,Targets!$A$6:$A$45,0)),0)*$C93/SUM(Seasonality!$C$6:$C$18)),IF(Metrics!$J$7="Quarter plan",IF(N(IFERROR(INDEX(Targets!$C$6:$C$45,MATCH('Weekly data'!$C93,Targets!$A$6:$A$45,0)),0))=0,"",IFERROR(INDEX(Targets!$C$6:$C$45,MATCH('Weekly data'!$C93,Targets!$A$6:$A$45,0)),0)),IF(AND(Metrics!$J$7="Weekly",ISNUMBER(Metrics!$K$7)),Metrics!$K$7,"")))))</f>
        <v/>
      </c>
      <c r="M93">
        <f>IF(NOT(ISNUMBER('Weekly data'!F93)),"",IF(Metrics!$L$7="% of target",IF(ISNUMBER(L93),IF(L93=0,"",'Weekly data'!F93/L93),""),'Weekly data'!F93))</f>
        <v/>
      </c>
      <c r="N93">
        <f>IF(AND(ISNUMBER(M93),ISNUMBER(M92)),ABS(M93-M92),"")</f>
        <v/>
      </c>
      <c r="O93">
        <f>IF(COUNT(M81:M92)&lt;12,"",AVERAGE(M81:M92))</f>
        <v/>
      </c>
      <c r="P93">
        <f>IF(COUNT(N82:N92)&lt;11,"",AVERAGE(N82:N92))</f>
        <v/>
      </c>
      <c r="Q93">
        <f>IF(OR(O93="",P93=""),"",O93+2.66*P93)</f>
        <v/>
      </c>
      <c r="R93">
        <f>IF(OR(O93="",P93=""),"",O93-2.66*P93)</f>
        <v/>
      </c>
      <c r="S93">
        <f>IF(OR(O93="",COUNT(M86:M93)&lt;8),"",IF(COUNTIF(M86:M93,"&gt;"&amp;O93)=8,"Above",IF(COUNTIF(M86:M93,"&lt;"&amp;O93)=8,"Below","")))</f>
        <v/>
      </c>
      <c r="T93">
        <f>IF('Weekly data'!$C93="","",IF(Metrics!$J$8="Seasonal bookings",IF(OR(N(IFERROR(INDEX(Targets!$D$6:$D$45,MATCH('Weekly data'!$C93,Targets!$A$6:$A$45,0)),0))=0,SUM(Seasonality!$B$6:$B$18)=0),"",IFERROR(INDEX(Targets!$D$6:$D$45,MATCH('Weekly data'!$C93,Targets!$A$6:$A$45,0)),0)*$B93/SUM(Seasonality!$B$6:$B$18)),IF(Metrics!$J$8="Seasonal pipeline",IF(OR(N(IFERROR(INDEX(Targets!$D$6:$D$45,MATCH('Weekly data'!$C93,Targets!$A$6:$A$45,0)),0))=0,SUM(Seasonality!$C$6:$C$18)=0),"",IFERROR(INDEX(Targets!$D$6:$D$45,MATCH('Weekly data'!$C93,Targets!$A$6:$A$45,0)),0)*$C93/SUM(Seasonality!$C$6:$C$18)),IF(Metrics!$J$8="Quarter plan",IF(N(IFERROR(INDEX(Targets!$D$6:$D$45,MATCH('Weekly data'!$C93,Targets!$A$6:$A$45,0)),0))=0,"",IFERROR(INDEX(Targets!$D$6:$D$45,MATCH('Weekly data'!$C93,Targets!$A$6:$A$45,0)),0)),IF(AND(Metrics!$J$8="Weekly",ISNUMBER(Metrics!$K$8)),Metrics!$K$8,"")))))</f>
        <v/>
      </c>
      <c r="U93">
        <f>IF(NOT(ISNUMBER('Weekly data'!G93)),"",IF(Metrics!$L$8="% of target",IF(ISNUMBER(T93),IF(T93=0,"",'Weekly data'!G93/T93),""),'Weekly data'!G93))</f>
        <v/>
      </c>
      <c r="V93">
        <f>IF(AND(ISNUMBER(U93),ISNUMBER(U92)),ABS(U93-U92),"")</f>
        <v/>
      </c>
      <c r="W93">
        <f>IF(COUNT(U81:U92)&lt;12,"",AVERAGE(U81:U92))</f>
        <v/>
      </c>
      <c r="X93">
        <f>IF(COUNT(V82:V92)&lt;11,"",AVERAGE(V82:V92))</f>
        <v/>
      </c>
      <c r="Y93">
        <f>IF(OR(W93="",X93=""),"",W93+2.66*X93)</f>
        <v/>
      </c>
      <c r="Z93">
        <f>IF(OR(W93="",X93=""),"",W93-2.66*X93)</f>
        <v/>
      </c>
      <c r="AA93">
        <f>IF(OR(W93="",COUNT(U86:U93)&lt;8),"",IF(COUNTIF(U86:U93,"&gt;"&amp;W93)=8,"Above",IF(COUNTIF(U86:U93,"&lt;"&amp;W93)=8,"Below","")))</f>
        <v/>
      </c>
      <c r="AB93">
        <f>IF('Weekly data'!$C93="","",IF(Metrics!$J$9="Seasonal bookings",IF(OR(N(IFERROR(INDEX(Targets!$E$6:$E$45,MATCH('Weekly data'!$C93,Targets!$A$6:$A$45,0)),0))=0,SUM(Seasonality!$B$6:$B$18)=0),"",IFERROR(INDEX(Targets!$E$6:$E$45,MATCH('Weekly data'!$C93,Targets!$A$6:$A$45,0)),0)*$B93/SUM(Seasonality!$B$6:$B$18)),IF(Metrics!$J$9="Seasonal pipeline",IF(OR(N(IFERROR(INDEX(Targets!$E$6:$E$45,MATCH('Weekly data'!$C93,Targets!$A$6:$A$45,0)),0))=0,SUM(Seasonality!$C$6:$C$18)=0),"",IFERROR(INDEX(Targets!$E$6:$E$45,MATCH('Weekly data'!$C93,Targets!$A$6:$A$45,0)),0)*$C93/SUM(Seasonality!$C$6:$C$18)),IF(Metrics!$J$9="Quarter plan",IF(N(IFERROR(INDEX(Targets!$E$6:$E$45,MATCH('Weekly data'!$C93,Targets!$A$6:$A$45,0)),0))=0,"",IFERROR(INDEX(Targets!$E$6:$E$45,MATCH('Weekly data'!$C93,Targets!$A$6:$A$45,0)),0)),IF(AND(Metrics!$J$9="Weekly",ISNUMBER(Metrics!$K$9)),Metrics!$K$9,"")))))</f>
        <v/>
      </c>
      <c r="AC93">
        <f>IF(NOT(ISNUMBER('Weekly data'!H93)),"",IF(Metrics!$L$9="% of target",IF(ISNUMBER(AB93),IF(AB93=0,"",'Weekly data'!H93/AB93),""),'Weekly data'!H93))</f>
        <v/>
      </c>
      <c r="AD93">
        <f>IF(AND(ISNUMBER(AC93),ISNUMBER(AC92)),ABS(AC93-AC92),"")</f>
        <v/>
      </c>
      <c r="AE93">
        <f>IF(COUNT(AC81:AC92)&lt;12,"",AVERAGE(AC81:AC92))</f>
        <v/>
      </c>
      <c r="AF93">
        <f>IF(COUNT(AD82:AD92)&lt;11,"",AVERAGE(AD82:AD92))</f>
        <v/>
      </c>
      <c r="AG93">
        <f>IF(OR(AE93="",AF93=""),"",AE93+2.66*AF93)</f>
        <v/>
      </c>
      <c r="AH93">
        <f>IF(OR(AE93="",AF93=""),"",AE93-2.66*AF93)</f>
        <v/>
      </c>
      <c r="AI93">
        <f>IF(OR(AE93="",COUNT(AC86:AC93)&lt;8),"",IF(COUNTIF(AC86:AC93,"&gt;"&amp;AE93)=8,"Above",IF(COUNTIF(AC86:AC93,"&lt;"&amp;AE93)=8,"Below","")))</f>
        <v/>
      </c>
      <c r="AJ93">
        <f>IF('Weekly data'!$C93="","",IF(Metrics!$J$10="Seasonal bookings",IF(OR(N(IFERROR(INDEX(Targets!$F$6:$F$45,MATCH('Weekly data'!$C93,Targets!$A$6:$A$45,0)),0))=0,SUM(Seasonality!$B$6:$B$18)=0),"",IFERROR(INDEX(Targets!$F$6:$F$45,MATCH('Weekly data'!$C93,Targets!$A$6:$A$45,0)),0)*$B93/SUM(Seasonality!$B$6:$B$18)),IF(Metrics!$J$10="Seasonal pipeline",IF(OR(N(IFERROR(INDEX(Targets!$F$6:$F$45,MATCH('Weekly data'!$C93,Targets!$A$6:$A$45,0)),0))=0,SUM(Seasonality!$C$6:$C$18)=0),"",IFERROR(INDEX(Targets!$F$6:$F$45,MATCH('Weekly data'!$C93,Targets!$A$6:$A$45,0)),0)*$C93/SUM(Seasonality!$C$6:$C$18)),IF(Metrics!$J$10="Quarter plan",IF(N(IFERROR(INDEX(Targets!$F$6:$F$45,MATCH('Weekly data'!$C93,Targets!$A$6:$A$45,0)),0))=0,"",IFERROR(INDEX(Targets!$F$6:$F$45,MATCH('Weekly data'!$C93,Targets!$A$6:$A$45,0)),0)),IF(AND(Metrics!$J$10="Weekly",ISNUMBER(Metrics!$K$10)),Metrics!$K$10,"")))))</f>
        <v/>
      </c>
      <c r="AK93">
        <f>IF(NOT(ISNUMBER('Weekly data'!I93)),"",IF(Metrics!$L$10="% of target",IF(ISNUMBER(AJ93),IF(AJ93=0,"",'Weekly data'!I93/AJ93),""),'Weekly data'!I93))</f>
        <v/>
      </c>
      <c r="AL93">
        <f>IF(AND(ISNUMBER(AK93),ISNUMBER(AK92)),ABS(AK93-AK92),"")</f>
        <v/>
      </c>
      <c r="AM93">
        <f>IF(COUNT(AK81:AK92)&lt;12,"",AVERAGE(AK81:AK92))</f>
        <v/>
      </c>
      <c r="AN93">
        <f>IF(COUNT(AL82:AL92)&lt;11,"",AVERAGE(AL82:AL92))</f>
        <v/>
      </c>
      <c r="AO93">
        <f>IF(OR(AM93="",AN93=""),"",AM93+2.66*AN93)</f>
        <v/>
      </c>
      <c r="AP93">
        <f>IF(OR(AM93="",AN93=""),"",AM93-2.66*AN93)</f>
        <v/>
      </c>
      <c r="AQ93">
        <f>IF(OR(AM93="",COUNT(AK86:AK93)&lt;8),"",IF(COUNTIF(AK86:AK93,"&gt;"&amp;AM93)=8,"Above",IF(COUNTIF(AK86:AK93,"&lt;"&amp;AM93)=8,"Below","")))</f>
        <v/>
      </c>
      <c r="AR93">
        <f>IF('Weekly data'!$C93="","",IF(Metrics!$J$11="Seasonal bookings",IF(OR(N(IFERROR(INDEX(Targets!$G$6:$G$45,MATCH('Weekly data'!$C93,Targets!$A$6:$A$45,0)),0))=0,SUM(Seasonality!$B$6:$B$18)=0),"",IFERROR(INDEX(Targets!$G$6:$G$45,MATCH('Weekly data'!$C93,Targets!$A$6:$A$45,0)),0)*$B93/SUM(Seasonality!$B$6:$B$18)),IF(Metrics!$J$11="Seasonal pipeline",IF(OR(N(IFERROR(INDEX(Targets!$G$6:$G$45,MATCH('Weekly data'!$C93,Targets!$A$6:$A$45,0)),0))=0,SUM(Seasonality!$C$6:$C$18)=0),"",IFERROR(INDEX(Targets!$G$6:$G$45,MATCH('Weekly data'!$C93,Targets!$A$6:$A$45,0)),0)*$C93/SUM(Seasonality!$C$6:$C$18)),IF(Metrics!$J$11="Quarter plan",IF(N(IFERROR(INDEX(Targets!$G$6:$G$45,MATCH('Weekly data'!$C93,Targets!$A$6:$A$45,0)),0))=0,"",IFERROR(INDEX(Targets!$G$6:$G$45,MATCH('Weekly data'!$C93,Targets!$A$6:$A$45,0)),0)),IF(AND(Metrics!$J$11="Weekly",ISNUMBER(Metrics!$K$11)),Metrics!$K$11,"")))))</f>
        <v/>
      </c>
      <c r="AS93">
        <f>IF(NOT(ISNUMBER('Weekly data'!J93)),"",IF(Metrics!$L$11="% of target",IF(ISNUMBER(AR93),IF(AR93=0,"",'Weekly data'!J93/AR93),""),'Weekly data'!J93))</f>
        <v/>
      </c>
      <c r="AT93">
        <f>IF(AND(ISNUMBER(AS93),ISNUMBER(AS92)),ABS(AS93-AS92),"")</f>
        <v/>
      </c>
      <c r="AU93">
        <f>IF(COUNT(AS81:AS92)&lt;12,"",AVERAGE(AS81:AS92))</f>
        <v/>
      </c>
      <c r="AV93">
        <f>IF(COUNT(AT82:AT92)&lt;11,"",AVERAGE(AT82:AT92))</f>
        <v/>
      </c>
      <c r="AW93">
        <f>IF(OR(AU93="",AV93=""),"",AU93+2.66*AV93)</f>
        <v/>
      </c>
      <c r="AX93">
        <f>IF(OR(AU93="",AV93=""),"",AU93-2.66*AV93)</f>
        <v/>
      </c>
      <c r="AY93">
        <f>IF(OR(AU93="",COUNT(AS86:AS93)&lt;8),"",IF(COUNTIF(AS86:AS93,"&gt;"&amp;AU93)=8,"Above",IF(COUNTIF(AS86:AS93,"&lt;"&amp;AU93)=8,"Below","")))</f>
        <v/>
      </c>
      <c r="AZ93">
        <f>IF('Weekly data'!$C93="","",IF(Metrics!$J$12="Seasonal bookings",IF(OR(N(IFERROR(INDEX(Targets!$H$6:$H$45,MATCH('Weekly data'!$C93,Targets!$A$6:$A$45,0)),0))=0,SUM(Seasonality!$B$6:$B$18)=0),"",IFERROR(INDEX(Targets!$H$6:$H$45,MATCH('Weekly data'!$C93,Targets!$A$6:$A$45,0)),0)*$B93/SUM(Seasonality!$B$6:$B$18)),IF(Metrics!$J$12="Seasonal pipeline",IF(OR(N(IFERROR(INDEX(Targets!$H$6:$H$45,MATCH('Weekly data'!$C93,Targets!$A$6:$A$45,0)),0))=0,SUM(Seasonality!$C$6:$C$18)=0),"",IFERROR(INDEX(Targets!$H$6:$H$45,MATCH('Weekly data'!$C93,Targets!$A$6:$A$45,0)),0)*$C93/SUM(Seasonality!$C$6:$C$18)),IF(Metrics!$J$12="Quarter plan",IF(N(IFERROR(INDEX(Targets!$H$6:$H$45,MATCH('Weekly data'!$C93,Targets!$A$6:$A$45,0)),0))=0,"",IFERROR(INDEX(Targets!$H$6:$H$45,MATCH('Weekly data'!$C93,Targets!$A$6:$A$45,0)),0)),IF(AND(Metrics!$J$12="Weekly",ISNUMBER(Metrics!$K$12)),Metrics!$K$12,"")))))</f>
        <v/>
      </c>
      <c r="BA93">
        <f>IF(NOT(ISNUMBER('Weekly data'!K93)),"",IF(Metrics!$L$12="% of target",IF(ISNUMBER(AZ93),IF(AZ93=0,"",'Weekly data'!K93/AZ93),""),'Weekly data'!K93))</f>
        <v/>
      </c>
      <c r="BB93">
        <f>IF(AND(ISNUMBER(BA93),ISNUMBER(BA92)),ABS(BA93-BA92),"")</f>
        <v/>
      </c>
      <c r="BC93">
        <f>IF(COUNT(BA81:BA92)&lt;12,"",AVERAGE(BA81:BA92))</f>
        <v/>
      </c>
      <c r="BD93">
        <f>IF(COUNT(BB82:BB92)&lt;11,"",AVERAGE(BB82:BB92))</f>
        <v/>
      </c>
      <c r="BE93">
        <f>IF(OR(BC93="",BD93=""),"",BC93+2.66*BD93)</f>
        <v/>
      </c>
      <c r="BF93">
        <f>IF(OR(BC93="",BD93=""),"",BC93-2.66*BD93)</f>
        <v/>
      </c>
      <c r="BG93">
        <f>IF(OR(BC93="",COUNT(BA86:BA93)&lt;8),"",IF(COUNTIF(BA86:BA93,"&gt;"&amp;BC93)=8,"Above",IF(COUNTIF(BA86:BA93,"&lt;"&amp;BC93)=8,"Below","")))</f>
        <v/>
      </c>
      <c r="BH93">
        <f>IF('Weekly data'!$C93="","",IF(Metrics!$J$13="Seasonal bookings",IF(OR(N(IFERROR(INDEX(Targets!$I$6:$I$45,MATCH('Weekly data'!$C93,Targets!$A$6:$A$45,0)),0))=0,SUM(Seasonality!$B$6:$B$18)=0),"",IFERROR(INDEX(Targets!$I$6:$I$45,MATCH('Weekly data'!$C93,Targets!$A$6:$A$45,0)),0)*$B93/SUM(Seasonality!$B$6:$B$18)),IF(Metrics!$J$13="Seasonal pipeline",IF(OR(N(IFERROR(INDEX(Targets!$I$6:$I$45,MATCH('Weekly data'!$C93,Targets!$A$6:$A$45,0)),0))=0,SUM(Seasonality!$C$6:$C$18)=0),"",IFERROR(INDEX(Targets!$I$6:$I$45,MATCH('Weekly data'!$C93,Targets!$A$6:$A$45,0)),0)*$C93/SUM(Seasonality!$C$6:$C$18)),IF(Metrics!$J$13="Quarter plan",IF(N(IFERROR(INDEX(Targets!$I$6:$I$45,MATCH('Weekly data'!$C93,Targets!$A$6:$A$45,0)),0))=0,"",IFERROR(INDEX(Targets!$I$6:$I$45,MATCH('Weekly data'!$C93,Targets!$A$6:$A$45,0)),0)),IF(AND(Metrics!$J$13="Weekly",ISNUMBER(Metrics!$K$13)),Metrics!$K$13,"")))))</f>
        <v/>
      </c>
      <c r="BI93">
        <f>IF(NOT(ISNUMBER('Weekly data'!L93)),"",IF(Metrics!$L$13="% of target",IF(ISNUMBER(BH93),IF(BH93=0,"",'Weekly data'!L93/BH93),""),'Weekly data'!L93))</f>
        <v/>
      </c>
      <c r="BJ93">
        <f>IF(AND(ISNUMBER(BI93),ISNUMBER(BI92)),ABS(BI93-BI92),"")</f>
        <v/>
      </c>
      <c r="BK93">
        <f>IF(COUNT(BI81:BI92)&lt;12,"",AVERAGE(BI81:BI92))</f>
        <v/>
      </c>
      <c r="BL93">
        <f>IF(COUNT(BJ82:BJ92)&lt;11,"",AVERAGE(BJ82:BJ92))</f>
        <v/>
      </c>
      <c r="BM93">
        <f>IF(OR(BK93="",BL93=""),"",BK93+2.66*BL93)</f>
        <v/>
      </c>
      <c r="BN93">
        <f>IF(OR(BK93="",BL93=""),"",BK93-2.66*BL93)</f>
        <v/>
      </c>
      <c r="BO93">
        <f>IF(OR(BK93="",COUNT(BI86:BI93)&lt;8),"",IF(COUNTIF(BI86:BI93,"&gt;"&amp;BK93)=8,"Above",IF(COUNTIF(BI86:BI93,"&lt;"&amp;BK93)=8,"Below","")))</f>
        <v/>
      </c>
      <c r="BP93">
        <f>IF('Weekly data'!$C93="","",IF(Metrics!$J$14="Seasonal bookings",IF(OR(N(IFERROR(INDEX(Targets!$J$6:$J$45,MATCH('Weekly data'!$C93,Targets!$A$6:$A$45,0)),0))=0,SUM(Seasonality!$B$6:$B$18)=0),"",IFERROR(INDEX(Targets!$J$6:$J$45,MATCH('Weekly data'!$C93,Targets!$A$6:$A$45,0)),0)*$B93/SUM(Seasonality!$B$6:$B$18)),IF(Metrics!$J$14="Seasonal pipeline",IF(OR(N(IFERROR(INDEX(Targets!$J$6:$J$45,MATCH('Weekly data'!$C93,Targets!$A$6:$A$45,0)),0))=0,SUM(Seasonality!$C$6:$C$18)=0),"",IFERROR(INDEX(Targets!$J$6:$J$45,MATCH('Weekly data'!$C93,Targets!$A$6:$A$45,0)),0)*$C93/SUM(Seasonality!$C$6:$C$18)),IF(Metrics!$J$14="Quarter plan",IF(N(IFERROR(INDEX(Targets!$J$6:$J$45,MATCH('Weekly data'!$C93,Targets!$A$6:$A$45,0)),0))=0,"",IFERROR(INDEX(Targets!$J$6:$J$45,MATCH('Weekly data'!$C93,Targets!$A$6:$A$45,0)),0)),IF(AND(Metrics!$J$14="Weekly",ISNUMBER(Metrics!$K$14)),Metrics!$K$14,"")))))</f>
        <v/>
      </c>
      <c r="BQ93">
        <f>IF(NOT(ISNUMBER('Weekly data'!M93)),"",IF(Metrics!$L$14="% of target",IF(ISNUMBER(BP93),IF(BP93=0,"",'Weekly data'!M93/BP93),""),'Weekly data'!M93))</f>
        <v/>
      </c>
      <c r="BR93">
        <f>IF(AND(ISNUMBER(BQ93),ISNUMBER(BQ92)),ABS(BQ93-BQ92),"")</f>
        <v/>
      </c>
      <c r="BS93">
        <f>IF(COUNT(BQ81:BQ92)&lt;12,"",AVERAGE(BQ81:BQ92))</f>
        <v/>
      </c>
      <c r="BT93">
        <f>IF(COUNT(BR82:BR92)&lt;11,"",AVERAGE(BR82:BR92))</f>
        <v/>
      </c>
      <c r="BU93">
        <f>IF(OR(BS93="",BT93=""),"",BS93+2.66*BT93)</f>
        <v/>
      </c>
      <c r="BV93">
        <f>IF(OR(BS93="",BT93=""),"",BS93-2.66*BT93)</f>
        <v/>
      </c>
      <c r="BW93">
        <f>IF(OR(BS93="",COUNT(BQ86:BQ93)&lt;8),"",IF(COUNTIF(BQ86:BQ93,"&gt;"&amp;BS93)=8,"Above",IF(COUNTIF(BQ86:BQ93,"&lt;"&amp;BS93)=8,"Below","")))</f>
        <v/>
      </c>
      <c r="BX93">
        <f>IF('Weekly data'!$C93="","",IF(Metrics!$J$15="Seasonal bookings",IF(OR(N(IFERROR(INDEX(Targets!$K$6:$K$45,MATCH('Weekly data'!$C93,Targets!$A$6:$A$45,0)),0))=0,SUM(Seasonality!$B$6:$B$18)=0),"",IFERROR(INDEX(Targets!$K$6:$K$45,MATCH('Weekly data'!$C93,Targets!$A$6:$A$45,0)),0)*$B93/SUM(Seasonality!$B$6:$B$18)),IF(Metrics!$J$15="Seasonal pipeline",IF(OR(N(IFERROR(INDEX(Targets!$K$6:$K$45,MATCH('Weekly data'!$C93,Targets!$A$6:$A$45,0)),0))=0,SUM(Seasonality!$C$6:$C$18)=0),"",IFERROR(INDEX(Targets!$K$6:$K$45,MATCH('Weekly data'!$C93,Targets!$A$6:$A$45,0)),0)*$C93/SUM(Seasonality!$C$6:$C$18)),IF(Metrics!$J$15="Quarter plan",IF(N(IFERROR(INDEX(Targets!$K$6:$K$45,MATCH('Weekly data'!$C93,Targets!$A$6:$A$45,0)),0))=0,"",IFERROR(INDEX(Targets!$K$6:$K$45,MATCH('Weekly data'!$C93,Targets!$A$6:$A$45,0)),0)),IF(AND(Metrics!$J$15="Weekly",ISNUMBER(Metrics!$K$15)),Metrics!$K$15,"")))))</f>
        <v/>
      </c>
      <c r="BY93">
        <f>IF(NOT(ISNUMBER('Weekly data'!N93)),"",IF(Metrics!$L$15="% of target",IF(ISNUMBER(BX93),IF(BX93=0,"",'Weekly data'!N93/BX93),""),'Weekly data'!N93))</f>
        <v/>
      </c>
      <c r="BZ93">
        <f>IF(AND(ISNUMBER(BY93),ISNUMBER(BY92)),ABS(BY93-BY92),"")</f>
        <v/>
      </c>
      <c r="CA93">
        <f>IF(COUNT(BY81:BY92)&lt;12,"",AVERAGE(BY81:BY92))</f>
        <v/>
      </c>
      <c r="CB93">
        <f>IF(COUNT(BZ82:BZ92)&lt;11,"",AVERAGE(BZ82:BZ92))</f>
        <v/>
      </c>
      <c r="CC93">
        <f>IF(OR(CA93="",CB93=""),"",CA93+2.66*CB93)</f>
        <v/>
      </c>
      <c r="CD93">
        <f>IF(OR(CA93="",CB93=""),"",CA93-2.66*CB93)</f>
        <v/>
      </c>
      <c r="CE93">
        <f>IF(OR(CA93="",COUNT(BY86:BY93)&lt;8),"",IF(COUNTIF(BY86:BY93,"&gt;"&amp;CA93)=8,"Above",IF(COUNTIF(BY86:BY93,"&lt;"&amp;CA93)=8,"Below","")))</f>
        <v/>
      </c>
      <c r="CF93">
        <f>IF('Weekly data'!$C93="","",IF(Metrics!$J$16="Seasonal bookings",IF(OR(N(IFERROR(INDEX(Targets!$L$6:$L$45,MATCH('Weekly data'!$C93,Targets!$A$6:$A$45,0)),0))=0,SUM(Seasonality!$B$6:$B$18)=0),"",IFERROR(INDEX(Targets!$L$6:$L$45,MATCH('Weekly data'!$C93,Targets!$A$6:$A$45,0)),0)*$B93/SUM(Seasonality!$B$6:$B$18)),IF(Metrics!$J$16="Seasonal pipeline",IF(OR(N(IFERROR(INDEX(Targets!$L$6:$L$45,MATCH('Weekly data'!$C93,Targets!$A$6:$A$45,0)),0))=0,SUM(Seasonality!$C$6:$C$18)=0),"",IFERROR(INDEX(Targets!$L$6:$L$45,MATCH('Weekly data'!$C93,Targets!$A$6:$A$45,0)),0)*$C93/SUM(Seasonality!$C$6:$C$18)),IF(Metrics!$J$16="Quarter plan",IF(N(IFERROR(INDEX(Targets!$L$6:$L$45,MATCH('Weekly data'!$C93,Targets!$A$6:$A$45,0)),0))=0,"",IFERROR(INDEX(Targets!$L$6:$L$45,MATCH('Weekly data'!$C93,Targets!$A$6:$A$45,0)),0)),IF(AND(Metrics!$J$16="Weekly",ISNUMBER(Metrics!$K$16)),Metrics!$K$16,"")))))</f>
        <v/>
      </c>
      <c r="CG93">
        <f>IF(NOT(ISNUMBER('Weekly data'!O93)),"",IF(Metrics!$L$16="% of target",IF(ISNUMBER(CF93),IF(CF93=0,"",'Weekly data'!O93/CF93),""),'Weekly data'!O93))</f>
        <v/>
      </c>
      <c r="CH93">
        <f>IF(AND(ISNUMBER(CG93),ISNUMBER(CG92)),ABS(CG93-CG92),"")</f>
        <v/>
      </c>
      <c r="CI93">
        <f>IF(COUNT(CG81:CG92)&lt;12,"",AVERAGE(CG81:CG92))</f>
        <v/>
      </c>
      <c r="CJ93">
        <f>IF(COUNT(CH82:CH92)&lt;11,"",AVERAGE(CH82:CH92))</f>
        <v/>
      </c>
      <c r="CK93">
        <f>IF(OR(CI93="",CJ93=""),"",CI93+2.66*CJ93)</f>
        <v/>
      </c>
      <c r="CL93">
        <f>IF(OR(CI93="",CJ93=""),"",CI93-2.66*CJ93)</f>
        <v/>
      </c>
      <c r="CM93">
        <f>IF(OR(CI93="",COUNT(CG86:CG93)&lt;8),"",IF(COUNTIF(CG86:CG93,"&gt;"&amp;CI93)=8,"Above",IF(COUNTIF(CG86:CG93,"&lt;"&amp;CI93)=8,"Below","")))</f>
        <v/>
      </c>
      <c r="CN93">
        <f>IF('Weekly data'!$C93="","",IF(Metrics!$J$17="Seasonal bookings",IF(OR(N(IFERROR(INDEX(Targets!$M$6:$M$45,MATCH('Weekly data'!$C93,Targets!$A$6:$A$45,0)),0))=0,SUM(Seasonality!$B$6:$B$18)=0),"",IFERROR(INDEX(Targets!$M$6:$M$45,MATCH('Weekly data'!$C93,Targets!$A$6:$A$45,0)),0)*$B93/SUM(Seasonality!$B$6:$B$18)),IF(Metrics!$J$17="Seasonal pipeline",IF(OR(N(IFERROR(INDEX(Targets!$M$6:$M$45,MATCH('Weekly data'!$C93,Targets!$A$6:$A$45,0)),0))=0,SUM(Seasonality!$C$6:$C$18)=0),"",IFERROR(INDEX(Targets!$M$6:$M$45,MATCH('Weekly data'!$C93,Targets!$A$6:$A$45,0)),0)*$C93/SUM(Seasonality!$C$6:$C$18)),IF(Metrics!$J$17="Quarter plan",IF(N(IFERROR(INDEX(Targets!$M$6:$M$45,MATCH('Weekly data'!$C93,Targets!$A$6:$A$45,0)),0))=0,"",IFERROR(INDEX(Targets!$M$6:$M$45,MATCH('Weekly data'!$C93,Targets!$A$6:$A$45,0)),0)),IF(AND(Metrics!$J$17="Weekly",ISNUMBER(Metrics!$K$17)),Metrics!$K$17,"")))))</f>
        <v/>
      </c>
      <c r="CO93">
        <f>IF(NOT(ISNUMBER('Weekly data'!P93)),"",IF(Metrics!$L$17="% of target",IF(ISNUMBER(CN93),IF(CN93=0,"",'Weekly data'!P93/CN93),""),'Weekly data'!P93))</f>
        <v/>
      </c>
      <c r="CP93">
        <f>IF(AND(ISNUMBER(CO93),ISNUMBER(CO92)),ABS(CO93-CO92),"")</f>
        <v/>
      </c>
      <c r="CQ93">
        <f>IF(COUNT(CO81:CO92)&lt;12,"",AVERAGE(CO81:CO92))</f>
        <v/>
      </c>
      <c r="CR93">
        <f>IF(COUNT(CP82:CP92)&lt;11,"",AVERAGE(CP82:CP92))</f>
        <v/>
      </c>
      <c r="CS93">
        <f>IF(OR(CQ93="",CR93=""),"",CQ93+2.66*CR93)</f>
        <v/>
      </c>
      <c r="CT93">
        <f>IF(OR(CQ93="",CR93=""),"",CQ93-2.66*CR93)</f>
        <v/>
      </c>
      <c r="CU93">
        <f>IF(OR(CQ93="",COUNT(CO86:CO93)&lt;8),"",IF(COUNTIF(CO86:CO93,"&gt;"&amp;CQ93)=8,"Above",IF(COUNTIF(CO86:CO93,"&lt;"&amp;CQ93)=8,"Below","")))</f>
        <v/>
      </c>
    </row>
    <row r="94">
      <c r="A94" s="8">
        <f>'Weekly data'!A94</f>
        <v/>
      </c>
      <c r="B94">
        <f>IF('Weekly data'!D94="","",INDEX(Seasonality!$B$6:$B$18,'Weekly data'!D94))</f>
        <v/>
      </c>
      <c r="C94">
        <f>IF('Weekly data'!D94="","",INDEX(Seasonality!$C$6:$C$18,'Weekly data'!D94))</f>
        <v/>
      </c>
      <c r="D94">
        <f>IF('Weekly data'!$C94="","",IF(Metrics!$J$6="Seasonal bookings",IF(OR(N(IFERROR(INDEX(Targets!$B$6:$B$45,MATCH('Weekly data'!$C94,Targets!$A$6:$A$45,0)),0))=0,SUM(Seasonality!$B$6:$B$18)=0),"",IFERROR(INDEX(Targets!$B$6:$B$45,MATCH('Weekly data'!$C94,Targets!$A$6:$A$45,0)),0)*$B94/SUM(Seasonality!$B$6:$B$18)),IF(Metrics!$J$6="Seasonal pipeline",IF(OR(N(IFERROR(INDEX(Targets!$B$6:$B$45,MATCH('Weekly data'!$C94,Targets!$A$6:$A$45,0)),0))=0,SUM(Seasonality!$C$6:$C$18)=0),"",IFERROR(INDEX(Targets!$B$6:$B$45,MATCH('Weekly data'!$C94,Targets!$A$6:$A$45,0)),0)*$C94/SUM(Seasonality!$C$6:$C$18)),IF(Metrics!$J$6="Quarter plan",IF(N(IFERROR(INDEX(Targets!$B$6:$B$45,MATCH('Weekly data'!$C94,Targets!$A$6:$A$45,0)),0))=0,"",IFERROR(INDEX(Targets!$B$6:$B$45,MATCH('Weekly data'!$C94,Targets!$A$6:$A$45,0)),0)),IF(AND(Metrics!$J$6="Weekly",ISNUMBER(Metrics!$K$6)),Metrics!$K$6,"")))))</f>
        <v/>
      </c>
      <c r="E94">
        <f>IF(NOT(ISNUMBER('Weekly data'!E94)),"",IF(Metrics!$L$6="% of target",IF(ISNUMBER(D94),IF(D94=0,"",'Weekly data'!E94/D94),""),'Weekly data'!E94))</f>
        <v/>
      </c>
      <c r="F94">
        <f>IF(AND(ISNUMBER(E94),ISNUMBER(E93)),ABS(E94-E93),"")</f>
        <v/>
      </c>
      <c r="G94">
        <f>IF(COUNT(E82:E93)&lt;12,"",AVERAGE(E82:E93))</f>
        <v/>
      </c>
      <c r="H94">
        <f>IF(COUNT(F83:F93)&lt;11,"",AVERAGE(F83:F93))</f>
        <v/>
      </c>
      <c r="I94">
        <f>IF(OR(G94="",H94=""),"",G94+2.66*H94)</f>
        <v/>
      </c>
      <c r="J94">
        <f>IF(OR(G94="",H94=""),"",G94-2.66*H94)</f>
        <v/>
      </c>
      <c r="K94">
        <f>IF(OR(G94="",COUNT(E87:E94)&lt;8),"",IF(COUNTIF(E87:E94,"&gt;"&amp;G94)=8,"Above",IF(COUNTIF(E87:E94,"&lt;"&amp;G94)=8,"Below","")))</f>
        <v/>
      </c>
      <c r="L94">
        <f>IF('Weekly data'!$C94="","",IF(Metrics!$J$7="Seasonal bookings",IF(OR(N(IFERROR(INDEX(Targets!$C$6:$C$45,MATCH('Weekly data'!$C94,Targets!$A$6:$A$45,0)),0))=0,SUM(Seasonality!$B$6:$B$18)=0),"",IFERROR(INDEX(Targets!$C$6:$C$45,MATCH('Weekly data'!$C94,Targets!$A$6:$A$45,0)),0)*$B94/SUM(Seasonality!$B$6:$B$18)),IF(Metrics!$J$7="Seasonal pipeline",IF(OR(N(IFERROR(INDEX(Targets!$C$6:$C$45,MATCH('Weekly data'!$C94,Targets!$A$6:$A$45,0)),0))=0,SUM(Seasonality!$C$6:$C$18)=0),"",IFERROR(INDEX(Targets!$C$6:$C$45,MATCH('Weekly data'!$C94,Targets!$A$6:$A$45,0)),0)*$C94/SUM(Seasonality!$C$6:$C$18)),IF(Metrics!$J$7="Quarter plan",IF(N(IFERROR(INDEX(Targets!$C$6:$C$45,MATCH('Weekly data'!$C94,Targets!$A$6:$A$45,0)),0))=0,"",IFERROR(INDEX(Targets!$C$6:$C$45,MATCH('Weekly data'!$C94,Targets!$A$6:$A$45,0)),0)),IF(AND(Metrics!$J$7="Weekly",ISNUMBER(Metrics!$K$7)),Metrics!$K$7,"")))))</f>
        <v/>
      </c>
      <c r="M94">
        <f>IF(NOT(ISNUMBER('Weekly data'!F94)),"",IF(Metrics!$L$7="% of target",IF(ISNUMBER(L94),IF(L94=0,"",'Weekly data'!F94/L94),""),'Weekly data'!F94))</f>
        <v/>
      </c>
      <c r="N94">
        <f>IF(AND(ISNUMBER(M94),ISNUMBER(M93)),ABS(M94-M93),"")</f>
        <v/>
      </c>
      <c r="O94">
        <f>IF(COUNT(M82:M93)&lt;12,"",AVERAGE(M82:M93))</f>
        <v/>
      </c>
      <c r="P94">
        <f>IF(COUNT(N83:N93)&lt;11,"",AVERAGE(N83:N93))</f>
        <v/>
      </c>
      <c r="Q94">
        <f>IF(OR(O94="",P94=""),"",O94+2.66*P94)</f>
        <v/>
      </c>
      <c r="R94">
        <f>IF(OR(O94="",P94=""),"",O94-2.66*P94)</f>
        <v/>
      </c>
      <c r="S94">
        <f>IF(OR(O94="",COUNT(M87:M94)&lt;8),"",IF(COUNTIF(M87:M94,"&gt;"&amp;O94)=8,"Above",IF(COUNTIF(M87:M94,"&lt;"&amp;O94)=8,"Below","")))</f>
        <v/>
      </c>
      <c r="T94">
        <f>IF('Weekly data'!$C94="","",IF(Metrics!$J$8="Seasonal bookings",IF(OR(N(IFERROR(INDEX(Targets!$D$6:$D$45,MATCH('Weekly data'!$C94,Targets!$A$6:$A$45,0)),0))=0,SUM(Seasonality!$B$6:$B$18)=0),"",IFERROR(INDEX(Targets!$D$6:$D$45,MATCH('Weekly data'!$C94,Targets!$A$6:$A$45,0)),0)*$B94/SUM(Seasonality!$B$6:$B$18)),IF(Metrics!$J$8="Seasonal pipeline",IF(OR(N(IFERROR(INDEX(Targets!$D$6:$D$45,MATCH('Weekly data'!$C94,Targets!$A$6:$A$45,0)),0))=0,SUM(Seasonality!$C$6:$C$18)=0),"",IFERROR(INDEX(Targets!$D$6:$D$45,MATCH('Weekly data'!$C94,Targets!$A$6:$A$45,0)),0)*$C94/SUM(Seasonality!$C$6:$C$18)),IF(Metrics!$J$8="Quarter plan",IF(N(IFERROR(INDEX(Targets!$D$6:$D$45,MATCH('Weekly data'!$C94,Targets!$A$6:$A$45,0)),0))=0,"",IFERROR(INDEX(Targets!$D$6:$D$45,MATCH('Weekly data'!$C94,Targets!$A$6:$A$45,0)),0)),IF(AND(Metrics!$J$8="Weekly",ISNUMBER(Metrics!$K$8)),Metrics!$K$8,"")))))</f>
        <v/>
      </c>
      <c r="U94">
        <f>IF(NOT(ISNUMBER('Weekly data'!G94)),"",IF(Metrics!$L$8="% of target",IF(ISNUMBER(T94),IF(T94=0,"",'Weekly data'!G94/T94),""),'Weekly data'!G94))</f>
        <v/>
      </c>
      <c r="V94">
        <f>IF(AND(ISNUMBER(U94),ISNUMBER(U93)),ABS(U94-U93),"")</f>
        <v/>
      </c>
      <c r="W94">
        <f>IF(COUNT(U82:U93)&lt;12,"",AVERAGE(U82:U93))</f>
        <v/>
      </c>
      <c r="X94">
        <f>IF(COUNT(V83:V93)&lt;11,"",AVERAGE(V83:V93))</f>
        <v/>
      </c>
      <c r="Y94">
        <f>IF(OR(W94="",X94=""),"",W94+2.66*X94)</f>
        <v/>
      </c>
      <c r="Z94">
        <f>IF(OR(W94="",X94=""),"",W94-2.66*X94)</f>
        <v/>
      </c>
      <c r="AA94">
        <f>IF(OR(W94="",COUNT(U87:U94)&lt;8),"",IF(COUNTIF(U87:U94,"&gt;"&amp;W94)=8,"Above",IF(COUNTIF(U87:U94,"&lt;"&amp;W94)=8,"Below","")))</f>
        <v/>
      </c>
      <c r="AB94">
        <f>IF('Weekly data'!$C94="","",IF(Metrics!$J$9="Seasonal bookings",IF(OR(N(IFERROR(INDEX(Targets!$E$6:$E$45,MATCH('Weekly data'!$C94,Targets!$A$6:$A$45,0)),0))=0,SUM(Seasonality!$B$6:$B$18)=0),"",IFERROR(INDEX(Targets!$E$6:$E$45,MATCH('Weekly data'!$C94,Targets!$A$6:$A$45,0)),0)*$B94/SUM(Seasonality!$B$6:$B$18)),IF(Metrics!$J$9="Seasonal pipeline",IF(OR(N(IFERROR(INDEX(Targets!$E$6:$E$45,MATCH('Weekly data'!$C94,Targets!$A$6:$A$45,0)),0))=0,SUM(Seasonality!$C$6:$C$18)=0),"",IFERROR(INDEX(Targets!$E$6:$E$45,MATCH('Weekly data'!$C94,Targets!$A$6:$A$45,0)),0)*$C94/SUM(Seasonality!$C$6:$C$18)),IF(Metrics!$J$9="Quarter plan",IF(N(IFERROR(INDEX(Targets!$E$6:$E$45,MATCH('Weekly data'!$C94,Targets!$A$6:$A$45,0)),0))=0,"",IFERROR(INDEX(Targets!$E$6:$E$45,MATCH('Weekly data'!$C94,Targets!$A$6:$A$45,0)),0)),IF(AND(Metrics!$J$9="Weekly",ISNUMBER(Metrics!$K$9)),Metrics!$K$9,"")))))</f>
        <v/>
      </c>
      <c r="AC94">
        <f>IF(NOT(ISNUMBER('Weekly data'!H94)),"",IF(Metrics!$L$9="% of target",IF(ISNUMBER(AB94),IF(AB94=0,"",'Weekly data'!H94/AB94),""),'Weekly data'!H94))</f>
        <v/>
      </c>
      <c r="AD94">
        <f>IF(AND(ISNUMBER(AC94),ISNUMBER(AC93)),ABS(AC94-AC93),"")</f>
        <v/>
      </c>
      <c r="AE94">
        <f>IF(COUNT(AC82:AC93)&lt;12,"",AVERAGE(AC82:AC93))</f>
        <v/>
      </c>
      <c r="AF94">
        <f>IF(COUNT(AD83:AD93)&lt;11,"",AVERAGE(AD83:AD93))</f>
        <v/>
      </c>
      <c r="AG94">
        <f>IF(OR(AE94="",AF94=""),"",AE94+2.66*AF94)</f>
        <v/>
      </c>
      <c r="AH94">
        <f>IF(OR(AE94="",AF94=""),"",AE94-2.66*AF94)</f>
        <v/>
      </c>
      <c r="AI94">
        <f>IF(OR(AE94="",COUNT(AC87:AC94)&lt;8),"",IF(COUNTIF(AC87:AC94,"&gt;"&amp;AE94)=8,"Above",IF(COUNTIF(AC87:AC94,"&lt;"&amp;AE94)=8,"Below","")))</f>
        <v/>
      </c>
      <c r="AJ94">
        <f>IF('Weekly data'!$C94="","",IF(Metrics!$J$10="Seasonal bookings",IF(OR(N(IFERROR(INDEX(Targets!$F$6:$F$45,MATCH('Weekly data'!$C94,Targets!$A$6:$A$45,0)),0))=0,SUM(Seasonality!$B$6:$B$18)=0),"",IFERROR(INDEX(Targets!$F$6:$F$45,MATCH('Weekly data'!$C94,Targets!$A$6:$A$45,0)),0)*$B94/SUM(Seasonality!$B$6:$B$18)),IF(Metrics!$J$10="Seasonal pipeline",IF(OR(N(IFERROR(INDEX(Targets!$F$6:$F$45,MATCH('Weekly data'!$C94,Targets!$A$6:$A$45,0)),0))=0,SUM(Seasonality!$C$6:$C$18)=0),"",IFERROR(INDEX(Targets!$F$6:$F$45,MATCH('Weekly data'!$C94,Targets!$A$6:$A$45,0)),0)*$C94/SUM(Seasonality!$C$6:$C$18)),IF(Metrics!$J$10="Quarter plan",IF(N(IFERROR(INDEX(Targets!$F$6:$F$45,MATCH('Weekly data'!$C94,Targets!$A$6:$A$45,0)),0))=0,"",IFERROR(INDEX(Targets!$F$6:$F$45,MATCH('Weekly data'!$C94,Targets!$A$6:$A$45,0)),0)),IF(AND(Metrics!$J$10="Weekly",ISNUMBER(Metrics!$K$10)),Metrics!$K$10,"")))))</f>
        <v/>
      </c>
      <c r="AK94">
        <f>IF(NOT(ISNUMBER('Weekly data'!I94)),"",IF(Metrics!$L$10="% of target",IF(ISNUMBER(AJ94),IF(AJ94=0,"",'Weekly data'!I94/AJ94),""),'Weekly data'!I94))</f>
        <v/>
      </c>
      <c r="AL94">
        <f>IF(AND(ISNUMBER(AK94),ISNUMBER(AK93)),ABS(AK94-AK93),"")</f>
        <v/>
      </c>
      <c r="AM94">
        <f>IF(COUNT(AK82:AK93)&lt;12,"",AVERAGE(AK82:AK93))</f>
        <v/>
      </c>
      <c r="AN94">
        <f>IF(COUNT(AL83:AL93)&lt;11,"",AVERAGE(AL83:AL93))</f>
        <v/>
      </c>
      <c r="AO94">
        <f>IF(OR(AM94="",AN94=""),"",AM94+2.66*AN94)</f>
        <v/>
      </c>
      <c r="AP94">
        <f>IF(OR(AM94="",AN94=""),"",AM94-2.66*AN94)</f>
        <v/>
      </c>
      <c r="AQ94">
        <f>IF(OR(AM94="",COUNT(AK87:AK94)&lt;8),"",IF(COUNTIF(AK87:AK94,"&gt;"&amp;AM94)=8,"Above",IF(COUNTIF(AK87:AK94,"&lt;"&amp;AM94)=8,"Below","")))</f>
        <v/>
      </c>
      <c r="AR94">
        <f>IF('Weekly data'!$C94="","",IF(Metrics!$J$11="Seasonal bookings",IF(OR(N(IFERROR(INDEX(Targets!$G$6:$G$45,MATCH('Weekly data'!$C94,Targets!$A$6:$A$45,0)),0))=0,SUM(Seasonality!$B$6:$B$18)=0),"",IFERROR(INDEX(Targets!$G$6:$G$45,MATCH('Weekly data'!$C94,Targets!$A$6:$A$45,0)),0)*$B94/SUM(Seasonality!$B$6:$B$18)),IF(Metrics!$J$11="Seasonal pipeline",IF(OR(N(IFERROR(INDEX(Targets!$G$6:$G$45,MATCH('Weekly data'!$C94,Targets!$A$6:$A$45,0)),0))=0,SUM(Seasonality!$C$6:$C$18)=0),"",IFERROR(INDEX(Targets!$G$6:$G$45,MATCH('Weekly data'!$C94,Targets!$A$6:$A$45,0)),0)*$C94/SUM(Seasonality!$C$6:$C$18)),IF(Metrics!$J$11="Quarter plan",IF(N(IFERROR(INDEX(Targets!$G$6:$G$45,MATCH('Weekly data'!$C94,Targets!$A$6:$A$45,0)),0))=0,"",IFERROR(INDEX(Targets!$G$6:$G$45,MATCH('Weekly data'!$C94,Targets!$A$6:$A$45,0)),0)),IF(AND(Metrics!$J$11="Weekly",ISNUMBER(Metrics!$K$11)),Metrics!$K$11,"")))))</f>
        <v/>
      </c>
      <c r="AS94">
        <f>IF(NOT(ISNUMBER('Weekly data'!J94)),"",IF(Metrics!$L$11="% of target",IF(ISNUMBER(AR94),IF(AR94=0,"",'Weekly data'!J94/AR94),""),'Weekly data'!J94))</f>
        <v/>
      </c>
      <c r="AT94">
        <f>IF(AND(ISNUMBER(AS94),ISNUMBER(AS93)),ABS(AS94-AS93),"")</f>
        <v/>
      </c>
      <c r="AU94">
        <f>IF(COUNT(AS82:AS93)&lt;12,"",AVERAGE(AS82:AS93))</f>
        <v/>
      </c>
      <c r="AV94">
        <f>IF(COUNT(AT83:AT93)&lt;11,"",AVERAGE(AT83:AT93))</f>
        <v/>
      </c>
      <c r="AW94">
        <f>IF(OR(AU94="",AV94=""),"",AU94+2.66*AV94)</f>
        <v/>
      </c>
      <c r="AX94">
        <f>IF(OR(AU94="",AV94=""),"",AU94-2.66*AV94)</f>
        <v/>
      </c>
      <c r="AY94">
        <f>IF(OR(AU94="",COUNT(AS87:AS94)&lt;8),"",IF(COUNTIF(AS87:AS94,"&gt;"&amp;AU94)=8,"Above",IF(COUNTIF(AS87:AS94,"&lt;"&amp;AU94)=8,"Below","")))</f>
        <v/>
      </c>
      <c r="AZ94">
        <f>IF('Weekly data'!$C94="","",IF(Metrics!$J$12="Seasonal bookings",IF(OR(N(IFERROR(INDEX(Targets!$H$6:$H$45,MATCH('Weekly data'!$C94,Targets!$A$6:$A$45,0)),0))=0,SUM(Seasonality!$B$6:$B$18)=0),"",IFERROR(INDEX(Targets!$H$6:$H$45,MATCH('Weekly data'!$C94,Targets!$A$6:$A$45,0)),0)*$B94/SUM(Seasonality!$B$6:$B$18)),IF(Metrics!$J$12="Seasonal pipeline",IF(OR(N(IFERROR(INDEX(Targets!$H$6:$H$45,MATCH('Weekly data'!$C94,Targets!$A$6:$A$45,0)),0))=0,SUM(Seasonality!$C$6:$C$18)=0),"",IFERROR(INDEX(Targets!$H$6:$H$45,MATCH('Weekly data'!$C94,Targets!$A$6:$A$45,0)),0)*$C94/SUM(Seasonality!$C$6:$C$18)),IF(Metrics!$J$12="Quarter plan",IF(N(IFERROR(INDEX(Targets!$H$6:$H$45,MATCH('Weekly data'!$C94,Targets!$A$6:$A$45,0)),0))=0,"",IFERROR(INDEX(Targets!$H$6:$H$45,MATCH('Weekly data'!$C94,Targets!$A$6:$A$45,0)),0)),IF(AND(Metrics!$J$12="Weekly",ISNUMBER(Metrics!$K$12)),Metrics!$K$12,"")))))</f>
        <v/>
      </c>
      <c r="BA94">
        <f>IF(NOT(ISNUMBER('Weekly data'!K94)),"",IF(Metrics!$L$12="% of target",IF(ISNUMBER(AZ94),IF(AZ94=0,"",'Weekly data'!K94/AZ94),""),'Weekly data'!K94))</f>
        <v/>
      </c>
      <c r="BB94">
        <f>IF(AND(ISNUMBER(BA94),ISNUMBER(BA93)),ABS(BA94-BA93),"")</f>
        <v/>
      </c>
      <c r="BC94">
        <f>IF(COUNT(BA82:BA93)&lt;12,"",AVERAGE(BA82:BA93))</f>
        <v/>
      </c>
      <c r="BD94">
        <f>IF(COUNT(BB83:BB93)&lt;11,"",AVERAGE(BB83:BB93))</f>
        <v/>
      </c>
      <c r="BE94">
        <f>IF(OR(BC94="",BD94=""),"",BC94+2.66*BD94)</f>
        <v/>
      </c>
      <c r="BF94">
        <f>IF(OR(BC94="",BD94=""),"",BC94-2.66*BD94)</f>
        <v/>
      </c>
      <c r="BG94">
        <f>IF(OR(BC94="",COUNT(BA87:BA94)&lt;8),"",IF(COUNTIF(BA87:BA94,"&gt;"&amp;BC94)=8,"Above",IF(COUNTIF(BA87:BA94,"&lt;"&amp;BC94)=8,"Below","")))</f>
        <v/>
      </c>
      <c r="BH94">
        <f>IF('Weekly data'!$C94="","",IF(Metrics!$J$13="Seasonal bookings",IF(OR(N(IFERROR(INDEX(Targets!$I$6:$I$45,MATCH('Weekly data'!$C94,Targets!$A$6:$A$45,0)),0))=0,SUM(Seasonality!$B$6:$B$18)=0),"",IFERROR(INDEX(Targets!$I$6:$I$45,MATCH('Weekly data'!$C94,Targets!$A$6:$A$45,0)),0)*$B94/SUM(Seasonality!$B$6:$B$18)),IF(Metrics!$J$13="Seasonal pipeline",IF(OR(N(IFERROR(INDEX(Targets!$I$6:$I$45,MATCH('Weekly data'!$C94,Targets!$A$6:$A$45,0)),0))=0,SUM(Seasonality!$C$6:$C$18)=0),"",IFERROR(INDEX(Targets!$I$6:$I$45,MATCH('Weekly data'!$C94,Targets!$A$6:$A$45,0)),0)*$C94/SUM(Seasonality!$C$6:$C$18)),IF(Metrics!$J$13="Quarter plan",IF(N(IFERROR(INDEX(Targets!$I$6:$I$45,MATCH('Weekly data'!$C94,Targets!$A$6:$A$45,0)),0))=0,"",IFERROR(INDEX(Targets!$I$6:$I$45,MATCH('Weekly data'!$C94,Targets!$A$6:$A$45,0)),0)),IF(AND(Metrics!$J$13="Weekly",ISNUMBER(Metrics!$K$13)),Metrics!$K$13,"")))))</f>
        <v/>
      </c>
      <c r="BI94">
        <f>IF(NOT(ISNUMBER('Weekly data'!L94)),"",IF(Metrics!$L$13="% of target",IF(ISNUMBER(BH94),IF(BH94=0,"",'Weekly data'!L94/BH94),""),'Weekly data'!L94))</f>
        <v/>
      </c>
      <c r="BJ94">
        <f>IF(AND(ISNUMBER(BI94),ISNUMBER(BI93)),ABS(BI94-BI93),"")</f>
        <v/>
      </c>
      <c r="BK94">
        <f>IF(COUNT(BI82:BI93)&lt;12,"",AVERAGE(BI82:BI93))</f>
        <v/>
      </c>
      <c r="BL94">
        <f>IF(COUNT(BJ83:BJ93)&lt;11,"",AVERAGE(BJ83:BJ93))</f>
        <v/>
      </c>
      <c r="BM94">
        <f>IF(OR(BK94="",BL94=""),"",BK94+2.66*BL94)</f>
        <v/>
      </c>
      <c r="BN94">
        <f>IF(OR(BK94="",BL94=""),"",BK94-2.66*BL94)</f>
        <v/>
      </c>
      <c r="BO94">
        <f>IF(OR(BK94="",COUNT(BI87:BI94)&lt;8),"",IF(COUNTIF(BI87:BI94,"&gt;"&amp;BK94)=8,"Above",IF(COUNTIF(BI87:BI94,"&lt;"&amp;BK94)=8,"Below","")))</f>
        <v/>
      </c>
      <c r="BP94">
        <f>IF('Weekly data'!$C94="","",IF(Metrics!$J$14="Seasonal bookings",IF(OR(N(IFERROR(INDEX(Targets!$J$6:$J$45,MATCH('Weekly data'!$C94,Targets!$A$6:$A$45,0)),0))=0,SUM(Seasonality!$B$6:$B$18)=0),"",IFERROR(INDEX(Targets!$J$6:$J$45,MATCH('Weekly data'!$C94,Targets!$A$6:$A$45,0)),0)*$B94/SUM(Seasonality!$B$6:$B$18)),IF(Metrics!$J$14="Seasonal pipeline",IF(OR(N(IFERROR(INDEX(Targets!$J$6:$J$45,MATCH('Weekly data'!$C94,Targets!$A$6:$A$45,0)),0))=0,SUM(Seasonality!$C$6:$C$18)=0),"",IFERROR(INDEX(Targets!$J$6:$J$45,MATCH('Weekly data'!$C94,Targets!$A$6:$A$45,0)),0)*$C94/SUM(Seasonality!$C$6:$C$18)),IF(Metrics!$J$14="Quarter plan",IF(N(IFERROR(INDEX(Targets!$J$6:$J$45,MATCH('Weekly data'!$C94,Targets!$A$6:$A$45,0)),0))=0,"",IFERROR(INDEX(Targets!$J$6:$J$45,MATCH('Weekly data'!$C94,Targets!$A$6:$A$45,0)),0)),IF(AND(Metrics!$J$14="Weekly",ISNUMBER(Metrics!$K$14)),Metrics!$K$14,"")))))</f>
        <v/>
      </c>
      <c r="BQ94">
        <f>IF(NOT(ISNUMBER('Weekly data'!M94)),"",IF(Metrics!$L$14="% of target",IF(ISNUMBER(BP94),IF(BP94=0,"",'Weekly data'!M94/BP94),""),'Weekly data'!M94))</f>
        <v/>
      </c>
      <c r="BR94">
        <f>IF(AND(ISNUMBER(BQ94),ISNUMBER(BQ93)),ABS(BQ94-BQ93),"")</f>
        <v/>
      </c>
      <c r="BS94">
        <f>IF(COUNT(BQ82:BQ93)&lt;12,"",AVERAGE(BQ82:BQ93))</f>
        <v/>
      </c>
      <c r="BT94">
        <f>IF(COUNT(BR83:BR93)&lt;11,"",AVERAGE(BR83:BR93))</f>
        <v/>
      </c>
      <c r="BU94">
        <f>IF(OR(BS94="",BT94=""),"",BS94+2.66*BT94)</f>
        <v/>
      </c>
      <c r="BV94">
        <f>IF(OR(BS94="",BT94=""),"",BS94-2.66*BT94)</f>
        <v/>
      </c>
      <c r="BW94">
        <f>IF(OR(BS94="",COUNT(BQ87:BQ94)&lt;8),"",IF(COUNTIF(BQ87:BQ94,"&gt;"&amp;BS94)=8,"Above",IF(COUNTIF(BQ87:BQ94,"&lt;"&amp;BS94)=8,"Below","")))</f>
        <v/>
      </c>
      <c r="BX94">
        <f>IF('Weekly data'!$C94="","",IF(Metrics!$J$15="Seasonal bookings",IF(OR(N(IFERROR(INDEX(Targets!$K$6:$K$45,MATCH('Weekly data'!$C94,Targets!$A$6:$A$45,0)),0))=0,SUM(Seasonality!$B$6:$B$18)=0),"",IFERROR(INDEX(Targets!$K$6:$K$45,MATCH('Weekly data'!$C94,Targets!$A$6:$A$45,0)),0)*$B94/SUM(Seasonality!$B$6:$B$18)),IF(Metrics!$J$15="Seasonal pipeline",IF(OR(N(IFERROR(INDEX(Targets!$K$6:$K$45,MATCH('Weekly data'!$C94,Targets!$A$6:$A$45,0)),0))=0,SUM(Seasonality!$C$6:$C$18)=0),"",IFERROR(INDEX(Targets!$K$6:$K$45,MATCH('Weekly data'!$C94,Targets!$A$6:$A$45,0)),0)*$C94/SUM(Seasonality!$C$6:$C$18)),IF(Metrics!$J$15="Quarter plan",IF(N(IFERROR(INDEX(Targets!$K$6:$K$45,MATCH('Weekly data'!$C94,Targets!$A$6:$A$45,0)),0))=0,"",IFERROR(INDEX(Targets!$K$6:$K$45,MATCH('Weekly data'!$C94,Targets!$A$6:$A$45,0)),0)),IF(AND(Metrics!$J$15="Weekly",ISNUMBER(Metrics!$K$15)),Metrics!$K$15,"")))))</f>
        <v/>
      </c>
      <c r="BY94">
        <f>IF(NOT(ISNUMBER('Weekly data'!N94)),"",IF(Metrics!$L$15="% of target",IF(ISNUMBER(BX94),IF(BX94=0,"",'Weekly data'!N94/BX94),""),'Weekly data'!N94))</f>
        <v/>
      </c>
      <c r="BZ94">
        <f>IF(AND(ISNUMBER(BY94),ISNUMBER(BY93)),ABS(BY94-BY93),"")</f>
        <v/>
      </c>
      <c r="CA94">
        <f>IF(COUNT(BY82:BY93)&lt;12,"",AVERAGE(BY82:BY93))</f>
        <v/>
      </c>
      <c r="CB94">
        <f>IF(COUNT(BZ83:BZ93)&lt;11,"",AVERAGE(BZ83:BZ93))</f>
        <v/>
      </c>
      <c r="CC94">
        <f>IF(OR(CA94="",CB94=""),"",CA94+2.66*CB94)</f>
        <v/>
      </c>
      <c r="CD94">
        <f>IF(OR(CA94="",CB94=""),"",CA94-2.66*CB94)</f>
        <v/>
      </c>
      <c r="CE94">
        <f>IF(OR(CA94="",COUNT(BY87:BY94)&lt;8),"",IF(COUNTIF(BY87:BY94,"&gt;"&amp;CA94)=8,"Above",IF(COUNTIF(BY87:BY94,"&lt;"&amp;CA94)=8,"Below","")))</f>
        <v/>
      </c>
      <c r="CF94">
        <f>IF('Weekly data'!$C94="","",IF(Metrics!$J$16="Seasonal bookings",IF(OR(N(IFERROR(INDEX(Targets!$L$6:$L$45,MATCH('Weekly data'!$C94,Targets!$A$6:$A$45,0)),0))=0,SUM(Seasonality!$B$6:$B$18)=0),"",IFERROR(INDEX(Targets!$L$6:$L$45,MATCH('Weekly data'!$C94,Targets!$A$6:$A$45,0)),0)*$B94/SUM(Seasonality!$B$6:$B$18)),IF(Metrics!$J$16="Seasonal pipeline",IF(OR(N(IFERROR(INDEX(Targets!$L$6:$L$45,MATCH('Weekly data'!$C94,Targets!$A$6:$A$45,0)),0))=0,SUM(Seasonality!$C$6:$C$18)=0),"",IFERROR(INDEX(Targets!$L$6:$L$45,MATCH('Weekly data'!$C94,Targets!$A$6:$A$45,0)),0)*$C94/SUM(Seasonality!$C$6:$C$18)),IF(Metrics!$J$16="Quarter plan",IF(N(IFERROR(INDEX(Targets!$L$6:$L$45,MATCH('Weekly data'!$C94,Targets!$A$6:$A$45,0)),0))=0,"",IFERROR(INDEX(Targets!$L$6:$L$45,MATCH('Weekly data'!$C94,Targets!$A$6:$A$45,0)),0)),IF(AND(Metrics!$J$16="Weekly",ISNUMBER(Metrics!$K$16)),Metrics!$K$16,"")))))</f>
        <v/>
      </c>
      <c r="CG94">
        <f>IF(NOT(ISNUMBER('Weekly data'!O94)),"",IF(Metrics!$L$16="% of target",IF(ISNUMBER(CF94),IF(CF94=0,"",'Weekly data'!O94/CF94),""),'Weekly data'!O94))</f>
        <v/>
      </c>
      <c r="CH94">
        <f>IF(AND(ISNUMBER(CG94),ISNUMBER(CG93)),ABS(CG94-CG93),"")</f>
        <v/>
      </c>
      <c r="CI94">
        <f>IF(COUNT(CG82:CG93)&lt;12,"",AVERAGE(CG82:CG93))</f>
        <v/>
      </c>
      <c r="CJ94">
        <f>IF(COUNT(CH83:CH93)&lt;11,"",AVERAGE(CH83:CH93))</f>
        <v/>
      </c>
      <c r="CK94">
        <f>IF(OR(CI94="",CJ94=""),"",CI94+2.66*CJ94)</f>
        <v/>
      </c>
      <c r="CL94">
        <f>IF(OR(CI94="",CJ94=""),"",CI94-2.66*CJ94)</f>
        <v/>
      </c>
      <c r="CM94">
        <f>IF(OR(CI94="",COUNT(CG87:CG94)&lt;8),"",IF(COUNTIF(CG87:CG94,"&gt;"&amp;CI94)=8,"Above",IF(COUNTIF(CG87:CG94,"&lt;"&amp;CI94)=8,"Below","")))</f>
        <v/>
      </c>
      <c r="CN94">
        <f>IF('Weekly data'!$C94="","",IF(Metrics!$J$17="Seasonal bookings",IF(OR(N(IFERROR(INDEX(Targets!$M$6:$M$45,MATCH('Weekly data'!$C94,Targets!$A$6:$A$45,0)),0))=0,SUM(Seasonality!$B$6:$B$18)=0),"",IFERROR(INDEX(Targets!$M$6:$M$45,MATCH('Weekly data'!$C94,Targets!$A$6:$A$45,0)),0)*$B94/SUM(Seasonality!$B$6:$B$18)),IF(Metrics!$J$17="Seasonal pipeline",IF(OR(N(IFERROR(INDEX(Targets!$M$6:$M$45,MATCH('Weekly data'!$C94,Targets!$A$6:$A$45,0)),0))=0,SUM(Seasonality!$C$6:$C$18)=0),"",IFERROR(INDEX(Targets!$M$6:$M$45,MATCH('Weekly data'!$C94,Targets!$A$6:$A$45,0)),0)*$C94/SUM(Seasonality!$C$6:$C$18)),IF(Metrics!$J$17="Quarter plan",IF(N(IFERROR(INDEX(Targets!$M$6:$M$45,MATCH('Weekly data'!$C94,Targets!$A$6:$A$45,0)),0))=0,"",IFERROR(INDEX(Targets!$M$6:$M$45,MATCH('Weekly data'!$C94,Targets!$A$6:$A$45,0)),0)),IF(AND(Metrics!$J$17="Weekly",ISNUMBER(Metrics!$K$17)),Metrics!$K$17,"")))))</f>
        <v/>
      </c>
      <c r="CO94">
        <f>IF(NOT(ISNUMBER('Weekly data'!P94)),"",IF(Metrics!$L$17="% of target",IF(ISNUMBER(CN94),IF(CN94=0,"",'Weekly data'!P94/CN94),""),'Weekly data'!P94))</f>
        <v/>
      </c>
      <c r="CP94">
        <f>IF(AND(ISNUMBER(CO94),ISNUMBER(CO93)),ABS(CO94-CO93),"")</f>
        <v/>
      </c>
      <c r="CQ94">
        <f>IF(COUNT(CO82:CO93)&lt;12,"",AVERAGE(CO82:CO93))</f>
        <v/>
      </c>
      <c r="CR94">
        <f>IF(COUNT(CP83:CP93)&lt;11,"",AVERAGE(CP83:CP93))</f>
        <v/>
      </c>
      <c r="CS94">
        <f>IF(OR(CQ94="",CR94=""),"",CQ94+2.66*CR94)</f>
        <v/>
      </c>
      <c r="CT94">
        <f>IF(OR(CQ94="",CR94=""),"",CQ94-2.66*CR94)</f>
        <v/>
      </c>
      <c r="CU94">
        <f>IF(OR(CQ94="",COUNT(CO87:CO94)&lt;8),"",IF(COUNTIF(CO87:CO94,"&gt;"&amp;CQ94)=8,"Above",IF(COUNTIF(CO87:CO94,"&lt;"&amp;CQ94)=8,"Below","")))</f>
        <v/>
      </c>
    </row>
    <row r="95">
      <c r="A95" s="8">
        <f>'Weekly data'!A95</f>
        <v/>
      </c>
      <c r="B95">
        <f>IF('Weekly data'!D95="","",INDEX(Seasonality!$B$6:$B$18,'Weekly data'!D95))</f>
        <v/>
      </c>
      <c r="C95">
        <f>IF('Weekly data'!D95="","",INDEX(Seasonality!$C$6:$C$18,'Weekly data'!D95))</f>
        <v/>
      </c>
      <c r="D95">
        <f>IF('Weekly data'!$C95="","",IF(Metrics!$J$6="Seasonal bookings",IF(OR(N(IFERROR(INDEX(Targets!$B$6:$B$45,MATCH('Weekly data'!$C95,Targets!$A$6:$A$45,0)),0))=0,SUM(Seasonality!$B$6:$B$18)=0),"",IFERROR(INDEX(Targets!$B$6:$B$45,MATCH('Weekly data'!$C95,Targets!$A$6:$A$45,0)),0)*$B95/SUM(Seasonality!$B$6:$B$18)),IF(Metrics!$J$6="Seasonal pipeline",IF(OR(N(IFERROR(INDEX(Targets!$B$6:$B$45,MATCH('Weekly data'!$C95,Targets!$A$6:$A$45,0)),0))=0,SUM(Seasonality!$C$6:$C$18)=0),"",IFERROR(INDEX(Targets!$B$6:$B$45,MATCH('Weekly data'!$C95,Targets!$A$6:$A$45,0)),0)*$C95/SUM(Seasonality!$C$6:$C$18)),IF(Metrics!$J$6="Quarter plan",IF(N(IFERROR(INDEX(Targets!$B$6:$B$45,MATCH('Weekly data'!$C95,Targets!$A$6:$A$45,0)),0))=0,"",IFERROR(INDEX(Targets!$B$6:$B$45,MATCH('Weekly data'!$C95,Targets!$A$6:$A$45,0)),0)),IF(AND(Metrics!$J$6="Weekly",ISNUMBER(Metrics!$K$6)),Metrics!$K$6,"")))))</f>
        <v/>
      </c>
      <c r="E95">
        <f>IF(NOT(ISNUMBER('Weekly data'!E95)),"",IF(Metrics!$L$6="% of target",IF(ISNUMBER(D95),IF(D95=0,"",'Weekly data'!E95/D95),""),'Weekly data'!E95))</f>
        <v/>
      </c>
      <c r="F95">
        <f>IF(AND(ISNUMBER(E95),ISNUMBER(E94)),ABS(E95-E94),"")</f>
        <v/>
      </c>
      <c r="G95">
        <f>IF(COUNT(E83:E94)&lt;12,"",AVERAGE(E83:E94))</f>
        <v/>
      </c>
      <c r="H95">
        <f>IF(COUNT(F84:F94)&lt;11,"",AVERAGE(F84:F94))</f>
        <v/>
      </c>
      <c r="I95">
        <f>IF(OR(G95="",H95=""),"",G95+2.66*H95)</f>
        <v/>
      </c>
      <c r="J95">
        <f>IF(OR(G95="",H95=""),"",G95-2.66*H95)</f>
        <v/>
      </c>
      <c r="K95">
        <f>IF(OR(G95="",COUNT(E88:E95)&lt;8),"",IF(COUNTIF(E88:E95,"&gt;"&amp;G95)=8,"Above",IF(COUNTIF(E88:E95,"&lt;"&amp;G95)=8,"Below","")))</f>
        <v/>
      </c>
      <c r="L95">
        <f>IF('Weekly data'!$C95="","",IF(Metrics!$J$7="Seasonal bookings",IF(OR(N(IFERROR(INDEX(Targets!$C$6:$C$45,MATCH('Weekly data'!$C95,Targets!$A$6:$A$45,0)),0))=0,SUM(Seasonality!$B$6:$B$18)=0),"",IFERROR(INDEX(Targets!$C$6:$C$45,MATCH('Weekly data'!$C95,Targets!$A$6:$A$45,0)),0)*$B95/SUM(Seasonality!$B$6:$B$18)),IF(Metrics!$J$7="Seasonal pipeline",IF(OR(N(IFERROR(INDEX(Targets!$C$6:$C$45,MATCH('Weekly data'!$C95,Targets!$A$6:$A$45,0)),0))=0,SUM(Seasonality!$C$6:$C$18)=0),"",IFERROR(INDEX(Targets!$C$6:$C$45,MATCH('Weekly data'!$C95,Targets!$A$6:$A$45,0)),0)*$C95/SUM(Seasonality!$C$6:$C$18)),IF(Metrics!$J$7="Quarter plan",IF(N(IFERROR(INDEX(Targets!$C$6:$C$45,MATCH('Weekly data'!$C95,Targets!$A$6:$A$45,0)),0))=0,"",IFERROR(INDEX(Targets!$C$6:$C$45,MATCH('Weekly data'!$C95,Targets!$A$6:$A$45,0)),0)),IF(AND(Metrics!$J$7="Weekly",ISNUMBER(Metrics!$K$7)),Metrics!$K$7,"")))))</f>
        <v/>
      </c>
      <c r="M95">
        <f>IF(NOT(ISNUMBER('Weekly data'!F95)),"",IF(Metrics!$L$7="% of target",IF(ISNUMBER(L95),IF(L95=0,"",'Weekly data'!F95/L95),""),'Weekly data'!F95))</f>
        <v/>
      </c>
      <c r="N95">
        <f>IF(AND(ISNUMBER(M95),ISNUMBER(M94)),ABS(M95-M94),"")</f>
        <v/>
      </c>
      <c r="O95">
        <f>IF(COUNT(M83:M94)&lt;12,"",AVERAGE(M83:M94))</f>
        <v/>
      </c>
      <c r="P95">
        <f>IF(COUNT(N84:N94)&lt;11,"",AVERAGE(N84:N94))</f>
        <v/>
      </c>
      <c r="Q95">
        <f>IF(OR(O95="",P95=""),"",O95+2.66*P95)</f>
        <v/>
      </c>
      <c r="R95">
        <f>IF(OR(O95="",P95=""),"",O95-2.66*P95)</f>
        <v/>
      </c>
      <c r="S95">
        <f>IF(OR(O95="",COUNT(M88:M95)&lt;8),"",IF(COUNTIF(M88:M95,"&gt;"&amp;O95)=8,"Above",IF(COUNTIF(M88:M95,"&lt;"&amp;O95)=8,"Below","")))</f>
        <v/>
      </c>
      <c r="T95">
        <f>IF('Weekly data'!$C95="","",IF(Metrics!$J$8="Seasonal bookings",IF(OR(N(IFERROR(INDEX(Targets!$D$6:$D$45,MATCH('Weekly data'!$C95,Targets!$A$6:$A$45,0)),0))=0,SUM(Seasonality!$B$6:$B$18)=0),"",IFERROR(INDEX(Targets!$D$6:$D$45,MATCH('Weekly data'!$C95,Targets!$A$6:$A$45,0)),0)*$B95/SUM(Seasonality!$B$6:$B$18)),IF(Metrics!$J$8="Seasonal pipeline",IF(OR(N(IFERROR(INDEX(Targets!$D$6:$D$45,MATCH('Weekly data'!$C95,Targets!$A$6:$A$45,0)),0))=0,SUM(Seasonality!$C$6:$C$18)=0),"",IFERROR(INDEX(Targets!$D$6:$D$45,MATCH('Weekly data'!$C95,Targets!$A$6:$A$45,0)),0)*$C95/SUM(Seasonality!$C$6:$C$18)),IF(Metrics!$J$8="Quarter plan",IF(N(IFERROR(INDEX(Targets!$D$6:$D$45,MATCH('Weekly data'!$C95,Targets!$A$6:$A$45,0)),0))=0,"",IFERROR(INDEX(Targets!$D$6:$D$45,MATCH('Weekly data'!$C95,Targets!$A$6:$A$45,0)),0)),IF(AND(Metrics!$J$8="Weekly",ISNUMBER(Metrics!$K$8)),Metrics!$K$8,"")))))</f>
        <v/>
      </c>
      <c r="U95">
        <f>IF(NOT(ISNUMBER('Weekly data'!G95)),"",IF(Metrics!$L$8="% of target",IF(ISNUMBER(T95),IF(T95=0,"",'Weekly data'!G95/T95),""),'Weekly data'!G95))</f>
        <v/>
      </c>
      <c r="V95">
        <f>IF(AND(ISNUMBER(U95),ISNUMBER(U94)),ABS(U95-U94),"")</f>
        <v/>
      </c>
      <c r="W95">
        <f>IF(COUNT(U83:U94)&lt;12,"",AVERAGE(U83:U94))</f>
        <v/>
      </c>
      <c r="X95">
        <f>IF(COUNT(V84:V94)&lt;11,"",AVERAGE(V84:V94))</f>
        <v/>
      </c>
      <c r="Y95">
        <f>IF(OR(W95="",X95=""),"",W95+2.66*X95)</f>
        <v/>
      </c>
      <c r="Z95">
        <f>IF(OR(W95="",X95=""),"",W95-2.66*X95)</f>
        <v/>
      </c>
      <c r="AA95">
        <f>IF(OR(W95="",COUNT(U88:U95)&lt;8),"",IF(COUNTIF(U88:U95,"&gt;"&amp;W95)=8,"Above",IF(COUNTIF(U88:U95,"&lt;"&amp;W95)=8,"Below","")))</f>
        <v/>
      </c>
      <c r="AB95">
        <f>IF('Weekly data'!$C95="","",IF(Metrics!$J$9="Seasonal bookings",IF(OR(N(IFERROR(INDEX(Targets!$E$6:$E$45,MATCH('Weekly data'!$C95,Targets!$A$6:$A$45,0)),0))=0,SUM(Seasonality!$B$6:$B$18)=0),"",IFERROR(INDEX(Targets!$E$6:$E$45,MATCH('Weekly data'!$C95,Targets!$A$6:$A$45,0)),0)*$B95/SUM(Seasonality!$B$6:$B$18)),IF(Metrics!$J$9="Seasonal pipeline",IF(OR(N(IFERROR(INDEX(Targets!$E$6:$E$45,MATCH('Weekly data'!$C95,Targets!$A$6:$A$45,0)),0))=0,SUM(Seasonality!$C$6:$C$18)=0),"",IFERROR(INDEX(Targets!$E$6:$E$45,MATCH('Weekly data'!$C95,Targets!$A$6:$A$45,0)),0)*$C95/SUM(Seasonality!$C$6:$C$18)),IF(Metrics!$J$9="Quarter plan",IF(N(IFERROR(INDEX(Targets!$E$6:$E$45,MATCH('Weekly data'!$C95,Targets!$A$6:$A$45,0)),0))=0,"",IFERROR(INDEX(Targets!$E$6:$E$45,MATCH('Weekly data'!$C95,Targets!$A$6:$A$45,0)),0)),IF(AND(Metrics!$J$9="Weekly",ISNUMBER(Metrics!$K$9)),Metrics!$K$9,"")))))</f>
        <v/>
      </c>
      <c r="AC95">
        <f>IF(NOT(ISNUMBER('Weekly data'!H95)),"",IF(Metrics!$L$9="% of target",IF(ISNUMBER(AB95),IF(AB95=0,"",'Weekly data'!H95/AB95),""),'Weekly data'!H95))</f>
        <v/>
      </c>
      <c r="AD95">
        <f>IF(AND(ISNUMBER(AC95),ISNUMBER(AC94)),ABS(AC95-AC94),"")</f>
        <v/>
      </c>
      <c r="AE95">
        <f>IF(COUNT(AC83:AC94)&lt;12,"",AVERAGE(AC83:AC94))</f>
        <v/>
      </c>
      <c r="AF95">
        <f>IF(COUNT(AD84:AD94)&lt;11,"",AVERAGE(AD84:AD94))</f>
        <v/>
      </c>
      <c r="AG95">
        <f>IF(OR(AE95="",AF95=""),"",AE95+2.66*AF95)</f>
        <v/>
      </c>
      <c r="AH95">
        <f>IF(OR(AE95="",AF95=""),"",AE95-2.66*AF95)</f>
        <v/>
      </c>
      <c r="AI95">
        <f>IF(OR(AE95="",COUNT(AC88:AC95)&lt;8),"",IF(COUNTIF(AC88:AC95,"&gt;"&amp;AE95)=8,"Above",IF(COUNTIF(AC88:AC95,"&lt;"&amp;AE95)=8,"Below","")))</f>
        <v/>
      </c>
      <c r="AJ95">
        <f>IF('Weekly data'!$C95="","",IF(Metrics!$J$10="Seasonal bookings",IF(OR(N(IFERROR(INDEX(Targets!$F$6:$F$45,MATCH('Weekly data'!$C95,Targets!$A$6:$A$45,0)),0))=0,SUM(Seasonality!$B$6:$B$18)=0),"",IFERROR(INDEX(Targets!$F$6:$F$45,MATCH('Weekly data'!$C95,Targets!$A$6:$A$45,0)),0)*$B95/SUM(Seasonality!$B$6:$B$18)),IF(Metrics!$J$10="Seasonal pipeline",IF(OR(N(IFERROR(INDEX(Targets!$F$6:$F$45,MATCH('Weekly data'!$C95,Targets!$A$6:$A$45,0)),0))=0,SUM(Seasonality!$C$6:$C$18)=0),"",IFERROR(INDEX(Targets!$F$6:$F$45,MATCH('Weekly data'!$C95,Targets!$A$6:$A$45,0)),0)*$C95/SUM(Seasonality!$C$6:$C$18)),IF(Metrics!$J$10="Quarter plan",IF(N(IFERROR(INDEX(Targets!$F$6:$F$45,MATCH('Weekly data'!$C95,Targets!$A$6:$A$45,0)),0))=0,"",IFERROR(INDEX(Targets!$F$6:$F$45,MATCH('Weekly data'!$C95,Targets!$A$6:$A$45,0)),0)),IF(AND(Metrics!$J$10="Weekly",ISNUMBER(Metrics!$K$10)),Metrics!$K$10,"")))))</f>
        <v/>
      </c>
      <c r="AK95">
        <f>IF(NOT(ISNUMBER('Weekly data'!I95)),"",IF(Metrics!$L$10="% of target",IF(ISNUMBER(AJ95),IF(AJ95=0,"",'Weekly data'!I95/AJ95),""),'Weekly data'!I95))</f>
        <v/>
      </c>
      <c r="AL95">
        <f>IF(AND(ISNUMBER(AK95),ISNUMBER(AK94)),ABS(AK95-AK94),"")</f>
        <v/>
      </c>
      <c r="AM95">
        <f>IF(COUNT(AK83:AK94)&lt;12,"",AVERAGE(AK83:AK94))</f>
        <v/>
      </c>
      <c r="AN95">
        <f>IF(COUNT(AL84:AL94)&lt;11,"",AVERAGE(AL84:AL94))</f>
        <v/>
      </c>
      <c r="AO95">
        <f>IF(OR(AM95="",AN95=""),"",AM95+2.66*AN95)</f>
        <v/>
      </c>
      <c r="AP95">
        <f>IF(OR(AM95="",AN95=""),"",AM95-2.66*AN95)</f>
        <v/>
      </c>
      <c r="AQ95">
        <f>IF(OR(AM95="",COUNT(AK88:AK95)&lt;8),"",IF(COUNTIF(AK88:AK95,"&gt;"&amp;AM95)=8,"Above",IF(COUNTIF(AK88:AK95,"&lt;"&amp;AM95)=8,"Below","")))</f>
        <v/>
      </c>
      <c r="AR95">
        <f>IF('Weekly data'!$C95="","",IF(Metrics!$J$11="Seasonal bookings",IF(OR(N(IFERROR(INDEX(Targets!$G$6:$G$45,MATCH('Weekly data'!$C95,Targets!$A$6:$A$45,0)),0))=0,SUM(Seasonality!$B$6:$B$18)=0),"",IFERROR(INDEX(Targets!$G$6:$G$45,MATCH('Weekly data'!$C95,Targets!$A$6:$A$45,0)),0)*$B95/SUM(Seasonality!$B$6:$B$18)),IF(Metrics!$J$11="Seasonal pipeline",IF(OR(N(IFERROR(INDEX(Targets!$G$6:$G$45,MATCH('Weekly data'!$C95,Targets!$A$6:$A$45,0)),0))=0,SUM(Seasonality!$C$6:$C$18)=0),"",IFERROR(INDEX(Targets!$G$6:$G$45,MATCH('Weekly data'!$C95,Targets!$A$6:$A$45,0)),0)*$C95/SUM(Seasonality!$C$6:$C$18)),IF(Metrics!$J$11="Quarter plan",IF(N(IFERROR(INDEX(Targets!$G$6:$G$45,MATCH('Weekly data'!$C95,Targets!$A$6:$A$45,0)),0))=0,"",IFERROR(INDEX(Targets!$G$6:$G$45,MATCH('Weekly data'!$C95,Targets!$A$6:$A$45,0)),0)),IF(AND(Metrics!$J$11="Weekly",ISNUMBER(Metrics!$K$11)),Metrics!$K$11,"")))))</f>
        <v/>
      </c>
      <c r="AS95">
        <f>IF(NOT(ISNUMBER('Weekly data'!J95)),"",IF(Metrics!$L$11="% of target",IF(ISNUMBER(AR95),IF(AR95=0,"",'Weekly data'!J95/AR95),""),'Weekly data'!J95))</f>
        <v/>
      </c>
      <c r="AT95">
        <f>IF(AND(ISNUMBER(AS95),ISNUMBER(AS94)),ABS(AS95-AS94),"")</f>
        <v/>
      </c>
      <c r="AU95">
        <f>IF(COUNT(AS83:AS94)&lt;12,"",AVERAGE(AS83:AS94))</f>
        <v/>
      </c>
      <c r="AV95">
        <f>IF(COUNT(AT84:AT94)&lt;11,"",AVERAGE(AT84:AT94))</f>
        <v/>
      </c>
      <c r="AW95">
        <f>IF(OR(AU95="",AV95=""),"",AU95+2.66*AV95)</f>
        <v/>
      </c>
      <c r="AX95">
        <f>IF(OR(AU95="",AV95=""),"",AU95-2.66*AV95)</f>
        <v/>
      </c>
      <c r="AY95">
        <f>IF(OR(AU95="",COUNT(AS88:AS95)&lt;8),"",IF(COUNTIF(AS88:AS95,"&gt;"&amp;AU95)=8,"Above",IF(COUNTIF(AS88:AS95,"&lt;"&amp;AU95)=8,"Below","")))</f>
        <v/>
      </c>
      <c r="AZ95">
        <f>IF('Weekly data'!$C95="","",IF(Metrics!$J$12="Seasonal bookings",IF(OR(N(IFERROR(INDEX(Targets!$H$6:$H$45,MATCH('Weekly data'!$C95,Targets!$A$6:$A$45,0)),0))=0,SUM(Seasonality!$B$6:$B$18)=0),"",IFERROR(INDEX(Targets!$H$6:$H$45,MATCH('Weekly data'!$C95,Targets!$A$6:$A$45,0)),0)*$B95/SUM(Seasonality!$B$6:$B$18)),IF(Metrics!$J$12="Seasonal pipeline",IF(OR(N(IFERROR(INDEX(Targets!$H$6:$H$45,MATCH('Weekly data'!$C95,Targets!$A$6:$A$45,0)),0))=0,SUM(Seasonality!$C$6:$C$18)=0),"",IFERROR(INDEX(Targets!$H$6:$H$45,MATCH('Weekly data'!$C95,Targets!$A$6:$A$45,0)),0)*$C95/SUM(Seasonality!$C$6:$C$18)),IF(Metrics!$J$12="Quarter plan",IF(N(IFERROR(INDEX(Targets!$H$6:$H$45,MATCH('Weekly data'!$C95,Targets!$A$6:$A$45,0)),0))=0,"",IFERROR(INDEX(Targets!$H$6:$H$45,MATCH('Weekly data'!$C95,Targets!$A$6:$A$45,0)),0)),IF(AND(Metrics!$J$12="Weekly",ISNUMBER(Metrics!$K$12)),Metrics!$K$12,"")))))</f>
        <v/>
      </c>
      <c r="BA95">
        <f>IF(NOT(ISNUMBER('Weekly data'!K95)),"",IF(Metrics!$L$12="% of target",IF(ISNUMBER(AZ95),IF(AZ95=0,"",'Weekly data'!K95/AZ95),""),'Weekly data'!K95))</f>
        <v/>
      </c>
      <c r="BB95">
        <f>IF(AND(ISNUMBER(BA95),ISNUMBER(BA94)),ABS(BA95-BA94),"")</f>
        <v/>
      </c>
      <c r="BC95">
        <f>IF(COUNT(BA83:BA94)&lt;12,"",AVERAGE(BA83:BA94))</f>
        <v/>
      </c>
      <c r="BD95">
        <f>IF(COUNT(BB84:BB94)&lt;11,"",AVERAGE(BB84:BB94))</f>
        <v/>
      </c>
      <c r="BE95">
        <f>IF(OR(BC95="",BD95=""),"",BC95+2.66*BD95)</f>
        <v/>
      </c>
      <c r="BF95">
        <f>IF(OR(BC95="",BD95=""),"",BC95-2.66*BD95)</f>
        <v/>
      </c>
      <c r="BG95">
        <f>IF(OR(BC95="",COUNT(BA88:BA95)&lt;8),"",IF(COUNTIF(BA88:BA95,"&gt;"&amp;BC95)=8,"Above",IF(COUNTIF(BA88:BA95,"&lt;"&amp;BC95)=8,"Below","")))</f>
        <v/>
      </c>
      <c r="BH95">
        <f>IF('Weekly data'!$C95="","",IF(Metrics!$J$13="Seasonal bookings",IF(OR(N(IFERROR(INDEX(Targets!$I$6:$I$45,MATCH('Weekly data'!$C95,Targets!$A$6:$A$45,0)),0))=0,SUM(Seasonality!$B$6:$B$18)=0),"",IFERROR(INDEX(Targets!$I$6:$I$45,MATCH('Weekly data'!$C95,Targets!$A$6:$A$45,0)),0)*$B95/SUM(Seasonality!$B$6:$B$18)),IF(Metrics!$J$13="Seasonal pipeline",IF(OR(N(IFERROR(INDEX(Targets!$I$6:$I$45,MATCH('Weekly data'!$C95,Targets!$A$6:$A$45,0)),0))=0,SUM(Seasonality!$C$6:$C$18)=0),"",IFERROR(INDEX(Targets!$I$6:$I$45,MATCH('Weekly data'!$C95,Targets!$A$6:$A$45,0)),0)*$C95/SUM(Seasonality!$C$6:$C$18)),IF(Metrics!$J$13="Quarter plan",IF(N(IFERROR(INDEX(Targets!$I$6:$I$45,MATCH('Weekly data'!$C95,Targets!$A$6:$A$45,0)),0))=0,"",IFERROR(INDEX(Targets!$I$6:$I$45,MATCH('Weekly data'!$C95,Targets!$A$6:$A$45,0)),0)),IF(AND(Metrics!$J$13="Weekly",ISNUMBER(Metrics!$K$13)),Metrics!$K$13,"")))))</f>
        <v/>
      </c>
      <c r="BI95">
        <f>IF(NOT(ISNUMBER('Weekly data'!L95)),"",IF(Metrics!$L$13="% of target",IF(ISNUMBER(BH95),IF(BH95=0,"",'Weekly data'!L95/BH95),""),'Weekly data'!L95))</f>
        <v/>
      </c>
      <c r="BJ95">
        <f>IF(AND(ISNUMBER(BI95),ISNUMBER(BI94)),ABS(BI95-BI94),"")</f>
        <v/>
      </c>
      <c r="BK95">
        <f>IF(COUNT(BI83:BI94)&lt;12,"",AVERAGE(BI83:BI94))</f>
        <v/>
      </c>
      <c r="BL95">
        <f>IF(COUNT(BJ84:BJ94)&lt;11,"",AVERAGE(BJ84:BJ94))</f>
        <v/>
      </c>
      <c r="BM95">
        <f>IF(OR(BK95="",BL95=""),"",BK95+2.66*BL95)</f>
        <v/>
      </c>
      <c r="BN95">
        <f>IF(OR(BK95="",BL95=""),"",BK95-2.66*BL95)</f>
        <v/>
      </c>
      <c r="BO95">
        <f>IF(OR(BK95="",COUNT(BI88:BI95)&lt;8),"",IF(COUNTIF(BI88:BI95,"&gt;"&amp;BK95)=8,"Above",IF(COUNTIF(BI88:BI95,"&lt;"&amp;BK95)=8,"Below","")))</f>
        <v/>
      </c>
      <c r="BP95">
        <f>IF('Weekly data'!$C95="","",IF(Metrics!$J$14="Seasonal bookings",IF(OR(N(IFERROR(INDEX(Targets!$J$6:$J$45,MATCH('Weekly data'!$C95,Targets!$A$6:$A$45,0)),0))=0,SUM(Seasonality!$B$6:$B$18)=0),"",IFERROR(INDEX(Targets!$J$6:$J$45,MATCH('Weekly data'!$C95,Targets!$A$6:$A$45,0)),0)*$B95/SUM(Seasonality!$B$6:$B$18)),IF(Metrics!$J$14="Seasonal pipeline",IF(OR(N(IFERROR(INDEX(Targets!$J$6:$J$45,MATCH('Weekly data'!$C95,Targets!$A$6:$A$45,0)),0))=0,SUM(Seasonality!$C$6:$C$18)=0),"",IFERROR(INDEX(Targets!$J$6:$J$45,MATCH('Weekly data'!$C95,Targets!$A$6:$A$45,0)),0)*$C95/SUM(Seasonality!$C$6:$C$18)),IF(Metrics!$J$14="Quarter plan",IF(N(IFERROR(INDEX(Targets!$J$6:$J$45,MATCH('Weekly data'!$C95,Targets!$A$6:$A$45,0)),0))=0,"",IFERROR(INDEX(Targets!$J$6:$J$45,MATCH('Weekly data'!$C95,Targets!$A$6:$A$45,0)),0)),IF(AND(Metrics!$J$14="Weekly",ISNUMBER(Metrics!$K$14)),Metrics!$K$14,"")))))</f>
        <v/>
      </c>
      <c r="BQ95">
        <f>IF(NOT(ISNUMBER('Weekly data'!M95)),"",IF(Metrics!$L$14="% of target",IF(ISNUMBER(BP95),IF(BP95=0,"",'Weekly data'!M95/BP95),""),'Weekly data'!M95))</f>
        <v/>
      </c>
      <c r="BR95">
        <f>IF(AND(ISNUMBER(BQ95),ISNUMBER(BQ94)),ABS(BQ95-BQ94),"")</f>
        <v/>
      </c>
      <c r="BS95">
        <f>IF(COUNT(BQ83:BQ94)&lt;12,"",AVERAGE(BQ83:BQ94))</f>
        <v/>
      </c>
      <c r="BT95">
        <f>IF(COUNT(BR84:BR94)&lt;11,"",AVERAGE(BR84:BR94))</f>
        <v/>
      </c>
      <c r="BU95">
        <f>IF(OR(BS95="",BT95=""),"",BS95+2.66*BT95)</f>
        <v/>
      </c>
      <c r="BV95">
        <f>IF(OR(BS95="",BT95=""),"",BS95-2.66*BT95)</f>
        <v/>
      </c>
      <c r="BW95">
        <f>IF(OR(BS95="",COUNT(BQ88:BQ95)&lt;8),"",IF(COUNTIF(BQ88:BQ95,"&gt;"&amp;BS95)=8,"Above",IF(COUNTIF(BQ88:BQ95,"&lt;"&amp;BS95)=8,"Below","")))</f>
        <v/>
      </c>
      <c r="BX95">
        <f>IF('Weekly data'!$C95="","",IF(Metrics!$J$15="Seasonal bookings",IF(OR(N(IFERROR(INDEX(Targets!$K$6:$K$45,MATCH('Weekly data'!$C95,Targets!$A$6:$A$45,0)),0))=0,SUM(Seasonality!$B$6:$B$18)=0),"",IFERROR(INDEX(Targets!$K$6:$K$45,MATCH('Weekly data'!$C95,Targets!$A$6:$A$45,0)),0)*$B95/SUM(Seasonality!$B$6:$B$18)),IF(Metrics!$J$15="Seasonal pipeline",IF(OR(N(IFERROR(INDEX(Targets!$K$6:$K$45,MATCH('Weekly data'!$C95,Targets!$A$6:$A$45,0)),0))=0,SUM(Seasonality!$C$6:$C$18)=0),"",IFERROR(INDEX(Targets!$K$6:$K$45,MATCH('Weekly data'!$C95,Targets!$A$6:$A$45,0)),0)*$C95/SUM(Seasonality!$C$6:$C$18)),IF(Metrics!$J$15="Quarter plan",IF(N(IFERROR(INDEX(Targets!$K$6:$K$45,MATCH('Weekly data'!$C95,Targets!$A$6:$A$45,0)),0))=0,"",IFERROR(INDEX(Targets!$K$6:$K$45,MATCH('Weekly data'!$C95,Targets!$A$6:$A$45,0)),0)),IF(AND(Metrics!$J$15="Weekly",ISNUMBER(Metrics!$K$15)),Metrics!$K$15,"")))))</f>
        <v/>
      </c>
      <c r="BY95">
        <f>IF(NOT(ISNUMBER('Weekly data'!N95)),"",IF(Metrics!$L$15="% of target",IF(ISNUMBER(BX95),IF(BX95=0,"",'Weekly data'!N95/BX95),""),'Weekly data'!N95))</f>
        <v/>
      </c>
      <c r="BZ95">
        <f>IF(AND(ISNUMBER(BY95),ISNUMBER(BY94)),ABS(BY95-BY94),"")</f>
        <v/>
      </c>
      <c r="CA95">
        <f>IF(COUNT(BY83:BY94)&lt;12,"",AVERAGE(BY83:BY94))</f>
        <v/>
      </c>
      <c r="CB95">
        <f>IF(COUNT(BZ84:BZ94)&lt;11,"",AVERAGE(BZ84:BZ94))</f>
        <v/>
      </c>
      <c r="CC95">
        <f>IF(OR(CA95="",CB95=""),"",CA95+2.66*CB95)</f>
        <v/>
      </c>
      <c r="CD95">
        <f>IF(OR(CA95="",CB95=""),"",CA95-2.66*CB95)</f>
        <v/>
      </c>
      <c r="CE95">
        <f>IF(OR(CA95="",COUNT(BY88:BY95)&lt;8),"",IF(COUNTIF(BY88:BY95,"&gt;"&amp;CA95)=8,"Above",IF(COUNTIF(BY88:BY95,"&lt;"&amp;CA95)=8,"Below","")))</f>
        <v/>
      </c>
      <c r="CF95">
        <f>IF('Weekly data'!$C95="","",IF(Metrics!$J$16="Seasonal bookings",IF(OR(N(IFERROR(INDEX(Targets!$L$6:$L$45,MATCH('Weekly data'!$C95,Targets!$A$6:$A$45,0)),0))=0,SUM(Seasonality!$B$6:$B$18)=0),"",IFERROR(INDEX(Targets!$L$6:$L$45,MATCH('Weekly data'!$C95,Targets!$A$6:$A$45,0)),0)*$B95/SUM(Seasonality!$B$6:$B$18)),IF(Metrics!$J$16="Seasonal pipeline",IF(OR(N(IFERROR(INDEX(Targets!$L$6:$L$45,MATCH('Weekly data'!$C95,Targets!$A$6:$A$45,0)),0))=0,SUM(Seasonality!$C$6:$C$18)=0),"",IFERROR(INDEX(Targets!$L$6:$L$45,MATCH('Weekly data'!$C95,Targets!$A$6:$A$45,0)),0)*$C95/SUM(Seasonality!$C$6:$C$18)),IF(Metrics!$J$16="Quarter plan",IF(N(IFERROR(INDEX(Targets!$L$6:$L$45,MATCH('Weekly data'!$C95,Targets!$A$6:$A$45,0)),0))=0,"",IFERROR(INDEX(Targets!$L$6:$L$45,MATCH('Weekly data'!$C95,Targets!$A$6:$A$45,0)),0)),IF(AND(Metrics!$J$16="Weekly",ISNUMBER(Metrics!$K$16)),Metrics!$K$16,"")))))</f>
        <v/>
      </c>
      <c r="CG95">
        <f>IF(NOT(ISNUMBER('Weekly data'!O95)),"",IF(Metrics!$L$16="% of target",IF(ISNUMBER(CF95),IF(CF95=0,"",'Weekly data'!O95/CF95),""),'Weekly data'!O95))</f>
        <v/>
      </c>
      <c r="CH95">
        <f>IF(AND(ISNUMBER(CG95),ISNUMBER(CG94)),ABS(CG95-CG94),"")</f>
        <v/>
      </c>
      <c r="CI95">
        <f>IF(COUNT(CG83:CG94)&lt;12,"",AVERAGE(CG83:CG94))</f>
        <v/>
      </c>
      <c r="CJ95">
        <f>IF(COUNT(CH84:CH94)&lt;11,"",AVERAGE(CH84:CH94))</f>
        <v/>
      </c>
      <c r="CK95">
        <f>IF(OR(CI95="",CJ95=""),"",CI95+2.66*CJ95)</f>
        <v/>
      </c>
      <c r="CL95">
        <f>IF(OR(CI95="",CJ95=""),"",CI95-2.66*CJ95)</f>
        <v/>
      </c>
      <c r="CM95">
        <f>IF(OR(CI95="",COUNT(CG88:CG95)&lt;8),"",IF(COUNTIF(CG88:CG95,"&gt;"&amp;CI95)=8,"Above",IF(COUNTIF(CG88:CG95,"&lt;"&amp;CI95)=8,"Below","")))</f>
        <v/>
      </c>
      <c r="CN95">
        <f>IF('Weekly data'!$C95="","",IF(Metrics!$J$17="Seasonal bookings",IF(OR(N(IFERROR(INDEX(Targets!$M$6:$M$45,MATCH('Weekly data'!$C95,Targets!$A$6:$A$45,0)),0))=0,SUM(Seasonality!$B$6:$B$18)=0),"",IFERROR(INDEX(Targets!$M$6:$M$45,MATCH('Weekly data'!$C95,Targets!$A$6:$A$45,0)),0)*$B95/SUM(Seasonality!$B$6:$B$18)),IF(Metrics!$J$17="Seasonal pipeline",IF(OR(N(IFERROR(INDEX(Targets!$M$6:$M$45,MATCH('Weekly data'!$C95,Targets!$A$6:$A$45,0)),0))=0,SUM(Seasonality!$C$6:$C$18)=0),"",IFERROR(INDEX(Targets!$M$6:$M$45,MATCH('Weekly data'!$C95,Targets!$A$6:$A$45,0)),0)*$C95/SUM(Seasonality!$C$6:$C$18)),IF(Metrics!$J$17="Quarter plan",IF(N(IFERROR(INDEX(Targets!$M$6:$M$45,MATCH('Weekly data'!$C95,Targets!$A$6:$A$45,0)),0))=0,"",IFERROR(INDEX(Targets!$M$6:$M$45,MATCH('Weekly data'!$C95,Targets!$A$6:$A$45,0)),0)),IF(AND(Metrics!$J$17="Weekly",ISNUMBER(Metrics!$K$17)),Metrics!$K$17,"")))))</f>
        <v/>
      </c>
      <c r="CO95">
        <f>IF(NOT(ISNUMBER('Weekly data'!P95)),"",IF(Metrics!$L$17="% of target",IF(ISNUMBER(CN95),IF(CN95=0,"",'Weekly data'!P95/CN95),""),'Weekly data'!P95))</f>
        <v/>
      </c>
      <c r="CP95">
        <f>IF(AND(ISNUMBER(CO95),ISNUMBER(CO94)),ABS(CO95-CO94),"")</f>
        <v/>
      </c>
      <c r="CQ95">
        <f>IF(COUNT(CO83:CO94)&lt;12,"",AVERAGE(CO83:CO94))</f>
        <v/>
      </c>
      <c r="CR95">
        <f>IF(COUNT(CP84:CP94)&lt;11,"",AVERAGE(CP84:CP94))</f>
        <v/>
      </c>
      <c r="CS95">
        <f>IF(OR(CQ95="",CR95=""),"",CQ95+2.66*CR95)</f>
        <v/>
      </c>
      <c r="CT95">
        <f>IF(OR(CQ95="",CR95=""),"",CQ95-2.66*CR95)</f>
        <v/>
      </c>
      <c r="CU95">
        <f>IF(OR(CQ95="",COUNT(CO88:CO95)&lt;8),"",IF(COUNTIF(CO88:CO95,"&gt;"&amp;CQ95)=8,"Above",IF(COUNTIF(CO88:CO95,"&lt;"&amp;CQ95)=8,"Below","")))</f>
        <v/>
      </c>
    </row>
    <row r="96">
      <c r="A96" s="8">
        <f>'Weekly data'!A96</f>
        <v/>
      </c>
      <c r="B96">
        <f>IF('Weekly data'!D96="","",INDEX(Seasonality!$B$6:$B$18,'Weekly data'!D96))</f>
        <v/>
      </c>
      <c r="C96">
        <f>IF('Weekly data'!D96="","",INDEX(Seasonality!$C$6:$C$18,'Weekly data'!D96))</f>
        <v/>
      </c>
      <c r="D96">
        <f>IF('Weekly data'!$C96="","",IF(Metrics!$J$6="Seasonal bookings",IF(OR(N(IFERROR(INDEX(Targets!$B$6:$B$45,MATCH('Weekly data'!$C96,Targets!$A$6:$A$45,0)),0))=0,SUM(Seasonality!$B$6:$B$18)=0),"",IFERROR(INDEX(Targets!$B$6:$B$45,MATCH('Weekly data'!$C96,Targets!$A$6:$A$45,0)),0)*$B96/SUM(Seasonality!$B$6:$B$18)),IF(Metrics!$J$6="Seasonal pipeline",IF(OR(N(IFERROR(INDEX(Targets!$B$6:$B$45,MATCH('Weekly data'!$C96,Targets!$A$6:$A$45,0)),0))=0,SUM(Seasonality!$C$6:$C$18)=0),"",IFERROR(INDEX(Targets!$B$6:$B$45,MATCH('Weekly data'!$C96,Targets!$A$6:$A$45,0)),0)*$C96/SUM(Seasonality!$C$6:$C$18)),IF(Metrics!$J$6="Quarter plan",IF(N(IFERROR(INDEX(Targets!$B$6:$B$45,MATCH('Weekly data'!$C96,Targets!$A$6:$A$45,0)),0))=0,"",IFERROR(INDEX(Targets!$B$6:$B$45,MATCH('Weekly data'!$C96,Targets!$A$6:$A$45,0)),0)),IF(AND(Metrics!$J$6="Weekly",ISNUMBER(Metrics!$K$6)),Metrics!$K$6,"")))))</f>
        <v/>
      </c>
      <c r="E96">
        <f>IF(NOT(ISNUMBER('Weekly data'!E96)),"",IF(Metrics!$L$6="% of target",IF(ISNUMBER(D96),IF(D96=0,"",'Weekly data'!E96/D96),""),'Weekly data'!E96))</f>
        <v/>
      </c>
      <c r="F96">
        <f>IF(AND(ISNUMBER(E96),ISNUMBER(E95)),ABS(E96-E95),"")</f>
        <v/>
      </c>
      <c r="G96">
        <f>IF(COUNT(E84:E95)&lt;12,"",AVERAGE(E84:E95))</f>
        <v/>
      </c>
      <c r="H96">
        <f>IF(COUNT(F85:F95)&lt;11,"",AVERAGE(F85:F95))</f>
        <v/>
      </c>
      <c r="I96">
        <f>IF(OR(G96="",H96=""),"",G96+2.66*H96)</f>
        <v/>
      </c>
      <c r="J96">
        <f>IF(OR(G96="",H96=""),"",G96-2.66*H96)</f>
        <v/>
      </c>
      <c r="K96">
        <f>IF(OR(G96="",COUNT(E89:E96)&lt;8),"",IF(COUNTIF(E89:E96,"&gt;"&amp;G96)=8,"Above",IF(COUNTIF(E89:E96,"&lt;"&amp;G96)=8,"Below","")))</f>
        <v/>
      </c>
      <c r="L96">
        <f>IF('Weekly data'!$C96="","",IF(Metrics!$J$7="Seasonal bookings",IF(OR(N(IFERROR(INDEX(Targets!$C$6:$C$45,MATCH('Weekly data'!$C96,Targets!$A$6:$A$45,0)),0))=0,SUM(Seasonality!$B$6:$B$18)=0),"",IFERROR(INDEX(Targets!$C$6:$C$45,MATCH('Weekly data'!$C96,Targets!$A$6:$A$45,0)),0)*$B96/SUM(Seasonality!$B$6:$B$18)),IF(Metrics!$J$7="Seasonal pipeline",IF(OR(N(IFERROR(INDEX(Targets!$C$6:$C$45,MATCH('Weekly data'!$C96,Targets!$A$6:$A$45,0)),0))=0,SUM(Seasonality!$C$6:$C$18)=0),"",IFERROR(INDEX(Targets!$C$6:$C$45,MATCH('Weekly data'!$C96,Targets!$A$6:$A$45,0)),0)*$C96/SUM(Seasonality!$C$6:$C$18)),IF(Metrics!$J$7="Quarter plan",IF(N(IFERROR(INDEX(Targets!$C$6:$C$45,MATCH('Weekly data'!$C96,Targets!$A$6:$A$45,0)),0))=0,"",IFERROR(INDEX(Targets!$C$6:$C$45,MATCH('Weekly data'!$C96,Targets!$A$6:$A$45,0)),0)),IF(AND(Metrics!$J$7="Weekly",ISNUMBER(Metrics!$K$7)),Metrics!$K$7,"")))))</f>
        <v/>
      </c>
      <c r="M96">
        <f>IF(NOT(ISNUMBER('Weekly data'!F96)),"",IF(Metrics!$L$7="% of target",IF(ISNUMBER(L96),IF(L96=0,"",'Weekly data'!F96/L96),""),'Weekly data'!F96))</f>
        <v/>
      </c>
      <c r="N96">
        <f>IF(AND(ISNUMBER(M96),ISNUMBER(M95)),ABS(M96-M95),"")</f>
        <v/>
      </c>
      <c r="O96">
        <f>IF(COUNT(M84:M95)&lt;12,"",AVERAGE(M84:M95))</f>
        <v/>
      </c>
      <c r="P96">
        <f>IF(COUNT(N85:N95)&lt;11,"",AVERAGE(N85:N95))</f>
        <v/>
      </c>
      <c r="Q96">
        <f>IF(OR(O96="",P96=""),"",O96+2.66*P96)</f>
        <v/>
      </c>
      <c r="R96">
        <f>IF(OR(O96="",P96=""),"",O96-2.66*P96)</f>
        <v/>
      </c>
      <c r="S96">
        <f>IF(OR(O96="",COUNT(M89:M96)&lt;8),"",IF(COUNTIF(M89:M96,"&gt;"&amp;O96)=8,"Above",IF(COUNTIF(M89:M96,"&lt;"&amp;O96)=8,"Below","")))</f>
        <v/>
      </c>
      <c r="T96">
        <f>IF('Weekly data'!$C96="","",IF(Metrics!$J$8="Seasonal bookings",IF(OR(N(IFERROR(INDEX(Targets!$D$6:$D$45,MATCH('Weekly data'!$C96,Targets!$A$6:$A$45,0)),0))=0,SUM(Seasonality!$B$6:$B$18)=0),"",IFERROR(INDEX(Targets!$D$6:$D$45,MATCH('Weekly data'!$C96,Targets!$A$6:$A$45,0)),0)*$B96/SUM(Seasonality!$B$6:$B$18)),IF(Metrics!$J$8="Seasonal pipeline",IF(OR(N(IFERROR(INDEX(Targets!$D$6:$D$45,MATCH('Weekly data'!$C96,Targets!$A$6:$A$45,0)),0))=0,SUM(Seasonality!$C$6:$C$18)=0),"",IFERROR(INDEX(Targets!$D$6:$D$45,MATCH('Weekly data'!$C96,Targets!$A$6:$A$45,0)),0)*$C96/SUM(Seasonality!$C$6:$C$18)),IF(Metrics!$J$8="Quarter plan",IF(N(IFERROR(INDEX(Targets!$D$6:$D$45,MATCH('Weekly data'!$C96,Targets!$A$6:$A$45,0)),0))=0,"",IFERROR(INDEX(Targets!$D$6:$D$45,MATCH('Weekly data'!$C96,Targets!$A$6:$A$45,0)),0)),IF(AND(Metrics!$J$8="Weekly",ISNUMBER(Metrics!$K$8)),Metrics!$K$8,"")))))</f>
        <v/>
      </c>
      <c r="U96">
        <f>IF(NOT(ISNUMBER('Weekly data'!G96)),"",IF(Metrics!$L$8="% of target",IF(ISNUMBER(T96),IF(T96=0,"",'Weekly data'!G96/T96),""),'Weekly data'!G96))</f>
        <v/>
      </c>
      <c r="V96">
        <f>IF(AND(ISNUMBER(U96),ISNUMBER(U95)),ABS(U96-U95),"")</f>
        <v/>
      </c>
      <c r="W96">
        <f>IF(COUNT(U84:U95)&lt;12,"",AVERAGE(U84:U95))</f>
        <v/>
      </c>
      <c r="X96">
        <f>IF(COUNT(V85:V95)&lt;11,"",AVERAGE(V85:V95))</f>
        <v/>
      </c>
      <c r="Y96">
        <f>IF(OR(W96="",X96=""),"",W96+2.66*X96)</f>
        <v/>
      </c>
      <c r="Z96">
        <f>IF(OR(W96="",X96=""),"",W96-2.66*X96)</f>
        <v/>
      </c>
      <c r="AA96">
        <f>IF(OR(W96="",COUNT(U89:U96)&lt;8),"",IF(COUNTIF(U89:U96,"&gt;"&amp;W96)=8,"Above",IF(COUNTIF(U89:U96,"&lt;"&amp;W96)=8,"Below","")))</f>
        <v/>
      </c>
      <c r="AB96">
        <f>IF('Weekly data'!$C96="","",IF(Metrics!$J$9="Seasonal bookings",IF(OR(N(IFERROR(INDEX(Targets!$E$6:$E$45,MATCH('Weekly data'!$C96,Targets!$A$6:$A$45,0)),0))=0,SUM(Seasonality!$B$6:$B$18)=0),"",IFERROR(INDEX(Targets!$E$6:$E$45,MATCH('Weekly data'!$C96,Targets!$A$6:$A$45,0)),0)*$B96/SUM(Seasonality!$B$6:$B$18)),IF(Metrics!$J$9="Seasonal pipeline",IF(OR(N(IFERROR(INDEX(Targets!$E$6:$E$45,MATCH('Weekly data'!$C96,Targets!$A$6:$A$45,0)),0))=0,SUM(Seasonality!$C$6:$C$18)=0),"",IFERROR(INDEX(Targets!$E$6:$E$45,MATCH('Weekly data'!$C96,Targets!$A$6:$A$45,0)),0)*$C96/SUM(Seasonality!$C$6:$C$18)),IF(Metrics!$J$9="Quarter plan",IF(N(IFERROR(INDEX(Targets!$E$6:$E$45,MATCH('Weekly data'!$C96,Targets!$A$6:$A$45,0)),0))=0,"",IFERROR(INDEX(Targets!$E$6:$E$45,MATCH('Weekly data'!$C96,Targets!$A$6:$A$45,0)),0)),IF(AND(Metrics!$J$9="Weekly",ISNUMBER(Metrics!$K$9)),Metrics!$K$9,"")))))</f>
        <v/>
      </c>
      <c r="AC96">
        <f>IF(NOT(ISNUMBER('Weekly data'!H96)),"",IF(Metrics!$L$9="% of target",IF(ISNUMBER(AB96),IF(AB96=0,"",'Weekly data'!H96/AB96),""),'Weekly data'!H96))</f>
        <v/>
      </c>
      <c r="AD96">
        <f>IF(AND(ISNUMBER(AC96),ISNUMBER(AC95)),ABS(AC96-AC95),"")</f>
        <v/>
      </c>
      <c r="AE96">
        <f>IF(COUNT(AC84:AC95)&lt;12,"",AVERAGE(AC84:AC95))</f>
        <v/>
      </c>
      <c r="AF96">
        <f>IF(COUNT(AD85:AD95)&lt;11,"",AVERAGE(AD85:AD95))</f>
        <v/>
      </c>
      <c r="AG96">
        <f>IF(OR(AE96="",AF96=""),"",AE96+2.66*AF96)</f>
        <v/>
      </c>
      <c r="AH96">
        <f>IF(OR(AE96="",AF96=""),"",AE96-2.66*AF96)</f>
        <v/>
      </c>
      <c r="AI96">
        <f>IF(OR(AE96="",COUNT(AC89:AC96)&lt;8),"",IF(COUNTIF(AC89:AC96,"&gt;"&amp;AE96)=8,"Above",IF(COUNTIF(AC89:AC96,"&lt;"&amp;AE96)=8,"Below","")))</f>
        <v/>
      </c>
      <c r="AJ96">
        <f>IF('Weekly data'!$C96="","",IF(Metrics!$J$10="Seasonal bookings",IF(OR(N(IFERROR(INDEX(Targets!$F$6:$F$45,MATCH('Weekly data'!$C96,Targets!$A$6:$A$45,0)),0))=0,SUM(Seasonality!$B$6:$B$18)=0),"",IFERROR(INDEX(Targets!$F$6:$F$45,MATCH('Weekly data'!$C96,Targets!$A$6:$A$45,0)),0)*$B96/SUM(Seasonality!$B$6:$B$18)),IF(Metrics!$J$10="Seasonal pipeline",IF(OR(N(IFERROR(INDEX(Targets!$F$6:$F$45,MATCH('Weekly data'!$C96,Targets!$A$6:$A$45,0)),0))=0,SUM(Seasonality!$C$6:$C$18)=0),"",IFERROR(INDEX(Targets!$F$6:$F$45,MATCH('Weekly data'!$C96,Targets!$A$6:$A$45,0)),0)*$C96/SUM(Seasonality!$C$6:$C$18)),IF(Metrics!$J$10="Quarter plan",IF(N(IFERROR(INDEX(Targets!$F$6:$F$45,MATCH('Weekly data'!$C96,Targets!$A$6:$A$45,0)),0))=0,"",IFERROR(INDEX(Targets!$F$6:$F$45,MATCH('Weekly data'!$C96,Targets!$A$6:$A$45,0)),0)),IF(AND(Metrics!$J$10="Weekly",ISNUMBER(Metrics!$K$10)),Metrics!$K$10,"")))))</f>
        <v/>
      </c>
      <c r="AK96">
        <f>IF(NOT(ISNUMBER('Weekly data'!I96)),"",IF(Metrics!$L$10="% of target",IF(ISNUMBER(AJ96),IF(AJ96=0,"",'Weekly data'!I96/AJ96),""),'Weekly data'!I96))</f>
        <v/>
      </c>
      <c r="AL96">
        <f>IF(AND(ISNUMBER(AK96),ISNUMBER(AK95)),ABS(AK96-AK95),"")</f>
        <v/>
      </c>
      <c r="AM96">
        <f>IF(COUNT(AK84:AK95)&lt;12,"",AVERAGE(AK84:AK95))</f>
        <v/>
      </c>
      <c r="AN96">
        <f>IF(COUNT(AL85:AL95)&lt;11,"",AVERAGE(AL85:AL95))</f>
        <v/>
      </c>
      <c r="AO96">
        <f>IF(OR(AM96="",AN96=""),"",AM96+2.66*AN96)</f>
        <v/>
      </c>
      <c r="AP96">
        <f>IF(OR(AM96="",AN96=""),"",AM96-2.66*AN96)</f>
        <v/>
      </c>
      <c r="AQ96">
        <f>IF(OR(AM96="",COUNT(AK89:AK96)&lt;8),"",IF(COUNTIF(AK89:AK96,"&gt;"&amp;AM96)=8,"Above",IF(COUNTIF(AK89:AK96,"&lt;"&amp;AM96)=8,"Below","")))</f>
        <v/>
      </c>
      <c r="AR96">
        <f>IF('Weekly data'!$C96="","",IF(Metrics!$J$11="Seasonal bookings",IF(OR(N(IFERROR(INDEX(Targets!$G$6:$G$45,MATCH('Weekly data'!$C96,Targets!$A$6:$A$45,0)),0))=0,SUM(Seasonality!$B$6:$B$18)=0),"",IFERROR(INDEX(Targets!$G$6:$G$45,MATCH('Weekly data'!$C96,Targets!$A$6:$A$45,0)),0)*$B96/SUM(Seasonality!$B$6:$B$18)),IF(Metrics!$J$11="Seasonal pipeline",IF(OR(N(IFERROR(INDEX(Targets!$G$6:$G$45,MATCH('Weekly data'!$C96,Targets!$A$6:$A$45,0)),0))=0,SUM(Seasonality!$C$6:$C$18)=0),"",IFERROR(INDEX(Targets!$G$6:$G$45,MATCH('Weekly data'!$C96,Targets!$A$6:$A$45,0)),0)*$C96/SUM(Seasonality!$C$6:$C$18)),IF(Metrics!$J$11="Quarter plan",IF(N(IFERROR(INDEX(Targets!$G$6:$G$45,MATCH('Weekly data'!$C96,Targets!$A$6:$A$45,0)),0))=0,"",IFERROR(INDEX(Targets!$G$6:$G$45,MATCH('Weekly data'!$C96,Targets!$A$6:$A$45,0)),0)),IF(AND(Metrics!$J$11="Weekly",ISNUMBER(Metrics!$K$11)),Metrics!$K$11,"")))))</f>
        <v/>
      </c>
      <c r="AS96">
        <f>IF(NOT(ISNUMBER('Weekly data'!J96)),"",IF(Metrics!$L$11="% of target",IF(ISNUMBER(AR96),IF(AR96=0,"",'Weekly data'!J96/AR96),""),'Weekly data'!J96))</f>
        <v/>
      </c>
      <c r="AT96">
        <f>IF(AND(ISNUMBER(AS96),ISNUMBER(AS95)),ABS(AS96-AS95),"")</f>
        <v/>
      </c>
      <c r="AU96">
        <f>IF(COUNT(AS84:AS95)&lt;12,"",AVERAGE(AS84:AS95))</f>
        <v/>
      </c>
      <c r="AV96">
        <f>IF(COUNT(AT85:AT95)&lt;11,"",AVERAGE(AT85:AT95))</f>
        <v/>
      </c>
      <c r="AW96">
        <f>IF(OR(AU96="",AV96=""),"",AU96+2.66*AV96)</f>
        <v/>
      </c>
      <c r="AX96">
        <f>IF(OR(AU96="",AV96=""),"",AU96-2.66*AV96)</f>
        <v/>
      </c>
      <c r="AY96">
        <f>IF(OR(AU96="",COUNT(AS89:AS96)&lt;8),"",IF(COUNTIF(AS89:AS96,"&gt;"&amp;AU96)=8,"Above",IF(COUNTIF(AS89:AS96,"&lt;"&amp;AU96)=8,"Below","")))</f>
        <v/>
      </c>
      <c r="AZ96">
        <f>IF('Weekly data'!$C96="","",IF(Metrics!$J$12="Seasonal bookings",IF(OR(N(IFERROR(INDEX(Targets!$H$6:$H$45,MATCH('Weekly data'!$C96,Targets!$A$6:$A$45,0)),0))=0,SUM(Seasonality!$B$6:$B$18)=0),"",IFERROR(INDEX(Targets!$H$6:$H$45,MATCH('Weekly data'!$C96,Targets!$A$6:$A$45,0)),0)*$B96/SUM(Seasonality!$B$6:$B$18)),IF(Metrics!$J$12="Seasonal pipeline",IF(OR(N(IFERROR(INDEX(Targets!$H$6:$H$45,MATCH('Weekly data'!$C96,Targets!$A$6:$A$45,0)),0))=0,SUM(Seasonality!$C$6:$C$18)=0),"",IFERROR(INDEX(Targets!$H$6:$H$45,MATCH('Weekly data'!$C96,Targets!$A$6:$A$45,0)),0)*$C96/SUM(Seasonality!$C$6:$C$18)),IF(Metrics!$J$12="Quarter plan",IF(N(IFERROR(INDEX(Targets!$H$6:$H$45,MATCH('Weekly data'!$C96,Targets!$A$6:$A$45,0)),0))=0,"",IFERROR(INDEX(Targets!$H$6:$H$45,MATCH('Weekly data'!$C96,Targets!$A$6:$A$45,0)),0)),IF(AND(Metrics!$J$12="Weekly",ISNUMBER(Metrics!$K$12)),Metrics!$K$12,"")))))</f>
        <v/>
      </c>
      <c r="BA96">
        <f>IF(NOT(ISNUMBER('Weekly data'!K96)),"",IF(Metrics!$L$12="% of target",IF(ISNUMBER(AZ96),IF(AZ96=0,"",'Weekly data'!K96/AZ96),""),'Weekly data'!K96))</f>
        <v/>
      </c>
      <c r="BB96">
        <f>IF(AND(ISNUMBER(BA96),ISNUMBER(BA95)),ABS(BA96-BA95),"")</f>
        <v/>
      </c>
      <c r="BC96">
        <f>IF(COUNT(BA84:BA95)&lt;12,"",AVERAGE(BA84:BA95))</f>
        <v/>
      </c>
      <c r="BD96">
        <f>IF(COUNT(BB85:BB95)&lt;11,"",AVERAGE(BB85:BB95))</f>
        <v/>
      </c>
      <c r="BE96">
        <f>IF(OR(BC96="",BD96=""),"",BC96+2.66*BD96)</f>
        <v/>
      </c>
      <c r="BF96">
        <f>IF(OR(BC96="",BD96=""),"",BC96-2.66*BD96)</f>
        <v/>
      </c>
      <c r="BG96">
        <f>IF(OR(BC96="",COUNT(BA89:BA96)&lt;8),"",IF(COUNTIF(BA89:BA96,"&gt;"&amp;BC96)=8,"Above",IF(COUNTIF(BA89:BA96,"&lt;"&amp;BC96)=8,"Below","")))</f>
        <v/>
      </c>
      <c r="BH96">
        <f>IF('Weekly data'!$C96="","",IF(Metrics!$J$13="Seasonal bookings",IF(OR(N(IFERROR(INDEX(Targets!$I$6:$I$45,MATCH('Weekly data'!$C96,Targets!$A$6:$A$45,0)),0))=0,SUM(Seasonality!$B$6:$B$18)=0),"",IFERROR(INDEX(Targets!$I$6:$I$45,MATCH('Weekly data'!$C96,Targets!$A$6:$A$45,0)),0)*$B96/SUM(Seasonality!$B$6:$B$18)),IF(Metrics!$J$13="Seasonal pipeline",IF(OR(N(IFERROR(INDEX(Targets!$I$6:$I$45,MATCH('Weekly data'!$C96,Targets!$A$6:$A$45,0)),0))=0,SUM(Seasonality!$C$6:$C$18)=0),"",IFERROR(INDEX(Targets!$I$6:$I$45,MATCH('Weekly data'!$C96,Targets!$A$6:$A$45,0)),0)*$C96/SUM(Seasonality!$C$6:$C$18)),IF(Metrics!$J$13="Quarter plan",IF(N(IFERROR(INDEX(Targets!$I$6:$I$45,MATCH('Weekly data'!$C96,Targets!$A$6:$A$45,0)),0))=0,"",IFERROR(INDEX(Targets!$I$6:$I$45,MATCH('Weekly data'!$C96,Targets!$A$6:$A$45,0)),0)),IF(AND(Metrics!$J$13="Weekly",ISNUMBER(Metrics!$K$13)),Metrics!$K$13,"")))))</f>
        <v/>
      </c>
      <c r="BI96">
        <f>IF(NOT(ISNUMBER('Weekly data'!L96)),"",IF(Metrics!$L$13="% of target",IF(ISNUMBER(BH96),IF(BH96=0,"",'Weekly data'!L96/BH96),""),'Weekly data'!L96))</f>
        <v/>
      </c>
      <c r="BJ96">
        <f>IF(AND(ISNUMBER(BI96),ISNUMBER(BI95)),ABS(BI96-BI95),"")</f>
        <v/>
      </c>
      <c r="BK96">
        <f>IF(COUNT(BI84:BI95)&lt;12,"",AVERAGE(BI84:BI95))</f>
        <v/>
      </c>
      <c r="BL96">
        <f>IF(COUNT(BJ85:BJ95)&lt;11,"",AVERAGE(BJ85:BJ95))</f>
        <v/>
      </c>
      <c r="BM96">
        <f>IF(OR(BK96="",BL96=""),"",BK96+2.66*BL96)</f>
        <v/>
      </c>
      <c r="BN96">
        <f>IF(OR(BK96="",BL96=""),"",BK96-2.66*BL96)</f>
        <v/>
      </c>
      <c r="BO96">
        <f>IF(OR(BK96="",COUNT(BI89:BI96)&lt;8),"",IF(COUNTIF(BI89:BI96,"&gt;"&amp;BK96)=8,"Above",IF(COUNTIF(BI89:BI96,"&lt;"&amp;BK96)=8,"Below","")))</f>
        <v/>
      </c>
      <c r="BP96">
        <f>IF('Weekly data'!$C96="","",IF(Metrics!$J$14="Seasonal bookings",IF(OR(N(IFERROR(INDEX(Targets!$J$6:$J$45,MATCH('Weekly data'!$C96,Targets!$A$6:$A$45,0)),0))=0,SUM(Seasonality!$B$6:$B$18)=0),"",IFERROR(INDEX(Targets!$J$6:$J$45,MATCH('Weekly data'!$C96,Targets!$A$6:$A$45,0)),0)*$B96/SUM(Seasonality!$B$6:$B$18)),IF(Metrics!$J$14="Seasonal pipeline",IF(OR(N(IFERROR(INDEX(Targets!$J$6:$J$45,MATCH('Weekly data'!$C96,Targets!$A$6:$A$45,0)),0))=0,SUM(Seasonality!$C$6:$C$18)=0),"",IFERROR(INDEX(Targets!$J$6:$J$45,MATCH('Weekly data'!$C96,Targets!$A$6:$A$45,0)),0)*$C96/SUM(Seasonality!$C$6:$C$18)),IF(Metrics!$J$14="Quarter plan",IF(N(IFERROR(INDEX(Targets!$J$6:$J$45,MATCH('Weekly data'!$C96,Targets!$A$6:$A$45,0)),0))=0,"",IFERROR(INDEX(Targets!$J$6:$J$45,MATCH('Weekly data'!$C96,Targets!$A$6:$A$45,0)),0)),IF(AND(Metrics!$J$14="Weekly",ISNUMBER(Metrics!$K$14)),Metrics!$K$14,"")))))</f>
        <v/>
      </c>
      <c r="BQ96">
        <f>IF(NOT(ISNUMBER('Weekly data'!M96)),"",IF(Metrics!$L$14="% of target",IF(ISNUMBER(BP96),IF(BP96=0,"",'Weekly data'!M96/BP96),""),'Weekly data'!M96))</f>
        <v/>
      </c>
      <c r="BR96">
        <f>IF(AND(ISNUMBER(BQ96),ISNUMBER(BQ95)),ABS(BQ96-BQ95),"")</f>
        <v/>
      </c>
      <c r="BS96">
        <f>IF(COUNT(BQ84:BQ95)&lt;12,"",AVERAGE(BQ84:BQ95))</f>
        <v/>
      </c>
      <c r="BT96">
        <f>IF(COUNT(BR85:BR95)&lt;11,"",AVERAGE(BR85:BR95))</f>
        <v/>
      </c>
      <c r="BU96">
        <f>IF(OR(BS96="",BT96=""),"",BS96+2.66*BT96)</f>
        <v/>
      </c>
      <c r="BV96">
        <f>IF(OR(BS96="",BT96=""),"",BS96-2.66*BT96)</f>
        <v/>
      </c>
      <c r="BW96">
        <f>IF(OR(BS96="",COUNT(BQ89:BQ96)&lt;8),"",IF(COUNTIF(BQ89:BQ96,"&gt;"&amp;BS96)=8,"Above",IF(COUNTIF(BQ89:BQ96,"&lt;"&amp;BS96)=8,"Below","")))</f>
        <v/>
      </c>
      <c r="BX96">
        <f>IF('Weekly data'!$C96="","",IF(Metrics!$J$15="Seasonal bookings",IF(OR(N(IFERROR(INDEX(Targets!$K$6:$K$45,MATCH('Weekly data'!$C96,Targets!$A$6:$A$45,0)),0))=0,SUM(Seasonality!$B$6:$B$18)=0),"",IFERROR(INDEX(Targets!$K$6:$K$45,MATCH('Weekly data'!$C96,Targets!$A$6:$A$45,0)),0)*$B96/SUM(Seasonality!$B$6:$B$18)),IF(Metrics!$J$15="Seasonal pipeline",IF(OR(N(IFERROR(INDEX(Targets!$K$6:$K$45,MATCH('Weekly data'!$C96,Targets!$A$6:$A$45,0)),0))=0,SUM(Seasonality!$C$6:$C$18)=0),"",IFERROR(INDEX(Targets!$K$6:$K$45,MATCH('Weekly data'!$C96,Targets!$A$6:$A$45,0)),0)*$C96/SUM(Seasonality!$C$6:$C$18)),IF(Metrics!$J$15="Quarter plan",IF(N(IFERROR(INDEX(Targets!$K$6:$K$45,MATCH('Weekly data'!$C96,Targets!$A$6:$A$45,0)),0))=0,"",IFERROR(INDEX(Targets!$K$6:$K$45,MATCH('Weekly data'!$C96,Targets!$A$6:$A$45,0)),0)),IF(AND(Metrics!$J$15="Weekly",ISNUMBER(Metrics!$K$15)),Metrics!$K$15,"")))))</f>
        <v/>
      </c>
      <c r="BY96">
        <f>IF(NOT(ISNUMBER('Weekly data'!N96)),"",IF(Metrics!$L$15="% of target",IF(ISNUMBER(BX96),IF(BX96=0,"",'Weekly data'!N96/BX96),""),'Weekly data'!N96))</f>
        <v/>
      </c>
      <c r="BZ96">
        <f>IF(AND(ISNUMBER(BY96),ISNUMBER(BY95)),ABS(BY96-BY95),"")</f>
        <v/>
      </c>
      <c r="CA96">
        <f>IF(COUNT(BY84:BY95)&lt;12,"",AVERAGE(BY84:BY95))</f>
        <v/>
      </c>
      <c r="CB96">
        <f>IF(COUNT(BZ85:BZ95)&lt;11,"",AVERAGE(BZ85:BZ95))</f>
        <v/>
      </c>
      <c r="CC96">
        <f>IF(OR(CA96="",CB96=""),"",CA96+2.66*CB96)</f>
        <v/>
      </c>
      <c r="CD96">
        <f>IF(OR(CA96="",CB96=""),"",CA96-2.66*CB96)</f>
        <v/>
      </c>
      <c r="CE96">
        <f>IF(OR(CA96="",COUNT(BY89:BY96)&lt;8),"",IF(COUNTIF(BY89:BY96,"&gt;"&amp;CA96)=8,"Above",IF(COUNTIF(BY89:BY96,"&lt;"&amp;CA96)=8,"Below","")))</f>
        <v/>
      </c>
      <c r="CF96">
        <f>IF('Weekly data'!$C96="","",IF(Metrics!$J$16="Seasonal bookings",IF(OR(N(IFERROR(INDEX(Targets!$L$6:$L$45,MATCH('Weekly data'!$C96,Targets!$A$6:$A$45,0)),0))=0,SUM(Seasonality!$B$6:$B$18)=0),"",IFERROR(INDEX(Targets!$L$6:$L$45,MATCH('Weekly data'!$C96,Targets!$A$6:$A$45,0)),0)*$B96/SUM(Seasonality!$B$6:$B$18)),IF(Metrics!$J$16="Seasonal pipeline",IF(OR(N(IFERROR(INDEX(Targets!$L$6:$L$45,MATCH('Weekly data'!$C96,Targets!$A$6:$A$45,0)),0))=0,SUM(Seasonality!$C$6:$C$18)=0),"",IFERROR(INDEX(Targets!$L$6:$L$45,MATCH('Weekly data'!$C96,Targets!$A$6:$A$45,0)),0)*$C96/SUM(Seasonality!$C$6:$C$18)),IF(Metrics!$J$16="Quarter plan",IF(N(IFERROR(INDEX(Targets!$L$6:$L$45,MATCH('Weekly data'!$C96,Targets!$A$6:$A$45,0)),0))=0,"",IFERROR(INDEX(Targets!$L$6:$L$45,MATCH('Weekly data'!$C96,Targets!$A$6:$A$45,0)),0)),IF(AND(Metrics!$J$16="Weekly",ISNUMBER(Metrics!$K$16)),Metrics!$K$16,"")))))</f>
        <v/>
      </c>
      <c r="CG96">
        <f>IF(NOT(ISNUMBER('Weekly data'!O96)),"",IF(Metrics!$L$16="% of target",IF(ISNUMBER(CF96),IF(CF96=0,"",'Weekly data'!O96/CF96),""),'Weekly data'!O96))</f>
        <v/>
      </c>
      <c r="CH96">
        <f>IF(AND(ISNUMBER(CG96),ISNUMBER(CG95)),ABS(CG96-CG95),"")</f>
        <v/>
      </c>
      <c r="CI96">
        <f>IF(COUNT(CG84:CG95)&lt;12,"",AVERAGE(CG84:CG95))</f>
        <v/>
      </c>
      <c r="CJ96">
        <f>IF(COUNT(CH85:CH95)&lt;11,"",AVERAGE(CH85:CH95))</f>
        <v/>
      </c>
      <c r="CK96">
        <f>IF(OR(CI96="",CJ96=""),"",CI96+2.66*CJ96)</f>
        <v/>
      </c>
      <c r="CL96">
        <f>IF(OR(CI96="",CJ96=""),"",CI96-2.66*CJ96)</f>
        <v/>
      </c>
      <c r="CM96">
        <f>IF(OR(CI96="",COUNT(CG89:CG96)&lt;8),"",IF(COUNTIF(CG89:CG96,"&gt;"&amp;CI96)=8,"Above",IF(COUNTIF(CG89:CG96,"&lt;"&amp;CI96)=8,"Below","")))</f>
        <v/>
      </c>
      <c r="CN96">
        <f>IF('Weekly data'!$C96="","",IF(Metrics!$J$17="Seasonal bookings",IF(OR(N(IFERROR(INDEX(Targets!$M$6:$M$45,MATCH('Weekly data'!$C96,Targets!$A$6:$A$45,0)),0))=0,SUM(Seasonality!$B$6:$B$18)=0),"",IFERROR(INDEX(Targets!$M$6:$M$45,MATCH('Weekly data'!$C96,Targets!$A$6:$A$45,0)),0)*$B96/SUM(Seasonality!$B$6:$B$18)),IF(Metrics!$J$17="Seasonal pipeline",IF(OR(N(IFERROR(INDEX(Targets!$M$6:$M$45,MATCH('Weekly data'!$C96,Targets!$A$6:$A$45,0)),0))=0,SUM(Seasonality!$C$6:$C$18)=0),"",IFERROR(INDEX(Targets!$M$6:$M$45,MATCH('Weekly data'!$C96,Targets!$A$6:$A$45,0)),0)*$C96/SUM(Seasonality!$C$6:$C$18)),IF(Metrics!$J$17="Quarter plan",IF(N(IFERROR(INDEX(Targets!$M$6:$M$45,MATCH('Weekly data'!$C96,Targets!$A$6:$A$45,0)),0))=0,"",IFERROR(INDEX(Targets!$M$6:$M$45,MATCH('Weekly data'!$C96,Targets!$A$6:$A$45,0)),0)),IF(AND(Metrics!$J$17="Weekly",ISNUMBER(Metrics!$K$17)),Metrics!$K$17,"")))))</f>
        <v/>
      </c>
      <c r="CO96">
        <f>IF(NOT(ISNUMBER('Weekly data'!P96)),"",IF(Metrics!$L$17="% of target",IF(ISNUMBER(CN96),IF(CN96=0,"",'Weekly data'!P96/CN96),""),'Weekly data'!P96))</f>
        <v/>
      </c>
      <c r="CP96">
        <f>IF(AND(ISNUMBER(CO96),ISNUMBER(CO95)),ABS(CO96-CO95),"")</f>
        <v/>
      </c>
      <c r="CQ96">
        <f>IF(COUNT(CO84:CO95)&lt;12,"",AVERAGE(CO84:CO95))</f>
        <v/>
      </c>
      <c r="CR96">
        <f>IF(COUNT(CP85:CP95)&lt;11,"",AVERAGE(CP85:CP95))</f>
        <v/>
      </c>
      <c r="CS96">
        <f>IF(OR(CQ96="",CR96=""),"",CQ96+2.66*CR96)</f>
        <v/>
      </c>
      <c r="CT96">
        <f>IF(OR(CQ96="",CR96=""),"",CQ96-2.66*CR96)</f>
        <v/>
      </c>
      <c r="CU96">
        <f>IF(OR(CQ96="",COUNT(CO89:CO96)&lt;8),"",IF(COUNTIF(CO89:CO96,"&gt;"&amp;CQ96)=8,"Above",IF(COUNTIF(CO89:CO96,"&lt;"&amp;CQ96)=8,"Below","")))</f>
        <v/>
      </c>
    </row>
    <row r="97">
      <c r="A97" s="8">
        <f>'Weekly data'!A97</f>
        <v/>
      </c>
      <c r="B97">
        <f>IF('Weekly data'!D97="","",INDEX(Seasonality!$B$6:$B$18,'Weekly data'!D97))</f>
        <v/>
      </c>
      <c r="C97">
        <f>IF('Weekly data'!D97="","",INDEX(Seasonality!$C$6:$C$18,'Weekly data'!D97))</f>
        <v/>
      </c>
      <c r="D97">
        <f>IF('Weekly data'!$C97="","",IF(Metrics!$J$6="Seasonal bookings",IF(OR(N(IFERROR(INDEX(Targets!$B$6:$B$45,MATCH('Weekly data'!$C97,Targets!$A$6:$A$45,0)),0))=0,SUM(Seasonality!$B$6:$B$18)=0),"",IFERROR(INDEX(Targets!$B$6:$B$45,MATCH('Weekly data'!$C97,Targets!$A$6:$A$45,0)),0)*$B97/SUM(Seasonality!$B$6:$B$18)),IF(Metrics!$J$6="Seasonal pipeline",IF(OR(N(IFERROR(INDEX(Targets!$B$6:$B$45,MATCH('Weekly data'!$C97,Targets!$A$6:$A$45,0)),0))=0,SUM(Seasonality!$C$6:$C$18)=0),"",IFERROR(INDEX(Targets!$B$6:$B$45,MATCH('Weekly data'!$C97,Targets!$A$6:$A$45,0)),0)*$C97/SUM(Seasonality!$C$6:$C$18)),IF(Metrics!$J$6="Quarter plan",IF(N(IFERROR(INDEX(Targets!$B$6:$B$45,MATCH('Weekly data'!$C97,Targets!$A$6:$A$45,0)),0))=0,"",IFERROR(INDEX(Targets!$B$6:$B$45,MATCH('Weekly data'!$C97,Targets!$A$6:$A$45,0)),0)),IF(AND(Metrics!$J$6="Weekly",ISNUMBER(Metrics!$K$6)),Metrics!$K$6,"")))))</f>
        <v/>
      </c>
      <c r="E97">
        <f>IF(NOT(ISNUMBER('Weekly data'!E97)),"",IF(Metrics!$L$6="% of target",IF(ISNUMBER(D97),IF(D97=0,"",'Weekly data'!E97/D97),""),'Weekly data'!E97))</f>
        <v/>
      </c>
      <c r="F97">
        <f>IF(AND(ISNUMBER(E97),ISNUMBER(E96)),ABS(E97-E96),"")</f>
        <v/>
      </c>
      <c r="G97">
        <f>IF(COUNT(E85:E96)&lt;12,"",AVERAGE(E85:E96))</f>
        <v/>
      </c>
      <c r="H97">
        <f>IF(COUNT(F86:F96)&lt;11,"",AVERAGE(F86:F96))</f>
        <v/>
      </c>
      <c r="I97">
        <f>IF(OR(G97="",H97=""),"",G97+2.66*H97)</f>
        <v/>
      </c>
      <c r="J97">
        <f>IF(OR(G97="",H97=""),"",G97-2.66*H97)</f>
        <v/>
      </c>
      <c r="K97">
        <f>IF(OR(G97="",COUNT(E90:E97)&lt;8),"",IF(COUNTIF(E90:E97,"&gt;"&amp;G97)=8,"Above",IF(COUNTIF(E90:E97,"&lt;"&amp;G97)=8,"Below","")))</f>
        <v/>
      </c>
      <c r="L97">
        <f>IF('Weekly data'!$C97="","",IF(Metrics!$J$7="Seasonal bookings",IF(OR(N(IFERROR(INDEX(Targets!$C$6:$C$45,MATCH('Weekly data'!$C97,Targets!$A$6:$A$45,0)),0))=0,SUM(Seasonality!$B$6:$B$18)=0),"",IFERROR(INDEX(Targets!$C$6:$C$45,MATCH('Weekly data'!$C97,Targets!$A$6:$A$45,0)),0)*$B97/SUM(Seasonality!$B$6:$B$18)),IF(Metrics!$J$7="Seasonal pipeline",IF(OR(N(IFERROR(INDEX(Targets!$C$6:$C$45,MATCH('Weekly data'!$C97,Targets!$A$6:$A$45,0)),0))=0,SUM(Seasonality!$C$6:$C$18)=0),"",IFERROR(INDEX(Targets!$C$6:$C$45,MATCH('Weekly data'!$C97,Targets!$A$6:$A$45,0)),0)*$C97/SUM(Seasonality!$C$6:$C$18)),IF(Metrics!$J$7="Quarter plan",IF(N(IFERROR(INDEX(Targets!$C$6:$C$45,MATCH('Weekly data'!$C97,Targets!$A$6:$A$45,0)),0))=0,"",IFERROR(INDEX(Targets!$C$6:$C$45,MATCH('Weekly data'!$C97,Targets!$A$6:$A$45,0)),0)),IF(AND(Metrics!$J$7="Weekly",ISNUMBER(Metrics!$K$7)),Metrics!$K$7,"")))))</f>
        <v/>
      </c>
      <c r="M97">
        <f>IF(NOT(ISNUMBER('Weekly data'!F97)),"",IF(Metrics!$L$7="% of target",IF(ISNUMBER(L97),IF(L97=0,"",'Weekly data'!F97/L97),""),'Weekly data'!F97))</f>
        <v/>
      </c>
      <c r="N97">
        <f>IF(AND(ISNUMBER(M97),ISNUMBER(M96)),ABS(M97-M96),"")</f>
        <v/>
      </c>
      <c r="O97">
        <f>IF(COUNT(M85:M96)&lt;12,"",AVERAGE(M85:M96))</f>
        <v/>
      </c>
      <c r="P97">
        <f>IF(COUNT(N86:N96)&lt;11,"",AVERAGE(N86:N96))</f>
        <v/>
      </c>
      <c r="Q97">
        <f>IF(OR(O97="",P97=""),"",O97+2.66*P97)</f>
        <v/>
      </c>
      <c r="R97">
        <f>IF(OR(O97="",P97=""),"",O97-2.66*P97)</f>
        <v/>
      </c>
      <c r="S97">
        <f>IF(OR(O97="",COUNT(M90:M97)&lt;8),"",IF(COUNTIF(M90:M97,"&gt;"&amp;O97)=8,"Above",IF(COUNTIF(M90:M97,"&lt;"&amp;O97)=8,"Below","")))</f>
        <v/>
      </c>
      <c r="T97">
        <f>IF('Weekly data'!$C97="","",IF(Metrics!$J$8="Seasonal bookings",IF(OR(N(IFERROR(INDEX(Targets!$D$6:$D$45,MATCH('Weekly data'!$C97,Targets!$A$6:$A$45,0)),0))=0,SUM(Seasonality!$B$6:$B$18)=0),"",IFERROR(INDEX(Targets!$D$6:$D$45,MATCH('Weekly data'!$C97,Targets!$A$6:$A$45,0)),0)*$B97/SUM(Seasonality!$B$6:$B$18)),IF(Metrics!$J$8="Seasonal pipeline",IF(OR(N(IFERROR(INDEX(Targets!$D$6:$D$45,MATCH('Weekly data'!$C97,Targets!$A$6:$A$45,0)),0))=0,SUM(Seasonality!$C$6:$C$18)=0),"",IFERROR(INDEX(Targets!$D$6:$D$45,MATCH('Weekly data'!$C97,Targets!$A$6:$A$45,0)),0)*$C97/SUM(Seasonality!$C$6:$C$18)),IF(Metrics!$J$8="Quarter plan",IF(N(IFERROR(INDEX(Targets!$D$6:$D$45,MATCH('Weekly data'!$C97,Targets!$A$6:$A$45,0)),0))=0,"",IFERROR(INDEX(Targets!$D$6:$D$45,MATCH('Weekly data'!$C97,Targets!$A$6:$A$45,0)),0)),IF(AND(Metrics!$J$8="Weekly",ISNUMBER(Metrics!$K$8)),Metrics!$K$8,"")))))</f>
        <v/>
      </c>
      <c r="U97">
        <f>IF(NOT(ISNUMBER('Weekly data'!G97)),"",IF(Metrics!$L$8="% of target",IF(ISNUMBER(T97),IF(T97=0,"",'Weekly data'!G97/T97),""),'Weekly data'!G97))</f>
        <v/>
      </c>
      <c r="V97">
        <f>IF(AND(ISNUMBER(U97),ISNUMBER(U96)),ABS(U97-U96),"")</f>
        <v/>
      </c>
      <c r="W97">
        <f>IF(COUNT(U85:U96)&lt;12,"",AVERAGE(U85:U96))</f>
        <v/>
      </c>
      <c r="X97">
        <f>IF(COUNT(V86:V96)&lt;11,"",AVERAGE(V86:V96))</f>
        <v/>
      </c>
      <c r="Y97">
        <f>IF(OR(W97="",X97=""),"",W97+2.66*X97)</f>
        <v/>
      </c>
      <c r="Z97">
        <f>IF(OR(W97="",X97=""),"",W97-2.66*X97)</f>
        <v/>
      </c>
      <c r="AA97">
        <f>IF(OR(W97="",COUNT(U90:U97)&lt;8),"",IF(COUNTIF(U90:U97,"&gt;"&amp;W97)=8,"Above",IF(COUNTIF(U90:U97,"&lt;"&amp;W97)=8,"Below","")))</f>
        <v/>
      </c>
      <c r="AB97">
        <f>IF('Weekly data'!$C97="","",IF(Metrics!$J$9="Seasonal bookings",IF(OR(N(IFERROR(INDEX(Targets!$E$6:$E$45,MATCH('Weekly data'!$C97,Targets!$A$6:$A$45,0)),0))=0,SUM(Seasonality!$B$6:$B$18)=0),"",IFERROR(INDEX(Targets!$E$6:$E$45,MATCH('Weekly data'!$C97,Targets!$A$6:$A$45,0)),0)*$B97/SUM(Seasonality!$B$6:$B$18)),IF(Metrics!$J$9="Seasonal pipeline",IF(OR(N(IFERROR(INDEX(Targets!$E$6:$E$45,MATCH('Weekly data'!$C97,Targets!$A$6:$A$45,0)),0))=0,SUM(Seasonality!$C$6:$C$18)=0),"",IFERROR(INDEX(Targets!$E$6:$E$45,MATCH('Weekly data'!$C97,Targets!$A$6:$A$45,0)),0)*$C97/SUM(Seasonality!$C$6:$C$18)),IF(Metrics!$J$9="Quarter plan",IF(N(IFERROR(INDEX(Targets!$E$6:$E$45,MATCH('Weekly data'!$C97,Targets!$A$6:$A$45,0)),0))=0,"",IFERROR(INDEX(Targets!$E$6:$E$45,MATCH('Weekly data'!$C97,Targets!$A$6:$A$45,0)),0)),IF(AND(Metrics!$J$9="Weekly",ISNUMBER(Metrics!$K$9)),Metrics!$K$9,"")))))</f>
        <v/>
      </c>
      <c r="AC97">
        <f>IF(NOT(ISNUMBER('Weekly data'!H97)),"",IF(Metrics!$L$9="% of target",IF(ISNUMBER(AB97),IF(AB97=0,"",'Weekly data'!H97/AB97),""),'Weekly data'!H97))</f>
        <v/>
      </c>
      <c r="AD97">
        <f>IF(AND(ISNUMBER(AC97),ISNUMBER(AC96)),ABS(AC97-AC96),"")</f>
        <v/>
      </c>
      <c r="AE97">
        <f>IF(COUNT(AC85:AC96)&lt;12,"",AVERAGE(AC85:AC96))</f>
        <v/>
      </c>
      <c r="AF97">
        <f>IF(COUNT(AD86:AD96)&lt;11,"",AVERAGE(AD86:AD96))</f>
        <v/>
      </c>
      <c r="AG97">
        <f>IF(OR(AE97="",AF97=""),"",AE97+2.66*AF97)</f>
        <v/>
      </c>
      <c r="AH97">
        <f>IF(OR(AE97="",AF97=""),"",AE97-2.66*AF97)</f>
        <v/>
      </c>
      <c r="AI97">
        <f>IF(OR(AE97="",COUNT(AC90:AC97)&lt;8),"",IF(COUNTIF(AC90:AC97,"&gt;"&amp;AE97)=8,"Above",IF(COUNTIF(AC90:AC97,"&lt;"&amp;AE97)=8,"Below","")))</f>
        <v/>
      </c>
      <c r="AJ97">
        <f>IF('Weekly data'!$C97="","",IF(Metrics!$J$10="Seasonal bookings",IF(OR(N(IFERROR(INDEX(Targets!$F$6:$F$45,MATCH('Weekly data'!$C97,Targets!$A$6:$A$45,0)),0))=0,SUM(Seasonality!$B$6:$B$18)=0),"",IFERROR(INDEX(Targets!$F$6:$F$45,MATCH('Weekly data'!$C97,Targets!$A$6:$A$45,0)),0)*$B97/SUM(Seasonality!$B$6:$B$18)),IF(Metrics!$J$10="Seasonal pipeline",IF(OR(N(IFERROR(INDEX(Targets!$F$6:$F$45,MATCH('Weekly data'!$C97,Targets!$A$6:$A$45,0)),0))=0,SUM(Seasonality!$C$6:$C$18)=0),"",IFERROR(INDEX(Targets!$F$6:$F$45,MATCH('Weekly data'!$C97,Targets!$A$6:$A$45,0)),0)*$C97/SUM(Seasonality!$C$6:$C$18)),IF(Metrics!$J$10="Quarter plan",IF(N(IFERROR(INDEX(Targets!$F$6:$F$45,MATCH('Weekly data'!$C97,Targets!$A$6:$A$45,0)),0))=0,"",IFERROR(INDEX(Targets!$F$6:$F$45,MATCH('Weekly data'!$C97,Targets!$A$6:$A$45,0)),0)),IF(AND(Metrics!$J$10="Weekly",ISNUMBER(Metrics!$K$10)),Metrics!$K$10,"")))))</f>
        <v/>
      </c>
      <c r="AK97">
        <f>IF(NOT(ISNUMBER('Weekly data'!I97)),"",IF(Metrics!$L$10="% of target",IF(ISNUMBER(AJ97),IF(AJ97=0,"",'Weekly data'!I97/AJ97),""),'Weekly data'!I97))</f>
        <v/>
      </c>
      <c r="AL97">
        <f>IF(AND(ISNUMBER(AK97),ISNUMBER(AK96)),ABS(AK97-AK96),"")</f>
        <v/>
      </c>
      <c r="AM97">
        <f>IF(COUNT(AK85:AK96)&lt;12,"",AVERAGE(AK85:AK96))</f>
        <v/>
      </c>
      <c r="AN97">
        <f>IF(COUNT(AL86:AL96)&lt;11,"",AVERAGE(AL86:AL96))</f>
        <v/>
      </c>
      <c r="AO97">
        <f>IF(OR(AM97="",AN97=""),"",AM97+2.66*AN97)</f>
        <v/>
      </c>
      <c r="AP97">
        <f>IF(OR(AM97="",AN97=""),"",AM97-2.66*AN97)</f>
        <v/>
      </c>
      <c r="AQ97">
        <f>IF(OR(AM97="",COUNT(AK90:AK97)&lt;8),"",IF(COUNTIF(AK90:AK97,"&gt;"&amp;AM97)=8,"Above",IF(COUNTIF(AK90:AK97,"&lt;"&amp;AM97)=8,"Below","")))</f>
        <v/>
      </c>
      <c r="AR97">
        <f>IF('Weekly data'!$C97="","",IF(Metrics!$J$11="Seasonal bookings",IF(OR(N(IFERROR(INDEX(Targets!$G$6:$G$45,MATCH('Weekly data'!$C97,Targets!$A$6:$A$45,0)),0))=0,SUM(Seasonality!$B$6:$B$18)=0),"",IFERROR(INDEX(Targets!$G$6:$G$45,MATCH('Weekly data'!$C97,Targets!$A$6:$A$45,0)),0)*$B97/SUM(Seasonality!$B$6:$B$18)),IF(Metrics!$J$11="Seasonal pipeline",IF(OR(N(IFERROR(INDEX(Targets!$G$6:$G$45,MATCH('Weekly data'!$C97,Targets!$A$6:$A$45,0)),0))=0,SUM(Seasonality!$C$6:$C$18)=0),"",IFERROR(INDEX(Targets!$G$6:$G$45,MATCH('Weekly data'!$C97,Targets!$A$6:$A$45,0)),0)*$C97/SUM(Seasonality!$C$6:$C$18)),IF(Metrics!$J$11="Quarter plan",IF(N(IFERROR(INDEX(Targets!$G$6:$G$45,MATCH('Weekly data'!$C97,Targets!$A$6:$A$45,0)),0))=0,"",IFERROR(INDEX(Targets!$G$6:$G$45,MATCH('Weekly data'!$C97,Targets!$A$6:$A$45,0)),0)),IF(AND(Metrics!$J$11="Weekly",ISNUMBER(Metrics!$K$11)),Metrics!$K$11,"")))))</f>
        <v/>
      </c>
      <c r="AS97">
        <f>IF(NOT(ISNUMBER('Weekly data'!J97)),"",IF(Metrics!$L$11="% of target",IF(ISNUMBER(AR97),IF(AR97=0,"",'Weekly data'!J97/AR97),""),'Weekly data'!J97))</f>
        <v/>
      </c>
      <c r="AT97">
        <f>IF(AND(ISNUMBER(AS97),ISNUMBER(AS96)),ABS(AS97-AS96),"")</f>
        <v/>
      </c>
      <c r="AU97">
        <f>IF(COUNT(AS85:AS96)&lt;12,"",AVERAGE(AS85:AS96))</f>
        <v/>
      </c>
      <c r="AV97">
        <f>IF(COUNT(AT86:AT96)&lt;11,"",AVERAGE(AT86:AT96))</f>
        <v/>
      </c>
      <c r="AW97">
        <f>IF(OR(AU97="",AV97=""),"",AU97+2.66*AV97)</f>
        <v/>
      </c>
      <c r="AX97">
        <f>IF(OR(AU97="",AV97=""),"",AU97-2.66*AV97)</f>
        <v/>
      </c>
      <c r="AY97">
        <f>IF(OR(AU97="",COUNT(AS90:AS97)&lt;8),"",IF(COUNTIF(AS90:AS97,"&gt;"&amp;AU97)=8,"Above",IF(COUNTIF(AS90:AS97,"&lt;"&amp;AU97)=8,"Below","")))</f>
        <v/>
      </c>
      <c r="AZ97">
        <f>IF('Weekly data'!$C97="","",IF(Metrics!$J$12="Seasonal bookings",IF(OR(N(IFERROR(INDEX(Targets!$H$6:$H$45,MATCH('Weekly data'!$C97,Targets!$A$6:$A$45,0)),0))=0,SUM(Seasonality!$B$6:$B$18)=0),"",IFERROR(INDEX(Targets!$H$6:$H$45,MATCH('Weekly data'!$C97,Targets!$A$6:$A$45,0)),0)*$B97/SUM(Seasonality!$B$6:$B$18)),IF(Metrics!$J$12="Seasonal pipeline",IF(OR(N(IFERROR(INDEX(Targets!$H$6:$H$45,MATCH('Weekly data'!$C97,Targets!$A$6:$A$45,0)),0))=0,SUM(Seasonality!$C$6:$C$18)=0),"",IFERROR(INDEX(Targets!$H$6:$H$45,MATCH('Weekly data'!$C97,Targets!$A$6:$A$45,0)),0)*$C97/SUM(Seasonality!$C$6:$C$18)),IF(Metrics!$J$12="Quarter plan",IF(N(IFERROR(INDEX(Targets!$H$6:$H$45,MATCH('Weekly data'!$C97,Targets!$A$6:$A$45,0)),0))=0,"",IFERROR(INDEX(Targets!$H$6:$H$45,MATCH('Weekly data'!$C97,Targets!$A$6:$A$45,0)),0)),IF(AND(Metrics!$J$12="Weekly",ISNUMBER(Metrics!$K$12)),Metrics!$K$12,"")))))</f>
        <v/>
      </c>
      <c r="BA97">
        <f>IF(NOT(ISNUMBER('Weekly data'!K97)),"",IF(Metrics!$L$12="% of target",IF(ISNUMBER(AZ97),IF(AZ97=0,"",'Weekly data'!K97/AZ97),""),'Weekly data'!K97))</f>
        <v/>
      </c>
      <c r="BB97">
        <f>IF(AND(ISNUMBER(BA97),ISNUMBER(BA96)),ABS(BA97-BA96),"")</f>
        <v/>
      </c>
      <c r="BC97">
        <f>IF(COUNT(BA85:BA96)&lt;12,"",AVERAGE(BA85:BA96))</f>
        <v/>
      </c>
      <c r="BD97">
        <f>IF(COUNT(BB86:BB96)&lt;11,"",AVERAGE(BB86:BB96))</f>
        <v/>
      </c>
      <c r="BE97">
        <f>IF(OR(BC97="",BD97=""),"",BC97+2.66*BD97)</f>
        <v/>
      </c>
      <c r="BF97">
        <f>IF(OR(BC97="",BD97=""),"",BC97-2.66*BD97)</f>
        <v/>
      </c>
      <c r="BG97">
        <f>IF(OR(BC97="",COUNT(BA90:BA97)&lt;8),"",IF(COUNTIF(BA90:BA97,"&gt;"&amp;BC97)=8,"Above",IF(COUNTIF(BA90:BA97,"&lt;"&amp;BC97)=8,"Below","")))</f>
        <v/>
      </c>
      <c r="BH97">
        <f>IF('Weekly data'!$C97="","",IF(Metrics!$J$13="Seasonal bookings",IF(OR(N(IFERROR(INDEX(Targets!$I$6:$I$45,MATCH('Weekly data'!$C97,Targets!$A$6:$A$45,0)),0))=0,SUM(Seasonality!$B$6:$B$18)=0),"",IFERROR(INDEX(Targets!$I$6:$I$45,MATCH('Weekly data'!$C97,Targets!$A$6:$A$45,0)),0)*$B97/SUM(Seasonality!$B$6:$B$18)),IF(Metrics!$J$13="Seasonal pipeline",IF(OR(N(IFERROR(INDEX(Targets!$I$6:$I$45,MATCH('Weekly data'!$C97,Targets!$A$6:$A$45,0)),0))=0,SUM(Seasonality!$C$6:$C$18)=0),"",IFERROR(INDEX(Targets!$I$6:$I$45,MATCH('Weekly data'!$C97,Targets!$A$6:$A$45,0)),0)*$C97/SUM(Seasonality!$C$6:$C$18)),IF(Metrics!$J$13="Quarter plan",IF(N(IFERROR(INDEX(Targets!$I$6:$I$45,MATCH('Weekly data'!$C97,Targets!$A$6:$A$45,0)),0))=0,"",IFERROR(INDEX(Targets!$I$6:$I$45,MATCH('Weekly data'!$C97,Targets!$A$6:$A$45,0)),0)),IF(AND(Metrics!$J$13="Weekly",ISNUMBER(Metrics!$K$13)),Metrics!$K$13,"")))))</f>
        <v/>
      </c>
      <c r="BI97">
        <f>IF(NOT(ISNUMBER('Weekly data'!L97)),"",IF(Metrics!$L$13="% of target",IF(ISNUMBER(BH97),IF(BH97=0,"",'Weekly data'!L97/BH97),""),'Weekly data'!L97))</f>
        <v/>
      </c>
      <c r="BJ97">
        <f>IF(AND(ISNUMBER(BI97),ISNUMBER(BI96)),ABS(BI97-BI96),"")</f>
        <v/>
      </c>
      <c r="BK97">
        <f>IF(COUNT(BI85:BI96)&lt;12,"",AVERAGE(BI85:BI96))</f>
        <v/>
      </c>
      <c r="BL97">
        <f>IF(COUNT(BJ86:BJ96)&lt;11,"",AVERAGE(BJ86:BJ96))</f>
        <v/>
      </c>
      <c r="BM97">
        <f>IF(OR(BK97="",BL97=""),"",BK97+2.66*BL97)</f>
        <v/>
      </c>
      <c r="BN97">
        <f>IF(OR(BK97="",BL97=""),"",BK97-2.66*BL97)</f>
        <v/>
      </c>
      <c r="BO97">
        <f>IF(OR(BK97="",COUNT(BI90:BI97)&lt;8),"",IF(COUNTIF(BI90:BI97,"&gt;"&amp;BK97)=8,"Above",IF(COUNTIF(BI90:BI97,"&lt;"&amp;BK97)=8,"Below","")))</f>
        <v/>
      </c>
      <c r="BP97">
        <f>IF('Weekly data'!$C97="","",IF(Metrics!$J$14="Seasonal bookings",IF(OR(N(IFERROR(INDEX(Targets!$J$6:$J$45,MATCH('Weekly data'!$C97,Targets!$A$6:$A$45,0)),0))=0,SUM(Seasonality!$B$6:$B$18)=0),"",IFERROR(INDEX(Targets!$J$6:$J$45,MATCH('Weekly data'!$C97,Targets!$A$6:$A$45,0)),0)*$B97/SUM(Seasonality!$B$6:$B$18)),IF(Metrics!$J$14="Seasonal pipeline",IF(OR(N(IFERROR(INDEX(Targets!$J$6:$J$45,MATCH('Weekly data'!$C97,Targets!$A$6:$A$45,0)),0))=0,SUM(Seasonality!$C$6:$C$18)=0),"",IFERROR(INDEX(Targets!$J$6:$J$45,MATCH('Weekly data'!$C97,Targets!$A$6:$A$45,0)),0)*$C97/SUM(Seasonality!$C$6:$C$18)),IF(Metrics!$J$14="Quarter plan",IF(N(IFERROR(INDEX(Targets!$J$6:$J$45,MATCH('Weekly data'!$C97,Targets!$A$6:$A$45,0)),0))=0,"",IFERROR(INDEX(Targets!$J$6:$J$45,MATCH('Weekly data'!$C97,Targets!$A$6:$A$45,0)),0)),IF(AND(Metrics!$J$14="Weekly",ISNUMBER(Metrics!$K$14)),Metrics!$K$14,"")))))</f>
        <v/>
      </c>
      <c r="BQ97">
        <f>IF(NOT(ISNUMBER('Weekly data'!M97)),"",IF(Metrics!$L$14="% of target",IF(ISNUMBER(BP97),IF(BP97=0,"",'Weekly data'!M97/BP97),""),'Weekly data'!M97))</f>
        <v/>
      </c>
      <c r="BR97">
        <f>IF(AND(ISNUMBER(BQ97),ISNUMBER(BQ96)),ABS(BQ97-BQ96),"")</f>
        <v/>
      </c>
      <c r="BS97">
        <f>IF(COUNT(BQ85:BQ96)&lt;12,"",AVERAGE(BQ85:BQ96))</f>
        <v/>
      </c>
      <c r="BT97">
        <f>IF(COUNT(BR86:BR96)&lt;11,"",AVERAGE(BR86:BR96))</f>
        <v/>
      </c>
      <c r="BU97">
        <f>IF(OR(BS97="",BT97=""),"",BS97+2.66*BT97)</f>
        <v/>
      </c>
      <c r="BV97">
        <f>IF(OR(BS97="",BT97=""),"",BS97-2.66*BT97)</f>
        <v/>
      </c>
      <c r="BW97">
        <f>IF(OR(BS97="",COUNT(BQ90:BQ97)&lt;8),"",IF(COUNTIF(BQ90:BQ97,"&gt;"&amp;BS97)=8,"Above",IF(COUNTIF(BQ90:BQ97,"&lt;"&amp;BS97)=8,"Below","")))</f>
        <v/>
      </c>
      <c r="BX97">
        <f>IF('Weekly data'!$C97="","",IF(Metrics!$J$15="Seasonal bookings",IF(OR(N(IFERROR(INDEX(Targets!$K$6:$K$45,MATCH('Weekly data'!$C97,Targets!$A$6:$A$45,0)),0))=0,SUM(Seasonality!$B$6:$B$18)=0),"",IFERROR(INDEX(Targets!$K$6:$K$45,MATCH('Weekly data'!$C97,Targets!$A$6:$A$45,0)),0)*$B97/SUM(Seasonality!$B$6:$B$18)),IF(Metrics!$J$15="Seasonal pipeline",IF(OR(N(IFERROR(INDEX(Targets!$K$6:$K$45,MATCH('Weekly data'!$C97,Targets!$A$6:$A$45,0)),0))=0,SUM(Seasonality!$C$6:$C$18)=0),"",IFERROR(INDEX(Targets!$K$6:$K$45,MATCH('Weekly data'!$C97,Targets!$A$6:$A$45,0)),0)*$C97/SUM(Seasonality!$C$6:$C$18)),IF(Metrics!$J$15="Quarter plan",IF(N(IFERROR(INDEX(Targets!$K$6:$K$45,MATCH('Weekly data'!$C97,Targets!$A$6:$A$45,0)),0))=0,"",IFERROR(INDEX(Targets!$K$6:$K$45,MATCH('Weekly data'!$C97,Targets!$A$6:$A$45,0)),0)),IF(AND(Metrics!$J$15="Weekly",ISNUMBER(Metrics!$K$15)),Metrics!$K$15,"")))))</f>
        <v/>
      </c>
      <c r="BY97">
        <f>IF(NOT(ISNUMBER('Weekly data'!N97)),"",IF(Metrics!$L$15="% of target",IF(ISNUMBER(BX97),IF(BX97=0,"",'Weekly data'!N97/BX97),""),'Weekly data'!N97))</f>
        <v/>
      </c>
      <c r="BZ97">
        <f>IF(AND(ISNUMBER(BY97),ISNUMBER(BY96)),ABS(BY97-BY96),"")</f>
        <v/>
      </c>
      <c r="CA97">
        <f>IF(COUNT(BY85:BY96)&lt;12,"",AVERAGE(BY85:BY96))</f>
        <v/>
      </c>
      <c r="CB97">
        <f>IF(COUNT(BZ86:BZ96)&lt;11,"",AVERAGE(BZ86:BZ96))</f>
        <v/>
      </c>
      <c r="CC97">
        <f>IF(OR(CA97="",CB97=""),"",CA97+2.66*CB97)</f>
        <v/>
      </c>
      <c r="CD97">
        <f>IF(OR(CA97="",CB97=""),"",CA97-2.66*CB97)</f>
        <v/>
      </c>
      <c r="CE97">
        <f>IF(OR(CA97="",COUNT(BY90:BY97)&lt;8),"",IF(COUNTIF(BY90:BY97,"&gt;"&amp;CA97)=8,"Above",IF(COUNTIF(BY90:BY97,"&lt;"&amp;CA97)=8,"Below","")))</f>
        <v/>
      </c>
      <c r="CF97">
        <f>IF('Weekly data'!$C97="","",IF(Metrics!$J$16="Seasonal bookings",IF(OR(N(IFERROR(INDEX(Targets!$L$6:$L$45,MATCH('Weekly data'!$C97,Targets!$A$6:$A$45,0)),0))=0,SUM(Seasonality!$B$6:$B$18)=0),"",IFERROR(INDEX(Targets!$L$6:$L$45,MATCH('Weekly data'!$C97,Targets!$A$6:$A$45,0)),0)*$B97/SUM(Seasonality!$B$6:$B$18)),IF(Metrics!$J$16="Seasonal pipeline",IF(OR(N(IFERROR(INDEX(Targets!$L$6:$L$45,MATCH('Weekly data'!$C97,Targets!$A$6:$A$45,0)),0))=0,SUM(Seasonality!$C$6:$C$18)=0),"",IFERROR(INDEX(Targets!$L$6:$L$45,MATCH('Weekly data'!$C97,Targets!$A$6:$A$45,0)),0)*$C97/SUM(Seasonality!$C$6:$C$18)),IF(Metrics!$J$16="Quarter plan",IF(N(IFERROR(INDEX(Targets!$L$6:$L$45,MATCH('Weekly data'!$C97,Targets!$A$6:$A$45,0)),0))=0,"",IFERROR(INDEX(Targets!$L$6:$L$45,MATCH('Weekly data'!$C97,Targets!$A$6:$A$45,0)),0)),IF(AND(Metrics!$J$16="Weekly",ISNUMBER(Metrics!$K$16)),Metrics!$K$16,"")))))</f>
        <v/>
      </c>
      <c r="CG97">
        <f>IF(NOT(ISNUMBER('Weekly data'!O97)),"",IF(Metrics!$L$16="% of target",IF(ISNUMBER(CF97),IF(CF97=0,"",'Weekly data'!O97/CF97),""),'Weekly data'!O97))</f>
        <v/>
      </c>
      <c r="CH97">
        <f>IF(AND(ISNUMBER(CG97),ISNUMBER(CG96)),ABS(CG97-CG96),"")</f>
        <v/>
      </c>
      <c r="CI97">
        <f>IF(COUNT(CG85:CG96)&lt;12,"",AVERAGE(CG85:CG96))</f>
        <v/>
      </c>
      <c r="CJ97">
        <f>IF(COUNT(CH86:CH96)&lt;11,"",AVERAGE(CH86:CH96))</f>
        <v/>
      </c>
      <c r="CK97">
        <f>IF(OR(CI97="",CJ97=""),"",CI97+2.66*CJ97)</f>
        <v/>
      </c>
      <c r="CL97">
        <f>IF(OR(CI97="",CJ97=""),"",CI97-2.66*CJ97)</f>
        <v/>
      </c>
      <c r="CM97">
        <f>IF(OR(CI97="",COUNT(CG90:CG97)&lt;8),"",IF(COUNTIF(CG90:CG97,"&gt;"&amp;CI97)=8,"Above",IF(COUNTIF(CG90:CG97,"&lt;"&amp;CI97)=8,"Below","")))</f>
        <v/>
      </c>
      <c r="CN97">
        <f>IF('Weekly data'!$C97="","",IF(Metrics!$J$17="Seasonal bookings",IF(OR(N(IFERROR(INDEX(Targets!$M$6:$M$45,MATCH('Weekly data'!$C97,Targets!$A$6:$A$45,0)),0))=0,SUM(Seasonality!$B$6:$B$18)=0),"",IFERROR(INDEX(Targets!$M$6:$M$45,MATCH('Weekly data'!$C97,Targets!$A$6:$A$45,0)),0)*$B97/SUM(Seasonality!$B$6:$B$18)),IF(Metrics!$J$17="Seasonal pipeline",IF(OR(N(IFERROR(INDEX(Targets!$M$6:$M$45,MATCH('Weekly data'!$C97,Targets!$A$6:$A$45,0)),0))=0,SUM(Seasonality!$C$6:$C$18)=0),"",IFERROR(INDEX(Targets!$M$6:$M$45,MATCH('Weekly data'!$C97,Targets!$A$6:$A$45,0)),0)*$C97/SUM(Seasonality!$C$6:$C$18)),IF(Metrics!$J$17="Quarter plan",IF(N(IFERROR(INDEX(Targets!$M$6:$M$45,MATCH('Weekly data'!$C97,Targets!$A$6:$A$45,0)),0))=0,"",IFERROR(INDEX(Targets!$M$6:$M$45,MATCH('Weekly data'!$C97,Targets!$A$6:$A$45,0)),0)),IF(AND(Metrics!$J$17="Weekly",ISNUMBER(Metrics!$K$17)),Metrics!$K$17,"")))))</f>
        <v/>
      </c>
      <c r="CO97">
        <f>IF(NOT(ISNUMBER('Weekly data'!P97)),"",IF(Metrics!$L$17="% of target",IF(ISNUMBER(CN97),IF(CN97=0,"",'Weekly data'!P97/CN97),""),'Weekly data'!P97))</f>
        <v/>
      </c>
      <c r="CP97">
        <f>IF(AND(ISNUMBER(CO97),ISNUMBER(CO96)),ABS(CO97-CO96),"")</f>
        <v/>
      </c>
      <c r="CQ97">
        <f>IF(COUNT(CO85:CO96)&lt;12,"",AVERAGE(CO85:CO96))</f>
        <v/>
      </c>
      <c r="CR97">
        <f>IF(COUNT(CP86:CP96)&lt;11,"",AVERAGE(CP86:CP96))</f>
        <v/>
      </c>
      <c r="CS97">
        <f>IF(OR(CQ97="",CR97=""),"",CQ97+2.66*CR97)</f>
        <v/>
      </c>
      <c r="CT97">
        <f>IF(OR(CQ97="",CR97=""),"",CQ97-2.66*CR97)</f>
        <v/>
      </c>
      <c r="CU97">
        <f>IF(OR(CQ97="",COUNT(CO90:CO97)&lt;8),"",IF(COUNTIF(CO90:CO97,"&gt;"&amp;CQ97)=8,"Above",IF(COUNTIF(CO90:CO97,"&lt;"&amp;CQ97)=8,"Below","")))</f>
        <v/>
      </c>
    </row>
    <row r="98">
      <c r="A98" s="8">
        <f>'Weekly data'!A98</f>
        <v/>
      </c>
      <c r="B98">
        <f>IF('Weekly data'!D98="","",INDEX(Seasonality!$B$6:$B$18,'Weekly data'!D98))</f>
        <v/>
      </c>
      <c r="C98">
        <f>IF('Weekly data'!D98="","",INDEX(Seasonality!$C$6:$C$18,'Weekly data'!D98))</f>
        <v/>
      </c>
      <c r="D98">
        <f>IF('Weekly data'!$C98="","",IF(Metrics!$J$6="Seasonal bookings",IF(OR(N(IFERROR(INDEX(Targets!$B$6:$B$45,MATCH('Weekly data'!$C98,Targets!$A$6:$A$45,0)),0))=0,SUM(Seasonality!$B$6:$B$18)=0),"",IFERROR(INDEX(Targets!$B$6:$B$45,MATCH('Weekly data'!$C98,Targets!$A$6:$A$45,0)),0)*$B98/SUM(Seasonality!$B$6:$B$18)),IF(Metrics!$J$6="Seasonal pipeline",IF(OR(N(IFERROR(INDEX(Targets!$B$6:$B$45,MATCH('Weekly data'!$C98,Targets!$A$6:$A$45,0)),0))=0,SUM(Seasonality!$C$6:$C$18)=0),"",IFERROR(INDEX(Targets!$B$6:$B$45,MATCH('Weekly data'!$C98,Targets!$A$6:$A$45,0)),0)*$C98/SUM(Seasonality!$C$6:$C$18)),IF(Metrics!$J$6="Quarter plan",IF(N(IFERROR(INDEX(Targets!$B$6:$B$45,MATCH('Weekly data'!$C98,Targets!$A$6:$A$45,0)),0))=0,"",IFERROR(INDEX(Targets!$B$6:$B$45,MATCH('Weekly data'!$C98,Targets!$A$6:$A$45,0)),0)),IF(AND(Metrics!$J$6="Weekly",ISNUMBER(Metrics!$K$6)),Metrics!$K$6,"")))))</f>
        <v/>
      </c>
      <c r="E98">
        <f>IF(NOT(ISNUMBER('Weekly data'!E98)),"",IF(Metrics!$L$6="% of target",IF(ISNUMBER(D98),IF(D98=0,"",'Weekly data'!E98/D98),""),'Weekly data'!E98))</f>
        <v/>
      </c>
      <c r="F98">
        <f>IF(AND(ISNUMBER(E98),ISNUMBER(E97)),ABS(E98-E97),"")</f>
        <v/>
      </c>
      <c r="G98">
        <f>IF(COUNT(E86:E97)&lt;12,"",AVERAGE(E86:E97))</f>
        <v/>
      </c>
      <c r="H98">
        <f>IF(COUNT(F87:F97)&lt;11,"",AVERAGE(F87:F97))</f>
        <v/>
      </c>
      <c r="I98">
        <f>IF(OR(G98="",H98=""),"",G98+2.66*H98)</f>
        <v/>
      </c>
      <c r="J98">
        <f>IF(OR(G98="",H98=""),"",G98-2.66*H98)</f>
        <v/>
      </c>
      <c r="K98">
        <f>IF(OR(G98="",COUNT(E91:E98)&lt;8),"",IF(COUNTIF(E91:E98,"&gt;"&amp;G98)=8,"Above",IF(COUNTIF(E91:E98,"&lt;"&amp;G98)=8,"Below","")))</f>
        <v/>
      </c>
      <c r="L98">
        <f>IF('Weekly data'!$C98="","",IF(Metrics!$J$7="Seasonal bookings",IF(OR(N(IFERROR(INDEX(Targets!$C$6:$C$45,MATCH('Weekly data'!$C98,Targets!$A$6:$A$45,0)),0))=0,SUM(Seasonality!$B$6:$B$18)=0),"",IFERROR(INDEX(Targets!$C$6:$C$45,MATCH('Weekly data'!$C98,Targets!$A$6:$A$45,0)),0)*$B98/SUM(Seasonality!$B$6:$B$18)),IF(Metrics!$J$7="Seasonal pipeline",IF(OR(N(IFERROR(INDEX(Targets!$C$6:$C$45,MATCH('Weekly data'!$C98,Targets!$A$6:$A$45,0)),0))=0,SUM(Seasonality!$C$6:$C$18)=0),"",IFERROR(INDEX(Targets!$C$6:$C$45,MATCH('Weekly data'!$C98,Targets!$A$6:$A$45,0)),0)*$C98/SUM(Seasonality!$C$6:$C$18)),IF(Metrics!$J$7="Quarter plan",IF(N(IFERROR(INDEX(Targets!$C$6:$C$45,MATCH('Weekly data'!$C98,Targets!$A$6:$A$45,0)),0))=0,"",IFERROR(INDEX(Targets!$C$6:$C$45,MATCH('Weekly data'!$C98,Targets!$A$6:$A$45,0)),0)),IF(AND(Metrics!$J$7="Weekly",ISNUMBER(Metrics!$K$7)),Metrics!$K$7,"")))))</f>
        <v/>
      </c>
      <c r="M98">
        <f>IF(NOT(ISNUMBER('Weekly data'!F98)),"",IF(Metrics!$L$7="% of target",IF(ISNUMBER(L98),IF(L98=0,"",'Weekly data'!F98/L98),""),'Weekly data'!F98))</f>
        <v/>
      </c>
      <c r="N98">
        <f>IF(AND(ISNUMBER(M98),ISNUMBER(M97)),ABS(M98-M97),"")</f>
        <v/>
      </c>
      <c r="O98">
        <f>IF(COUNT(M86:M97)&lt;12,"",AVERAGE(M86:M97))</f>
        <v/>
      </c>
      <c r="P98">
        <f>IF(COUNT(N87:N97)&lt;11,"",AVERAGE(N87:N97))</f>
        <v/>
      </c>
      <c r="Q98">
        <f>IF(OR(O98="",P98=""),"",O98+2.66*P98)</f>
        <v/>
      </c>
      <c r="R98">
        <f>IF(OR(O98="",P98=""),"",O98-2.66*P98)</f>
        <v/>
      </c>
      <c r="S98">
        <f>IF(OR(O98="",COUNT(M91:M98)&lt;8),"",IF(COUNTIF(M91:M98,"&gt;"&amp;O98)=8,"Above",IF(COUNTIF(M91:M98,"&lt;"&amp;O98)=8,"Below","")))</f>
        <v/>
      </c>
      <c r="T98">
        <f>IF('Weekly data'!$C98="","",IF(Metrics!$J$8="Seasonal bookings",IF(OR(N(IFERROR(INDEX(Targets!$D$6:$D$45,MATCH('Weekly data'!$C98,Targets!$A$6:$A$45,0)),0))=0,SUM(Seasonality!$B$6:$B$18)=0),"",IFERROR(INDEX(Targets!$D$6:$D$45,MATCH('Weekly data'!$C98,Targets!$A$6:$A$45,0)),0)*$B98/SUM(Seasonality!$B$6:$B$18)),IF(Metrics!$J$8="Seasonal pipeline",IF(OR(N(IFERROR(INDEX(Targets!$D$6:$D$45,MATCH('Weekly data'!$C98,Targets!$A$6:$A$45,0)),0))=0,SUM(Seasonality!$C$6:$C$18)=0),"",IFERROR(INDEX(Targets!$D$6:$D$45,MATCH('Weekly data'!$C98,Targets!$A$6:$A$45,0)),0)*$C98/SUM(Seasonality!$C$6:$C$18)),IF(Metrics!$J$8="Quarter plan",IF(N(IFERROR(INDEX(Targets!$D$6:$D$45,MATCH('Weekly data'!$C98,Targets!$A$6:$A$45,0)),0))=0,"",IFERROR(INDEX(Targets!$D$6:$D$45,MATCH('Weekly data'!$C98,Targets!$A$6:$A$45,0)),0)),IF(AND(Metrics!$J$8="Weekly",ISNUMBER(Metrics!$K$8)),Metrics!$K$8,"")))))</f>
        <v/>
      </c>
      <c r="U98">
        <f>IF(NOT(ISNUMBER('Weekly data'!G98)),"",IF(Metrics!$L$8="% of target",IF(ISNUMBER(T98),IF(T98=0,"",'Weekly data'!G98/T98),""),'Weekly data'!G98))</f>
        <v/>
      </c>
      <c r="V98">
        <f>IF(AND(ISNUMBER(U98),ISNUMBER(U97)),ABS(U98-U97),"")</f>
        <v/>
      </c>
      <c r="W98">
        <f>IF(COUNT(U86:U97)&lt;12,"",AVERAGE(U86:U97))</f>
        <v/>
      </c>
      <c r="X98">
        <f>IF(COUNT(V87:V97)&lt;11,"",AVERAGE(V87:V97))</f>
        <v/>
      </c>
      <c r="Y98">
        <f>IF(OR(W98="",X98=""),"",W98+2.66*X98)</f>
        <v/>
      </c>
      <c r="Z98">
        <f>IF(OR(W98="",X98=""),"",W98-2.66*X98)</f>
        <v/>
      </c>
      <c r="AA98">
        <f>IF(OR(W98="",COUNT(U91:U98)&lt;8),"",IF(COUNTIF(U91:U98,"&gt;"&amp;W98)=8,"Above",IF(COUNTIF(U91:U98,"&lt;"&amp;W98)=8,"Below","")))</f>
        <v/>
      </c>
      <c r="AB98">
        <f>IF('Weekly data'!$C98="","",IF(Metrics!$J$9="Seasonal bookings",IF(OR(N(IFERROR(INDEX(Targets!$E$6:$E$45,MATCH('Weekly data'!$C98,Targets!$A$6:$A$45,0)),0))=0,SUM(Seasonality!$B$6:$B$18)=0),"",IFERROR(INDEX(Targets!$E$6:$E$45,MATCH('Weekly data'!$C98,Targets!$A$6:$A$45,0)),0)*$B98/SUM(Seasonality!$B$6:$B$18)),IF(Metrics!$J$9="Seasonal pipeline",IF(OR(N(IFERROR(INDEX(Targets!$E$6:$E$45,MATCH('Weekly data'!$C98,Targets!$A$6:$A$45,0)),0))=0,SUM(Seasonality!$C$6:$C$18)=0),"",IFERROR(INDEX(Targets!$E$6:$E$45,MATCH('Weekly data'!$C98,Targets!$A$6:$A$45,0)),0)*$C98/SUM(Seasonality!$C$6:$C$18)),IF(Metrics!$J$9="Quarter plan",IF(N(IFERROR(INDEX(Targets!$E$6:$E$45,MATCH('Weekly data'!$C98,Targets!$A$6:$A$45,0)),0))=0,"",IFERROR(INDEX(Targets!$E$6:$E$45,MATCH('Weekly data'!$C98,Targets!$A$6:$A$45,0)),0)),IF(AND(Metrics!$J$9="Weekly",ISNUMBER(Metrics!$K$9)),Metrics!$K$9,"")))))</f>
        <v/>
      </c>
      <c r="AC98">
        <f>IF(NOT(ISNUMBER('Weekly data'!H98)),"",IF(Metrics!$L$9="% of target",IF(ISNUMBER(AB98),IF(AB98=0,"",'Weekly data'!H98/AB98),""),'Weekly data'!H98))</f>
        <v/>
      </c>
      <c r="AD98">
        <f>IF(AND(ISNUMBER(AC98),ISNUMBER(AC97)),ABS(AC98-AC97),"")</f>
        <v/>
      </c>
      <c r="AE98">
        <f>IF(COUNT(AC86:AC97)&lt;12,"",AVERAGE(AC86:AC97))</f>
        <v/>
      </c>
      <c r="AF98">
        <f>IF(COUNT(AD87:AD97)&lt;11,"",AVERAGE(AD87:AD97))</f>
        <v/>
      </c>
      <c r="AG98">
        <f>IF(OR(AE98="",AF98=""),"",AE98+2.66*AF98)</f>
        <v/>
      </c>
      <c r="AH98">
        <f>IF(OR(AE98="",AF98=""),"",AE98-2.66*AF98)</f>
        <v/>
      </c>
      <c r="AI98">
        <f>IF(OR(AE98="",COUNT(AC91:AC98)&lt;8),"",IF(COUNTIF(AC91:AC98,"&gt;"&amp;AE98)=8,"Above",IF(COUNTIF(AC91:AC98,"&lt;"&amp;AE98)=8,"Below","")))</f>
        <v/>
      </c>
      <c r="AJ98">
        <f>IF('Weekly data'!$C98="","",IF(Metrics!$J$10="Seasonal bookings",IF(OR(N(IFERROR(INDEX(Targets!$F$6:$F$45,MATCH('Weekly data'!$C98,Targets!$A$6:$A$45,0)),0))=0,SUM(Seasonality!$B$6:$B$18)=0),"",IFERROR(INDEX(Targets!$F$6:$F$45,MATCH('Weekly data'!$C98,Targets!$A$6:$A$45,0)),0)*$B98/SUM(Seasonality!$B$6:$B$18)),IF(Metrics!$J$10="Seasonal pipeline",IF(OR(N(IFERROR(INDEX(Targets!$F$6:$F$45,MATCH('Weekly data'!$C98,Targets!$A$6:$A$45,0)),0))=0,SUM(Seasonality!$C$6:$C$18)=0),"",IFERROR(INDEX(Targets!$F$6:$F$45,MATCH('Weekly data'!$C98,Targets!$A$6:$A$45,0)),0)*$C98/SUM(Seasonality!$C$6:$C$18)),IF(Metrics!$J$10="Quarter plan",IF(N(IFERROR(INDEX(Targets!$F$6:$F$45,MATCH('Weekly data'!$C98,Targets!$A$6:$A$45,0)),0))=0,"",IFERROR(INDEX(Targets!$F$6:$F$45,MATCH('Weekly data'!$C98,Targets!$A$6:$A$45,0)),0)),IF(AND(Metrics!$J$10="Weekly",ISNUMBER(Metrics!$K$10)),Metrics!$K$10,"")))))</f>
        <v/>
      </c>
      <c r="AK98">
        <f>IF(NOT(ISNUMBER('Weekly data'!I98)),"",IF(Metrics!$L$10="% of target",IF(ISNUMBER(AJ98),IF(AJ98=0,"",'Weekly data'!I98/AJ98),""),'Weekly data'!I98))</f>
        <v/>
      </c>
      <c r="AL98">
        <f>IF(AND(ISNUMBER(AK98),ISNUMBER(AK97)),ABS(AK98-AK97),"")</f>
        <v/>
      </c>
      <c r="AM98">
        <f>IF(COUNT(AK86:AK97)&lt;12,"",AVERAGE(AK86:AK97))</f>
        <v/>
      </c>
      <c r="AN98">
        <f>IF(COUNT(AL87:AL97)&lt;11,"",AVERAGE(AL87:AL97))</f>
        <v/>
      </c>
      <c r="AO98">
        <f>IF(OR(AM98="",AN98=""),"",AM98+2.66*AN98)</f>
        <v/>
      </c>
      <c r="AP98">
        <f>IF(OR(AM98="",AN98=""),"",AM98-2.66*AN98)</f>
        <v/>
      </c>
      <c r="AQ98">
        <f>IF(OR(AM98="",COUNT(AK91:AK98)&lt;8),"",IF(COUNTIF(AK91:AK98,"&gt;"&amp;AM98)=8,"Above",IF(COUNTIF(AK91:AK98,"&lt;"&amp;AM98)=8,"Below","")))</f>
        <v/>
      </c>
      <c r="AR98">
        <f>IF('Weekly data'!$C98="","",IF(Metrics!$J$11="Seasonal bookings",IF(OR(N(IFERROR(INDEX(Targets!$G$6:$G$45,MATCH('Weekly data'!$C98,Targets!$A$6:$A$45,0)),0))=0,SUM(Seasonality!$B$6:$B$18)=0),"",IFERROR(INDEX(Targets!$G$6:$G$45,MATCH('Weekly data'!$C98,Targets!$A$6:$A$45,0)),0)*$B98/SUM(Seasonality!$B$6:$B$18)),IF(Metrics!$J$11="Seasonal pipeline",IF(OR(N(IFERROR(INDEX(Targets!$G$6:$G$45,MATCH('Weekly data'!$C98,Targets!$A$6:$A$45,0)),0))=0,SUM(Seasonality!$C$6:$C$18)=0),"",IFERROR(INDEX(Targets!$G$6:$G$45,MATCH('Weekly data'!$C98,Targets!$A$6:$A$45,0)),0)*$C98/SUM(Seasonality!$C$6:$C$18)),IF(Metrics!$J$11="Quarter plan",IF(N(IFERROR(INDEX(Targets!$G$6:$G$45,MATCH('Weekly data'!$C98,Targets!$A$6:$A$45,0)),0))=0,"",IFERROR(INDEX(Targets!$G$6:$G$45,MATCH('Weekly data'!$C98,Targets!$A$6:$A$45,0)),0)),IF(AND(Metrics!$J$11="Weekly",ISNUMBER(Metrics!$K$11)),Metrics!$K$11,"")))))</f>
        <v/>
      </c>
      <c r="AS98">
        <f>IF(NOT(ISNUMBER('Weekly data'!J98)),"",IF(Metrics!$L$11="% of target",IF(ISNUMBER(AR98),IF(AR98=0,"",'Weekly data'!J98/AR98),""),'Weekly data'!J98))</f>
        <v/>
      </c>
      <c r="AT98">
        <f>IF(AND(ISNUMBER(AS98),ISNUMBER(AS97)),ABS(AS98-AS97),"")</f>
        <v/>
      </c>
      <c r="AU98">
        <f>IF(COUNT(AS86:AS97)&lt;12,"",AVERAGE(AS86:AS97))</f>
        <v/>
      </c>
      <c r="AV98">
        <f>IF(COUNT(AT87:AT97)&lt;11,"",AVERAGE(AT87:AT97))</f>
        <v/>
      </c>
      <c r="AW98">
        <f>IF(OR(AU98="",AV98=""),"",AU98+2.66*AV98)</f>
        <v/>
      </c>
      <c r="AX98">
        <f>IF(OR(AU98="",AV98=""),"",AU98-2.66*AV98)</f>
        <v/>
      </c>
      <c r="AY98">
        <f>IF(OR(AU98="",COUNT(AS91:AS98)&lt;8),"",IF(COUNTIF(AS91:AS98,"&gt;"&amp;AU98)=8,"Above",IF(COUNTIF(AS91:AS98,"&lt;"&amp;AU98)=8,"Below","")))</f>
        <v/>
      </c>
      <c r="AZ98">
        <f>IF('Weekly data'!$C98="","",IF(Metrics!$J$12="Seasonal bookings",IF(OR(N(IFERROR(INDEX(Targets!$H$6:$H$45,MATCH('Weekly data'!$C98,Targets!$A$6:$A$45,0)),0))=0,SUM(Seasonality!$B$6:$B$18)=0),"",IFERROR(INDEX(Targets!$H$6:$H$45,MATCH('Weekly data'!$C98,Targets!$A$6:$A$45,0)),0)*$B98/SUM(Seasonality!$B$6:$B$18)),IF(Metrics!$J$12="Seasonal pipeline",IF(OR(N(IFERROR(INDEX(Targets!$H$6:$H$45,MATCH('Weekly data'!$C98,Targets!$A$6:$A$45,0)),0))=0,SUM(Seasonality!$C$6:$C$18)=0),"",IFERROR(INDEX(Targets!$H$6:$H$45,MATCH('Weekly data'!$C98,Targets!$A$6:$A$45,0)),0)*$C98/SUM(Seasonality!$C$6:$C$18)),IF(Metrics!$J$12="Quarter plan",IF(N(IFERROR(INDEX(Targets!$H$6:$H$45,MATCH('Weekly data'!$C98,Targets!$A$6:$A$45,0)),0))=0,"",IFERROR(INDEX(Targets!$H$6:$H$45,MATCH('Weekly data'!$C98,Targets!$A$6:$A$45,0)),0)),IF(AND(Metrics!$J$12="Weekly",ISNUMBER(Metrics!$K$12)),Metrics!$K$12,"")))))</f>
        <v/>
      </c>
      <c r="BA98">
        <f>IF(NOT(ISNUMBER('Weekly data'!K98)),"",IF(Metrics!$L$12="% of target",IF(ISNUMBER(AZ98),IF(AZ98=0,"",'Weekly data'!K98/AZ98),""),'Weekly data'!K98))</f>
        <v/>
      </c>
      <c r="BB98">
        <f>IF(AND(ISNUMBER(BA98),ISNUMBER(BA97)),ABS(BA98-BA97),"")</f>
        <v/>
      </c>
      <c r="BC98">
        <f>IF(COUNT(BA86:BA97)&lt;12,"",AVERAGE(BA86:BA97))</f>
        <v/>
      </c>
      <c r="BD98">
        <f>IF(COUNT(BB87:BB97)&lt;11,"",AVERAGE(BB87:BB97))</f>
        <v/>
      </c>
      <c r="BE98">
        <f>IF(OR(BC98="",BD98=""),"",BC98+2.66*BD98)</f>
        <v/>
      </c>
      <c r="BF98">
        <f>IF(OR(BC98="",BD98=""),"",BC98-2.66*BD98)</f>
        <v/>
      </c>
      <c r="BG98">
        <f>IF(OR(BC98="",COUNT(BA91:BA98)&lt;8),"",IF(COUNTIF(BA91:BA98,"&gt;"&amp;BC98)=8,"Above",IF(COUNTIF(BA91:BA98,"&lt;"&amp;BC98)=8,"Below","")))</f>
        <v/>
      </c>
      <c r="BH98">
        <f>IF('Weekly data'!$C98="","",IF(Metrics!$J$13="Seasonal bookings",IF(OR(N(IFERROR(INDEX(Targets!$I$6:$I$45,MATCH('Weekly data'!$C98,Targets!$A$6:$A$45,0)),0))=0,SUM(Seasonality!$B$6:$B$18)=0),"",IFERROR(INDEX(Targets!$I$6:$I$45,MATCH('Weekly data'!$C98,Targets!$A$6:$A$45,0)),0)*$B98/SUM(Seasonality!$B$6:$B$18)),IF(Metrics!$J$13="Seasonal pipeline",IF(OR(N(IFERROR(INDEX(Targets!$I$6:$I$45,MATCH('Weekly data'!$C98,Targets!$A$6:$A$45,0)),0))=0,SUM(Seasonality!$C$6:$C$18)=0),"",IFERROR(INDEX(Targets!$I$6:$I$45,MATCH('Weekly data'!$C98,Targets!$A$6:$A$45,0)),0)*$C98/SUM(Seasonality!$C$6:$C$18)),IF(Metrics!$J$13="Quarter plan",IF(N(IFERROR(INDEX(Targets!$I$6:$I$45,MATCH('Weekly data'!$C98,Targets!$A$6:$A$45,0)),0))=0,"",IFERROR(INDEX(Targets!$I$6:$I$45,MATCH('Weekly data'!$C98,Targets!$A$6:$A$45,0)),0)),IF(AND(Metrics!$J$13="Weekly",ISNUMBER(Metrics!$K$13)),Metrics!$K$13,"")))))</f>
        <v/>
      </c>
      <c r="BI98">
        <f>IF(NOT(ISNUMBER('Weekly data'!L98)),"",IF(Metrics!$L$13="% of target",IF(ISNUMBER(BH98),IF(BH98=0,"",'Weekly data'!L98/BH98),""),'Weekly data'!L98))</f>
        <v/>
      </c>
      <c r="BJ98">
        <f>IF(AND(ISNUMBER(BI98),ISNUMBER(BI97)),ABS(BI98-BI97),"")</f>
        <v/>
      </c>
      <c r="BK98">
        <f>IF(COUNT(BI86:BI97)&lt;12,"",AVERAGE(BI86:BI97))</f>
        <v/>
      </c>
      <c r="BL98">
        <f>IF(COUNT(BJ87:BJ97)&lt;11,"",AVERAGE(BJ87:BJ97))</f>
        <v/>
      </c>
      <c r="BM98">
        <f>IF(OR(BK98="",BL98=""),"",BK98+2.66*BL98)</f>
        <v/>
      </c>
      <c r="BN98">
        <f>IF(OR(BK98="",BL98=""),"",BK98-2.66*BL98)</f>
        <v/>
      </c>
      <c r="BO98">
        <f>IF(OR(BK98="",COUNT(BI91:BI98)&lt;8),"",IF(COUNTIF(BI91:BI98,"&gt;"&amp;BK98)=8,"Above",IF(COUNTIF(BI91:BI98,"&lt;"&amp;BK98)=8,"Below","")))</f>
        <v/>
      </c>
      <c r="BP98">
        <f>IF('Weekly data'!$C98="","",IF(Metrics!$J$14="Seasonal bookings",IF(OR(N(IFERROR(INDEX(Targets!$J$6:$J$45,MATCH('Weekly data'!$C98,Targets!$A$6:$A$45,0)),0))=0,SUM(Seasonality!$B$6:$B$18)=0),"",IFERROR(INDEX(Targets!$J$6:$J$45,MATCH('Weekly data'!$C98,Targets!$A$6:$A$45,0)),0)*$B98/SUM(Seasonality!$B$6:$B$18)),IF(Metrics!$J$14="Seasonal pipeline",IF(OR(N(IFERROR(INDEX(Targets!$J$6:$J$45,MATCH('Weekly data'!$C98,Targets!$A$6:$A$45,0)),0))=0,SUM(Seasonality!$C$6:$C$18)=0),"",IFERROR(INDEX(Targets!$J$6:$J$45,MATCH('Weekly data'!$C98,Targets!$A$6:$A$45,0)),0)*$C98/SUM(Seasonality!$C$6:$C$18)),IF(Metrics!$J$14="Quarter plan",IF(N(IFERROR(INDEX(Targets!$J$6:$J$45,MATCH('Weekly data'!$C98,Targets!$A$6:$A$45,0)),0))=0,"",IFERROR(INDEX(Targets!$J$6:$J$45,MATCH('Weekly data'!$C98,Targets!$A$6:$A$45,0)),0)),IF(AND(Metrics!$J$14="Weekly",ISNUMBER(Metrics!$K$14)),Metrics!$K$14,"")))))</f>
        <v/>
      </c>
      <c r="BQ98">
        <f>IF(NOT(ISNUMBER('Weekly data'!M98)),"",IF(Metrics!$L$14="% of target",IF(ISNUMBER(BP98),IF(BP98=0,"",'Weekly data'!M98/BP98),""),'Weekly data'!M98))</f>
        <v/>
      </c>
      <c r="BR98">
        <f>IF(AND(ISNUMBER(BQ98),ISNUMBER(BQ97)),ABS(BQ98-BQ97),"")</f>
        <v/>
      </c>
      <c r="BS98">
        <f>IF(COUNT(BQ86:BQ97)&lt;12,"",AVERAGE(BQ86:BQ97))</f>
        <v/>
      </c>
      <c r="BT98">
        <f>IF(COUNT(BR87:BR97)&lt;11,"",AVERAGE(BR87:BR97))</f>
        <v/>
      </c>
      <c r="BU98">
        <f>IF(OR(BS98="",BT98=""),"",BS98+2.66*BT98)</f>
        <v/>
      </c>
      <c r="BV98">
        <f>IF(OR(BS98="",BT98=""),"",BS98-2.66*BT98)</f>
        <v/>
      </c>
      <c r="BW98">
        <f>IF(OR(BS98="",COUNT(BQ91:BQ98)&lt;8),"",IF(COUNTIF(BQ91:BQ98,"&gt;"&amp;BS98)=8,"Above",IF(COUNTIF(BQ91:BQ98,"&lt;"&amp;BS98)=8,"Below","")))</f>
        <v/>
      </c>
      <c r="BX98">
        <f>IF('Weekly data'!$C98="","",IF(Metrics!$J$15="Seasonal bookings",IF(OR(N(IFERROR(INDEX(Targets!$K$6:$K$45,MATCH('Weekly data'!$C98,Targets!$A$6:$A$45,0)),0))=0,SUM(Seasonality!$B$6:$B$18)=0),"",IFERROR(INDEX(Targets!$K$6:$K$45,MATCH('Weekly data'!$C98,Targets!$A$6:$A$45,0)),0)*$B98/SUM(Seasonality!$B$6:$B$18)),IF(Metrics!$J$15="Seasonal pipeline",IF(OR(N(IFERROR(INDEX(Targets!$K$6:$K$45,MATCH('Weekly data'!$C98,Targets!$A$6:$A$45,0)),0))=0,SUM(Seasonality!$C$6:$C$18)=0),"",IFERROR(INDEX(Targets!$K$6:$K$45,MATCH('Weekly data'!$C98,Targets!$A$6:$A$45,0)),0)*$C98/SUM(Seasonality!$C$6:$C$18)),IF(Metrics!$J$15="Quarter plan",IF(N(IFERROR(INDEX(Targets!$K$6:$K$45,MATCH('Weekly data'!$C98,Targets!$A$6:$A$45,0)),0))=0,"",IFERROR(INDEX(Targets!$K$6:$K$45,MATCH('Weekly data'!$C98,Targets!$A$6:$A$45,0)),0)),IF(AND(Metrics!$J$15="Weekly",ISNUMBER(Metrics!$K$15)),Metrics!$K$15,"")))))</f>
        <v/>
      </c>
      <c r="BY98">
        <f>IF(NOT(ISNUMBER('Weekly data'!N98)),"",IF(Metrics!$L$15="% of target",IF(ISNUMBER(BX98),IF(BX98=0,"",'Weekly data'!N98/BX98),""),'Weekly data'!N98))</f>
        <v/>
      </c>
      <c r="BZ98">
        <f>IF(AND(ISNUMBER(BY98),ISNUMBER(BY97)),ABS(BY98-BY97),"")</f>
        <v/>
      </c>
      <c r="CA98">
        <f>IF(COUNT(BY86:BY97)&lt;12,"",AVERAGE(BY86:BY97))</f>
        <v/>
      </c>
      <c r="CB98">
        <f>IF(COUNT(BZ87:BZ97)&lt;11,"",AVERAGE(BZ87:BZ97))</f>
        <v/>
      </c>
      <c r="CC98">
        <f>IF(OR(CA98="",CB98=""),"",CA98+2.66*CB98)</f>
        <v/>
      </c>
      <c r="CD98">
        <f>IF(OR(CA98="",CB98=""),"",CA98-2.66*CB98)</f>
        <v/>
      </c>
      <c r="CE98">
        <f>IF(OR(CA98="",COUNT(BY91:BY98)&lt;8),"",IF(COUNTIF(BY91:BY98,"&gt;"&amp;CA98)=8,"Above",IF(COUNTIF(BY91:BY98,"&lt;"&amp;CA98)=8,"Below","")))</f>
        <v/>
      </c>
      <c r="CF98">
        <f>IF('Weekly data'!$C98="","",IF(Metrics!$J$16="Seasonal bookings",IF(OR(N(IFERROR(INDEX(Targets!$L$6:$L$45,MATCH('Weekly data'!$C98,Targets!$A$6:$A$45,0)),0))=0,SUM(Seasonality!$B$6:$B$18)=0),"",IFERROR(INDEX(Targets!$L$6:$L$45,MATCH('Weekly data'!$C98,Targets!$A$6:$A$45,0)),0)*$B98/SUM(Seasonality!$B$6:$B$18)),IF(Metrics!$J$16="Seasonal pipeline",IF(OR(N(IFERROR(INDEX(Targets!$L$6:$L$45,MATCH('Weekly data'!$C98,Targets!$A$6:$A$45,0)),0))=0,SUM(Seasonality!$C$6:$C$18)=0),"",IFERROR(INDEX(Targets!$L$6:$L$45,MATCH('Weekly data'!$C98,Targets!$A$6:$A$45,0)),0)*$C98/SUM(Seasonality!$C$6:$C$18)),IF(Metrics!$J$16="Quarter plan",IF(N(IFERROR(INDEX(Targets!$L$6:$L$45,MATCH('Weekly data'!$C98,Targets!$A$6:$A$45,0)),0))=0,"",IFERROR(INDEX(Targets!$L$6:$L$45,MATCH('Weekly data'!$C98,Targets!$A$6:$A$45,0)),0)),IF(AND(Metrics!$J$16="Weekly",ISNUMBER(Metrics!$K$16)),Metrics!$K$16,"")))))</f>
        <v/>
      </c>
      <c r="CG98">
        <f>IF(NOT(ISNUMBER('Weekly data'!O98)),"",IF(Metrics!$L$16="% of target",IF(ISNUMBER(CF98),IF(CF98=0,"",'Weekly data'!O98/CF98),""),'Weekly data'!O98))</f>
        <v/>
      </c>
      <c r="CH98">
        <f>IF(AND(ISNUMBER(CG98),ISNUMBER(CG97)),ABS(CG98-CG97),"")</f>
        <v/>
      </c>
      <c r="CI98">
        <f>IF(COUNT(CG86:CG97)&lt;12,"",AVERAGE(CG86:CG97))</f>
        <v/>
      </c>
      <c r="CJ98">
        <f>IF(COUNT(CH87:CH97)&lt;11,"",AVERAGE(CH87:CH97))</f>
        <v/>
      </c>
      <c r="CK98">
        <f>IF(OR(CI98="",CJ98=""),"",CI98+2.66*CJ98)</f>
        <v/>
      </c>
      <c r="CL98">
        <f>IF(OR(CI98="",CJ98=""),"",CI98-2.66*CJ98)</f>
        <v/>
      </c>
      <c r="CM98">
        <f>IF(OR(CI98="",COUNT(CG91:CG98)&lt;8),"",IF(COUNTIF(CG91:CG98,"&gt;"&amp;CI98)=8,"Above",IF(COUNTIF(CG91:CG98,"&lt;"&amp;CI98)=8,"Below","")))</f>
        <v/>
      </c>
      <c r="CN98">
        <f>IF('Weekly data'!$C98="","",IF(Metrics!$J$17="Seasonal bookings",IF(OR(N(IFERROR(INDEX(Targets!$M$6:$M$45,MATCH('Weekly data'!$C98,Targets!$A$6:$A$45,0)),0))=0,SUM(Seasonality!$B$6:$B$18)=0),"",IFERROR(INDEX(Targets!$M$6:$M$45,MATCH('Weekly data'!$C98,Targets!$A$6:$A$45,0)),0)*$B98/SUM(Seasonality!$B$6:$B$18)),IF(Metrics!$J$17="Seasonal pipeline",IF(OR(N(IFERROR(INDEX(Targets!$M$6:$M$45,MATCH('Weekly data'!$C98,Targets!$A$6:$A$45,0)),0))=0,SUM(Seasonality!$C$6:$C$18)=0),"",IFERROR(INDEX(Targets!$M$6:$M$45,MATCH('Weekly data'!$C98,Targets!$A$6:$A$45,0)),0)*$C98/SUM(Seasonality!$C$6:$C$18)),IF(Metrics!$J$17="Quarter plan",IF(N(IFERROR(INDEX(Targets!$M$6:$M$45,MATCH('Weekly data'!$C98,Targets!$A$6:$A$45,0)),0))=0,"",IFERROR(INDEX(Targets!$M$6:$M$45,MATCH('Weekly data'!$C98,Targets!$A$6:$A$45,0)),0)),IF(AND(Metrics!$J$17="Weekly",ISNUMBER(Metrics!$K$17)),Metrics!$K$17,"")))))</f>
        <v/>
      </c>
      <c r="CO98">
        <f>IF(NOT(ISNUMBER('Weekly data'!P98)),"",IF(Metrics!$L$17="% of target",IF(ISNUMBER(CN98),IF(CN98=0,"",'Weekly data'!P98/CN98),""),'Weekly data'!P98))</f>
        <v/>
      </c>
      <c r="CP98">
        <f>IF(AND(ISNUMBER(CO98),ISNUMBER(CO97)),ABS(CO98-CO97),"")</f>
        <v/>
      </c>
      <c r="CQ98">
        <f>IF(COUNT(CO86:CO97)&lt;12,"",AVERAGE(CO86:CO97))</f>
        <v/>
      </c>
      <c r="CR98">
        <f>IF(COUNT(CP87:CP97)&lt;11,"",AVERAGE(CP87:CP97))</f>
        <v/>
      </c>
      <c r="CS98">
        <f>IF(OR(CQ98="",CR98=""),"",CQ98+2.66*CR98)</f>
        <v/>
      </c>
      <c r="CT98">
        <f>IF(OR(CQ98="",CR98=""),"",CQ98-2.66*CR98)</f>
        <v/>
      </c>
      <c r="CU98">
        <f>IF(OR(CQ98="",COUNT(CO91:CO98)&lt;8),"",IF(COUNTIF(CO91:CO98,"&gt;"&amp;CQ98)=8,"Above",IF(COUNTIF(CO91:CO98,"&lt;"&amp;CQ98)=8,"Below","")))</f>
        <v/>
      </c>
    </row>
    <row r="99">
      <c r="A99" s="8">
        <f>'Weekly data'!A99</f>
        <v/>
      </c>
      <c r="B99">
        <f>IF('Weekly data'!D99="","",INDEX(Seasonality!$B$6:$B$18,'Weekly data'!D99))</f>
        <v/>
      </c>
      <c r="C99">
        <f>IF('Weekly data'!D99="","",INDEX(Seasonality!$C$6:$C$18,'Weekly data'!D99))</f>
        <v/>
      </c>
      <c r="D99">
        <f>IF('Weekly data'!$C99="","",IF(Metrics!$J$6="Seasonal bookings",IF(OR(N(IFERROR(INDEX(Targets!$B$6:$B$45,MATCH('Weekly data'!$C99,Targets!$A$6:$A$45,0)),0))=0,SUM(Seasonality!$B$6:$B$18)=0),"",IFERROR(INDEX(Targets!$B$6:$B$45,MATCH('Weekly data'!$C99,Targets!$A$6:$A$45,0)),0)*$B99/SUM(Seasonality!$B$6:$B$18)),IF(Metrics!$J$6="Seasonal pipeline",IF(OR(N(IFERROR(INDEX(Targets!$B$6:$B$45,MATCH('Weekly data'!$C99,Targets!$A$6:$A$45,0)),0))=0,SUM(Seasonality!$C$6:$C$18)=0),"",IFERROR(INDEX(Targets!$B$6:$B$45,MATCH('Weekly data'!$C99,Targets!$A$6:$A$45,0)),0)*$C99/SUM(Seasonality!$C$6:$C$18)),IF(Metrics!$J$6="Quarter plan",IF(N(IFERROR(INDEX(Targets!$B$6:$B$45,MATCH('Weekly data'!$C99,Targets!$A$6:$A$45,0)),0))=0,"",IFERROR(INDEX(Targets!$B$6:$B$45,MATCH('Weekly data'!$C99,Targets!$A$6:$A$45,0)),0)),IF(AND(Metrics!$J$6="Weekly",ISNUMBER(Metrics!$K$6)),Metrics!$K$6,"")))))</f>
        <v/>
      </c>
      <c r="E99">
        <f>IF(NOT(ISNUMBER('Weekly data'!E99)),"",IF(Metrics!$L$6="% of target",IF(ISNUMBER(D99),IF(D99=0,"",'Weekly data'!E99/D99),""),'Weekly data'!E99))</f>
        <v/>
      </c>
      <c r="F99">
        <f>IF(AND(ISNUMBER(E99),ISNUMBER(E98)),ABS(E99-E98),"")</f>
        <v/>
      </c>
      <c r="G99">
        <f>IF(COUNT(E87:E98)&lt;12,"",AVERAGE(E87:E98))</f>
        <v/>
      </c>
      <c r="H99">
        <f>IF(COUNT(F88:F98)&lt;11,"",AVERAGE(F88:F98))</f>
        <v/>
      </c>
      <c r="I99">
        <f>IF(OR(G99="",H99=""),"",G99+2.66*H99)</f>
        <v/>
      </c>
      <c r="J99">
        <f>IF(OR(G99="",H99=""),"",G99-2.66*H99)</f>
        <v/>
      </c>
      <c r="K99">
        <f>IF(OR(G99="",COUNT(E92:E99)&lt;8),"",IF(COUNTIF(E92:E99,"&gt;"&amp;G99)=8,"Above",IF(COUNTIF(E92:E99,"&lt;"&amp;G99)=8,"Below","")))</f>
        <v/>
      </c>
      <c r="L99">
        <f>IF('Weekly data'!$C99="","",IF(Metrics!$J$7="Seasonal bookings",IF(OR(N(IFERROR(INDEX(Targets!$C$6:$C$45,MATCH('Weekly data'!$C99,Targets!$A$6:$A$45,0)),0))=0,SUM(Seasonality!$B$6:$B$18)=0),"",IFERROR(INDEX(Targets!$C$6:$C$45,MATCH('Weekly data'!$C99,Targets!$A$6:$A$45,0)),0)*$B99/SUM(Seasonality!$B$6:$B$18)),IF(Metrics!$J$7="Seasonal pipeline",IF(OR(N(IFERROR(INDEX(Targets!$C$6:$C$45,MATCH('Weekly data'!$C99,Targets!$A$6:$A$45,0)),0))=0,SUM(Seasonality!$C$6:$C$18)=0),"",IFERROR(INDEX(Targets!$C$6:$C$45,MATCH('Weekly data'!$C99,Targets!$A$6:$A$45,0)),0)*$C99/SUM(Seasonality!$C$6:$C$18)),IF(Metrics!$J$7="Quarter plan",IF(N(IFERROR(INDEX(Targets!$C$6:$C$45,MATCH('Weekly data'!$C99,Targets!$A$6:$A$45,0)),0))=0,"",IFERROR(INDEX(Targets!$C$6:$C$45,MATCH('Weekly data'!$C99,Targets!$A$6:$A$45,0)),0)),IF(AND(Metrics!$J$7="Weekly",ISNUMBER(Metrics!$K$7)),Metrics!$K$7,"")))))</f>
        <v/>
      </c>
      <c r="M99">
        <f>IF(NOT(ISNUMBER('Weekly data'!F99)),"",IF(Metrics!$L$7="% of target",IF(ISNUMBER(L99),IF(L99=0,"",'Weekly data'!F99/L99),""),'Weekly data'!F99))</f>
        <v/>
      </c>
      <c r="N99">
        <f>IF(AND(ISNUMBER(M99),ISNUMBER(M98)),ABS(M99-M98),"")</f>
        <v/>
      </c>
      <c r="O99">
        <f>IF(COUNT(M87:M98)&lt;12,"",AVERAGE(M87:M98))</f>
        <v/>
      </c>
      <c r="P99">
        <f>IF(COUNT(N88:N98)&lt;11,"",AVERAGE(N88:N98))</f>
        <v/>
      </c>
      <c r="Q99">
        <f>IF(OR(O99="",P99=""),"",O99+2.66*P99)</f>
        <v/>
      </c>
      <c r="R99">
        <f>IF(OR(O99="",P99=""),"",O99-2.66*P99)</f>
        <v/>
      </c>
      <c r="S99">
        <f>IF(OR(O99="",COUNT(M92:M99)&lt;8),"",IF(COUNTIF(M92:M99,"&gt;"&amp;O99)=8,"Above",IF(COUNTIF(M92:M99,"&lt;"&amp;O99)=8,"Below","")))</f>
        <v/>
      </c>
      <c r="T99">
        <f>IF('Weekly data'!$C99="","",IF(Metrics!$J$8="Seasonal bookings",IF(OR(N(IFERROR(INDEX(Targets!$D$6:$D$45,MATCH('Weekly data'!$C99,Targets!$A$6:$A$45,0)),0))=0,SUM(Seasonality!$B$6:$B$18)=0),"",IFERROR(INDEX(Targets!$D$6:$D$45,MATCH('Weekly data'!$C99,Targets!$A$6:$A$45,0)),0)*$B99/SUM(Seasonality!$B$6:$B$18)),IF(Metrics!$J$8="Seasonal pipeline",IF(OR(N(IFERROR(INDEX(Targets!$D$6:$D$45,MATCH('Weekly data'!$C99,Targets!$A$6:$A$45,0)),0))=0,SUM(Seasonality!$C$6:$C$18)=0),"",IFERROR(INDEX(Targets!$D$6:$D$45,MATCH('Weekly data'!$C99,Targets!$A$6:$A$45,0)),0)*$C99/SUM(Seasonality!$C$6:$C$18)),IF(Metrics!$J$8="Quarter plan",IF(N(IFERROR(INDEX(Targets!$D$6:$D$45,MATCH('Weekly data'!$C99,Targets!$A$6:$A$45,0)),0))=0,"",IFERROR(INDEX(Targets!$D$6:$D$45,MATCH('Weekly data'!$C99,Targets!$A$6:$A$45,0)),0)),IF(AND(Metrics!$J$8="Weekly",ISNUMBER(Metrics!$K$8)),Metrics!$K$8,"")))))</f>
        <v/>
      </c>
      <c r="U99">
        <f>IF(NOT(ISNUMBER('Weekly data'!G99)),"",IF(Metrics!$L$8="% of target",IF(ISNUMBER(T99),IF(T99=0,"",'Weekly data'!G99/T99),""),'Weekly data'!G99))</f>
        <v/>
      </c>
      <c r="V99">
        <f>IF(AND(ISNUMBER(U99),ISNUMBER(U98)),ABS(U99-U98),"")</f>
        <v/>
      </c>
      <c r="W99">
        <f>IF(COUNT(U87:U98)&lt;12,"",AVERAGE(U87:U98))</f>
        <v/>
      </c>
      <c r="X99">
        <f>IF(COUNT(V88:V98)&lt;11,"",AVERAGE(V88:V98))</f>
        <v/>
      </c>
      <c r="Y99">
        <f>IF(OR(W99="",X99=""),"",W99+2.66*X99)</f>
        <v/>
      </c>
      <c r="Z99">
        <f>IF(OR(W99="",X99=""),"",W99-2.66*X99)</f>
        <v/>
      </c>
      <c r="AA99">
        <f>IF(OR(W99="",COUNT(U92:U99)&lt;8),"",IF(COUNTIF(U92:U99,"&gt;"&amp;W99)=8,"Above",IF(COUNTIF(U92:U99,"&lt;"&amp;W99)=8,"Below","")))</f>
        <v/>
      </c>
      <c r="AB99">
        <f>IF('Weekly data'!$C99="","",IF(Metrics!$J$9="Seasonal bookings",IF(OR(N(IFERROR(INDEX(Targets!$E$6:$E$45,MATCH('Weekly data'!$C99,Targets!$A$6:$A$45,0)),0))=0,SUM(Seasonality!$B$6:$B$18)=0),"",IFERROR(INDEX(Targets!$E$6:$E$45,MATCH('Weekly data'!$C99,Targets!$A$6:$A$45,0)),0)*$B99/SUM(Seasonality!$B$6:$B$18)),IF(Metrics!$J$9="Seasonal pipeline",IF(OR(N(IFERROR(INDEX(Targets!$E$6:$E$45,MATCH('Weekly data'!$C99,Targets!$A$6:$A$45,0)),0))=0,SUM(Seasonality!$C$6:$C$18)=0),"",IFERROR(INDEX(Targets!$E$6:$E$45,MATCH('Weekly data'!$C99,Targets!$A$6:$A$45,0)),0)*$C99/SUM(Seasonality!$C$6:$C$18)),IF(Metrics!$J$9="Quarter plan",IF(N(IFERROR(INDEX(Targets!$E$6:$E$45,MATCH('Weekly data'!$C99,Targets!$A$6:$A$45,0)),0))=0,"",IFERROR(INDEX(Targets!$E$6:$E$45,MATCH('Weekly data'!$C99,Targets!$A$6:$A$45,0)),0)),IF(AND(Metrics!$J$9="Weekly",ISNUMBER(Metrics!$K$9)),Metrics!$K$9,"")))))</f>
        <v/>
      </c>
      <c r="AC99">
        <f>IF(NOT(ISNUMBER('Weekly data'!H99)),"",IF(Metrics!$L$9="% of target",IF(ISNUMBER(AB99),IF(AB99=0,"",'Weekly data'!H99/AB99),""),'Weekly data'!H99))</f>
        <v/>
      </c>
      <c r="AD99">
        <f>IF(AND(ISNUMBER(AC99),ISNUMBER(AC98)),ABS(AC99-AC98),"")</f>
        <v/>
      </c>
      <c r="AE99">
        <f>IF(COUNT(AC87:AC98)&lt;12,"",AVERAGE(AC87:AC98))</f>
        <v/>
      </c>
      <c r="AF99">
        <f>IF(COUNT(AD88:AD98)&lt;11,"",AVERAGE(AD88:AD98))</f>
        <v/>
      </c>
      <c r="AG99">
        <f>IF(OR(AE99="",AF99=""),"",AE99+2.66*AF99)</f>
        <v/>
      </c>
      <c r="AH99">
        <f>IF(OR(AE99="",AF99=""),"",AE99-2.66*AF99)</f>
        <v/>
      </c>
      <c r="AI99">
        <f>IF(OR(AE99="",COUNT(AC92:AC99)&lt;8),"",IF(COUNTIF(AC92:AC99,"&gt;"&amp;AE99)=8,"Above",IF(COUNTIF(AC92:AC99,"&lt;"&amp;AE99)=8,"Below","")))</f>
        <v/>
      </c>
      <c r="AJ99">
        <f>IF('Weekly data'!$C99="","",IF(Metrics!$J$10="Seasonal bookings",IF(OR(N(IFERROR(INDEX(Targets!$F$6:$F$45,MATCH('Weekly data'!$C99,Targets!$A$6:$A$45,0)),0))=0,SUM(Seasonality!$B$6:$B$18)=0),"",IFERROR(INDEX(Targets!$F$6:$F$45,MATCH('Weekly data'!$C99,Targets!$A$6:$A$45,0)),0)*$B99/SUM(Seasonality!$B$6:$B$18)),IF(Metrics!$J$10="Seasonal pipeline",IF(OR(N(IFERROR(INDEX(Targets!$F$6:$F$45,MATCH('Weekly data'!$C99,Targets!$A$6:$A$45,0)),0))=0,SUM(Seasonality!$C$6:$C$18)=0),"",IFERROR(INDEX(Targets!$F$6:$F$45,MATCH('Weekly data'!$C99,Targets!$A$6:$A$45,0)),0)*$C99/SUM(Seasonality!$C$6:$C$18)),IF(Metrics!$J$10="Quarter plan",IF(N(IFERROR(INDEX(Targets!$F$6:$F$45,MATCH('Weekly data'!$C99,Targets!$A$6:$A$45,0)),0))=0,"",IFERROR(INDEX(Targets!$F$6:$F$45,MATCH('Weekly data'!$C99,Targets!$A$6:$A$45,0)),0)),IF(AND(Metrics!$J$10="Weekly",ISNUMBER(Metrics!$K$10)),Metrics!$K$10,"")))))</f>
        <v/>
      </c>
      <c r="AK99">
        <f>IF(NOT(ISNUMBER('Weekly data'!I99)),"",IF(Metrics!$L$10="% of target",IF(ISNUMBER(AJ99),IF(AJ99=0,"",'Weekly data'!I99/AJ99),""),'Weekly data'!I99))</f>
        <v/>
      </c>
      <c r="AL99">
        <f>IF(AND(ISNUMBER(AK99),ISNUMBER(AK98)),ABS(AK99-AK98),"")</f>
        <v/>
      </c>
      <c r="AM99">
        <f>IF(COUNT(AK87:AK98)&lt;12,"",AVERAGE(AK87:AK98))</f>
        <v/>
      </c>
      <c r="AN99">
        <f>IF(COUNT(AL88:AL98)&lt;11,"",AVERAGE(AL88:AL98))</f>
        <v/>
      </c>
      <c r="AO99">
        <f>IF(OR(AM99="",AN99=""),"",AM99+2.66*AN99)</f>
        <v/>
      </c>
      <c r="AP99">
        <f>IF(OR(AM99="",AN99=""),"",AM99-2.66*AN99)</f>
        <v/>
      </c>
      <c r="AQ99">
        <f>IF(OR(AM99="",COUNT(AK92:AK99)&lt;8),"",IF(COUNTIF(AK92:AK99,"&gt;"&amp;AM99)=8,"Above",IF(COUNTIF(AK92:AK99,"&lt;"&amp;AM99)=8,"Below","")))</f>
        <v/>
      </c>
      <c r="AR99">
        <f>IF('Weekly data'!$C99="","",IF(Metrics!$J$11="Seasonal bookings",IF(OR(N(IFERROR(INDEX(Targets!$G$6:$G$45,MATCH('Weekly data'!$C99,Targets!$A$6:$A$45,0)),0))=0,SUM(Seasonality!$B$6:$B$18)=0),"",IFERROR(INDEX(Targets!$G$6:$G$45,MATCH('Weekly data'!$C99,Targets!$A$6:$A$45,0)),0)*$B99/SUM(Seasonality!$B$6:$B$18)),IF(Metrics!$J$11="Seasonal pipeline",IF(OR(N(IFERROR(INDEX(Targets!$G$6:$G$45,MATCH('Weekly data'!$C99,Targets!$A$6:$A$45,0)),0))=0,SUM(Seasonality!$C$6:$C$18)=0),"",IFERROR(INDEX(Targets!$G$6:$G$45,MATCH('Weekly data'!$C99,Targets!$A$6:$A$45,0)),0)*$C99/SUM(Seasonality!$C$6:$C$18)),IF(Metrics!$J$11="Quarter plan",IF(N(IFERROR(INDEX(Targets!$G$6:$G$45,MATCH('Weekly data'!$C99,Targets!$A$6:$A$45,0)),0))=0,"",IFERROR(INDEX(Targets!$G$6:$G$45,MATCH('Weekly data'!$C99,Targets!$A$6:$A$45,0)),0)),IF(AND(Metrics!$J$11="Weekly",ISNUMBER(Metrics!$K$11)),Metrics!$K$11,"")))))</f>
        <v/>
      </c>
      <c r="AS99">
        <f>IF(NOT(ISNUMBER('Weekly data'!J99)),"",IF(Metrics!$L$11="% of target",IF(ISNUMBER(AR99),IF(AR99=0,"",'Weekly data'!J99/AR99),""),'Weekly data'!J99))</f>
        <v/>
      </c>
      <c r="AT99">
        <f>IF(AND(ISNUMBER(AS99),ISNUMBER(AS98)),ABS(AS99-AS98),"")</f>
        <v/>
      </c>
      <c r="AU99">
        <f>IF(COUNT(AS87:AS98)&lt;12,"",AVERAGE(AS87:AS98))</f>
        <v/>
      </c>
      <c r="AV99">
        <f>IF(COUNT(AT88:AT98)&lt;11,"",AVERAGE(AT88:AT98))</f>
        <v/>
      </c>
      <c r="AW99">
        <f>IF(OR(AU99="",AV99=""),"",AU99+2.66*AV99)</f>
        <v/>
      </c>
      <c r="AX99">
        <f>IF(OR(AU99="",AV99=""),"",AU99-2.66*AV99)</f>
        <v/>
      </c>
      <c r="AY99">
        <f>IF(OR(AU99="",COUNT(AS92:AS99)&lt;8),"",IF(COUNTIF(AS92:AS99,"&gt;"&amp;AU99)=8,"Above",IF(COUNTIF(AS92:AS99,"&lt;"&amp;AU99)=8,"Below","")))</f>
        <v/>
      </c>
      <c r="AZ99">
        <f>IF('Weekly data'!$C99="","",IF(Metrics!$J$12="Seasonal bookings",IF(OR(N(IFERROR(INDEX(Targets!$H$6:$H$45,MATCH('Weekly data'!$C99,Targets!$A$6:$A$45,0)),0))=0,SUM(Seasonality!$B$6:$B$18)=0),"",IFERROR(INDEX(Targets!$H$6:$H$45,MATCH('Weekly data'!$C99,Targets!$A$6:$A$45,0)),0)*$B99/SUM(Seasonality!$B$6:$B$18)),IF(Metrics!$J$12="Seasonal pipeline",IF(OR(N(IFERROR(INDEX(Targets!$H$6:$H$45,MATCH('Weekly data'!$C99,Targets!$A$6:$A$45,0)),0))=0,SUM(Seasonality!$C$6:$C$18)=0),"",IFERROR(INDEX(Targets!$H$6:$H$45,MATCH('Weekly data'!$C99,Targets!$A$6:$A$45,0)),0)*$C99/SUM(Seasonality!$C$6:$C$18)),IF(Metrics!$J$12="Quarter plan",IF(N(IFERROR(INDEX(Targets!$H$6:$H$45,MATCH('Weekly data'!$C99,Targets!$A$6:$A$45,0)),0))=0,"",IFERROR(INDEX(Targets!$H$6:$H$45,MATCH('Weekly data'!$C99,Targets!$A$6:$A$45,0)),0)),IF(AND(Metrics!$J$12="Weekly",ISNUMBER(Metrics!$K$12)),Metrics!$K$12,"")))))</f>
        <v/>
      </c>
      <c r="BA99">
        <f>IF(NOT(ISNUMBER('Weekly data'!K99)),"",IF(Metrics!$L$12="% of target",IF(ISNUMBER(AZ99),IF(AZ99=0,"",'Weekly data'!K99/AZ99),""),'Weekly data'!K99))</f>
        <v/>
      </c>
      <c r="BB99">
        <f>IF(AND(ISNUMBER(BA99),ISNUMBER(BA98)),ABS(BA99-BA98),"")</f>
        <v/>
      </c>
      <c r="BC99">
        <f>IF(COUNT(BA87:BA98)&lt;12,"",AVERAGE(BA87:BA98))</f>
        <v/>
      </c>
      <c r="BD99">
        <f>IF(COUNT(BB88:BB98)&lt;11,"",AVERAGE(BB88:BB98))</f>
        <v/>
      </c>
      <c r="BE99">
        <f>IF(OR(BC99="",BD99=""),"",BC99+2.66*BD99)</f>
        <v/>
      </c>
      <c r="BF99">
        <f>IF(OR(BC99="",BD99=""),"",BC99-2.66*BD99)</f>
        <v/>
      </c>
      <c r="BG99">
        <f>IF(OR(BC99="",COUNT(BA92:BA99)&lt;8),"",IF(COUNTIF(BA92:BA99,"&gt;"&amp;BC99)=8,"Above",IF(COUNTIF(BA92:BA99,"&lt;"&amp;BC99)=8,"Below","")))</f>
        <v/>
      </c>
      <c r="BH99">
        <f>IF('Weekly data'!$C99="","",IF(Metrics!$J$13="Seasonal bookings",IF(OR(N(IFERROR(INDEX(Targets!$I$6:$I$45,MATCH('Weekly data'!$C99,Targets!$A$6:$A$45,0)),0))=0,SUM(Seasonality!$B$6:$B$18)=0),"",IFERROR(INDEX(Targets!$I$6:$I$45,MATCH('Weekly data'!$C99,Targets!$A$6:$A$45,0)),0)*$B99/SUM(Seasonality!$B$6:$B$18)),IF(Metrics!$J$13="Seasonal pipeline",IF(OR(N(IFERROR(INDEX(Targets!$I$6:$I$45,MATCH('Weekly data'!$C99,Targets!$A$6:$A$45,0)),0))=0,SUM(Seasonality!$C$6:$C$18)=0),"",IFERROR(INDEX(Targets!$I$6:$I$45,MATCH('Weekly data'!$C99,Targets!$A$6:$A$45,0)),0)*$C99/SUM(Seasonality!$C$6:$C$18)),IF(Metrics!$J$13="Quarter plan",IF(N(IFERROR(INDEX(Targets!$I$6:$I$45,MATCH('Weekly data'!$C99,Targets!$A$6:$A$45,0)),0))=0,"",IFERROR(INDEX(Targets!$I$6:$I$45,MATCH('Weekly data'!$C99,Targets!$A$6:$A$45,0)),0)),IF(AND(Metrics!$J$13="Weekly",ISNUMBER(Metrics!$K$13)),Metrics!$K$13,"")))))</f>
        <v/>
      </c>
      <c r="BI99">
        <f>IF(NOT(ISNUMBER('Weekly data'!L99)),"",IF(Metrics!$L$13="% of target",IF(ISNUMBER(BH99),IF(BH99=0,"",'Weekly data'!L99/BH99),""),'Weekly data'!L99))</f>
        <v/>
      </c>
      <c r="BJ99">
        <f>IF(AND(ISNUMBER(BI99),ISNUMBER(BI98)),ABS(BI99-BI98),"")</f>
        <v/>
      </c>
      <c r="BK99">
        <f>IF(COUNT(BI87:BI98)&lt;12,"",AVERAGE(BI87:BI98))</f>
        <v/>
      </c>
      <c r="BL99">
        <f>IF(COUNT(BJ88:BJ98)&lt;11,"",AVERAGE(BJ88:BJ98))</f>
        <v/>
      </c>
      <c r="BM99">
        <f>IF(OR(BK99="",BL99=""),"",BK99+2.66*BL99)</f>
        <v/>
      </c>
      <c r="BN99">
        <f>IF(OR(BK99="",BL99=""),"",BK99-2.66*BL99)</f>
        <v/>
      </c>
      <c r="BO99">
        <f>IF(OR(BK99="",COUNT(BI92:BI99)&lt;8),"",IF(COUNTIF(BI92:BI99,"&gt;"&amp;BK99)=8,"Above",IF(COUNTIF(BI92:BI99,"&lt;"&amp;BK99)=8,"Below","")))</f>
        <v/>
      </c>
      <c r="BP99">
        <f>IF('Weekly data'!$C99="","",IF(Metrics!$J$14="Seasonal bookings",IF(OR(N(IFERROR(INDEX(Targets!$J$6:$J$45,MATCH('Weekly data'!$C99,Targets!$A$6:$A$45,0)),0))=0,SUM(Seasonality!$B$6:$B$18)=0),"",IFERROR(INDEX(Targets!$J$6:$J$45,MATCH('Weekly data'!$C99,Targets!$A$6:$A$45,0)),0)*$B99/SUM(Seasonality!$B$6:$B$18)),IF(Metrics!$J$14="Seasonal pipeline",IF(OR(N(IFERROR(INDEX(Targets!$J$6:$J$45,MATCH('Weekly data'!$C99,Targets!$A$6:$A$45,0)),0))=0,SUM(Seasonality!$C$6:$C$18)=0),"",IFERROR(INDEX(Targets!$J$6:$J$45,MATCH('Weekly data'!$C99,Targets!$A$6:$A$45,0)),0)*$C99/SUM(Seasonality!$C$6:$C$18)),IF(Metrics!$J$14="Quarter plan",IF(N(IFERROR(INDEX(Targets!$J$6:$J$45,MATCH('Weekly data'!$C99,Targets!$A$6:$A$45,0)),0))=0,"",IFERROR(INDEX(Targets!$J$6:$J$45,MATCH('Weekly data'!$C99,Targets!$A$6:$A$45,0)),0)),IF(AND(Metrics!$J$14="Weekly",ISNUMBER(Metrics!$K$14)),Metrics!$K$14,"")))))</f>
        <v/>
      </c>
      <c r="BQ99">
        <f>IF(NOT(ISNUMBER('Weekly data'!M99)),"",IF(Metrics!$L$14="% of target",IF(ISNUMBER(BP99),IF(BP99=0,"",'Weekly data'!M99/BP99),""),'Weekly data'!M99))</f>
        <v/>
      </c>
      <c r="BR99">
        <f>IF(AND(ISNUMBER(BQ99),ISNUMBER(BQ98)),ABS(BQ99-BQ98),"")</f>
        <v/>
      </c>
      <c r="BS99">
        <f>IF(COUNT(BQ87:BQ98)&lt;12,"",AVERAGE(BQ87:BQ98))</f>
        <v/>
      </c>
      <c r="BT99">
        <f>IF(COUNT(BR88:BR98)&lt;11,"",AVERAGE(BR88:BR98))</f>
        <v/>
      </c>
      <c r="BU99">
        <f>IF(OR(BS99="",BT99=""),"",BS99+2.66*BT99)</f>
        <v/>
      </c>
      <c r="BV99">
        <f>IF(OR(BS99="",BT99=""),"",BS99-2.66*BT99)</f>
        <v/>
      </c>
      <c r="BW99">
        <f>IF(OR(BS99="",COUNT(BQ92:BQ99)&lt;8),"",IF(COUNTIF(BQ92:BQ99,"&gt;"&amp;BS99)=8,"Above",IF(COUNTIF(BQ92:BQ99,"&lt;"&amp;BS99)=8,"Below","")))</f>
        <v/>
      </c>
      <c r="BX99">
        <f>IF('Weekly data'!$C99="","",IF(Metrics!$J$15="Seasonal bookings",IF(OR(N(IFERROR(INDEX(Targets!$K$6:$K$45,MATCH('Weekly data'!$C99,Targets!$A$6:$A$45,0)),0))=0,SUM(Seasonality!$B$6:$B$18)=0),"",IFERROR(INDEX(Targets!$K$6:$K$45,MATCH('Weekly data'!$C99,Targets!$A$6:$A$45,0)),0)*$B99/SUM(Seasonality!$B$6:$B$18)),IF(Metrics!$J$15="Seasonal pipeline",IF(OR(N(IFERROR(INDEX(Targets!$K$6:$K$45,MATCH('Weekly data'!$C99,Targets!$A$6:$A$45,0)),0))=0,SUM(Seasonality!$C$6:$C$18)=0),"",IFERROR(INDEX(Targets!$K$6:$K$45,MATCH('Weekly data'!$C99,Targets!$A$6:$A$45,0)),0)*$C99/SUM(Seasonality!$C$6:$C$18)),IF(Metrics!$J$15="Quarter plan",IF(N(IFERROR(INDEX(Targets!$K$6:$K$45,MATCH('Weekly data'!$C99,Targets!$A$6:$A$45,0)),0))=0,"",IFERROR(INDEX(Targets!$K$6:$K$45,MATCH('Weekly data'!$C99,Targets!$A$6:$A$45,0)),0)),IF(AND(Metrics!$J$15="Weekly",ISNUMBER(Metrics!$K$15)),Metrics!$K$15,"")))))</f>
        <v/>
      </c>
      <c r="BY99">
        <f>IF(NOT(ISNUMBER('Weekly data'!N99)),"",IF(Metrics!$L$15="% of target",IF(ISNUMBER(BX99),IF(BX99=0,"",'Weekly data'!N99/BX99),""),'Weekly data'!N99))</f>
        <v/>
      </c>
      <c r="BZ99">
        <f>IF(AND(ISNUMBER(BY99),ISNUMBER(BY98)),ABS(BY99-BY98),"")</f>
        <v/>
      </c>
      <c r="CA99">
        <f>IF(COUNT(BY87:BY98)&lt;12,"",AVERAGE(BY87:BY98))</f>
        <v/>
      </c>
      <c r="CB99">
        <f>IF(COUNT(BZ88:BZ98)&lt;11,"",AVERAGE(BZ88:BZ98))</f>
        <v/>
      </c>
      <c r="CC99">
        <f>IF(OR(CA99="",CB99=""),"",CA99+2.66*CB99)</f>
        <v/>
      </c>
      <c r="CD99">
        <f>IF(OR(CA99="",CB99=""),"",CA99-2.66*CB99)</f>
        <v/>
      </c>
      <c r="CE99">
        <f>IF(OR(CA99="",COUNT(BY92:BY99)&lt;8),"",IF(COUNTIF(BY92:BY99,"&gt;"&amp;CA99)=8,"Above",IF(COUNTIF(BY92:BY99,"&lt;"&amp;CA99)=8,"Below","")))</f>
        <v/>
      </c>
      <c r="CF99">
        <f>IF('Weekly data'!$C99="","",IF(Metrics!$J$16="Seasonal bookings",IF(OR(N(IFERROR(INDEX(Targets!$L$6:$L$45,MATCH('Weekly data'!$C99,Targets!$A$6:$A$45,0)),0))=0,SUM(Seasonality!$B$6:$B$18)=0),"",IFERROR(INDEX(Targets!$L$6:$L$45,MATCH('Weekly data'!$C99,Targets!$A$6:$A$45,0)),0)*$B99/SUM(Seasonality!$B$6:$B$18)),IF(Metrics!$J$16="Seasonal pipeline",IF(OR(N(IFERROR(INDEX(Targets!$L$6:$L$45,MATCH('Weekly data'!$C99,Targets!$A$6:$A$45,0)),0))=0,SUM(Seasonality!$C$6:$C$18)=0),"",IFERROR(INDEX(Targets!$L$6:$L$45,MATCH('Weekly data'!$C99,Targets!$A$6:$A$45,0)),0)*$C99/SUM(Seasonality!$C$6:$C$18)),IF(Metrics!$J$16="Quarter plan",IF(N(IFERROR(INDEX(Targets!$L$6:$L$45,MATCH('Weekly data'!$C99,Targets!$A$6:$A$45,0)),0))=0,"",IFERROR(INDEX(Targets!$L$6:$L$45,MATCH('Weekly data'!$C99,Targets!$A$6:$A$45,0)),0)),IF(AND(Metrics!$J$16="Weekly",ISNUMBER(Metrics!$K$16)),Metrics!$K$16,"")))))</f>
        <v/>
      </c>
      <c r="CG99">
        <f>IF(NOT(ISNUMBER('Weekly data'!O99)),"",IF(Metrics!$L$16="% of target",IF(ISNUMBER(CF99),IF(CF99=0,"",'Weekly data'!O99/CF99),""),'Weekly data'!O99))</f>
        <v/>
      </c>
      <c r="CH99">
        <f>IF(AND(ISNUMBER(CG99),ISNUMBER(CG98)),ABS(CG99-CG98),"")</f>
        <v/>
      </c>
      <c r="CI99">
        <f>IF(COUNT(CG87:CG98)&lt;12,"",AVERAGE(CG87:CG98))</f>
        <v/>
      </c>
      <c r="CJ99">
        <f>IF(COUNT(CH88:CH98)&lt;11,"",AVERAGE(CH88:CH98))</f>
        <v/>
      </c>
      <c r="CK99">
        <f>IF(OR(CI99="",CJ99=""),"",CI99+2.66*CJ99)</f>
        <v/>
      </c>
      <c r="CL99">
        <f>IF(OR(CI99="",CJ99=""),"",CI99-2.66*CJ99)</f>
        <v/>
      </c>
      <c r="CM99">
        <f>IF(OR(CI99="",COUNT(CG92:CG99)&lt;8),"",IF(COUNTIF(CG92:CG99,"&gt;"&amp;CI99)=8,"Above",IF(COUNTIF(CG92:CG99,"&lt;"&amp;CI99)=8,"Below","")))</f>
        <v/>
      </c>
      <c r="CN99">
        <f>IF('Weekly data'!$C99="","",IF(Metrics!$J$17="Seasonal bookings",IF(OR(N(IFERROR(INDEX(Targets!$M$6:$M$45,MATCH('Weekly data'!$C99,Targets!$A$6:$A$45,0)),0))=0,SUM(Seasonality!$B$6:$B$18)=0),"",IFERROR(INDEX(Targets!$M$6:$M$45,MATCH('Weekly data'!$C99,Targets!$A$6:$A$45,0)),0)*$B99/SUM(Seasonality!$B$6:$B$18)),IF(Metrics!$J$17="Seasonal pipeline",IF(OR(N(IFERROR(INDEX(Targets!$M$6:$M$45,MATCH('Weekly data'!$C99,Targets!$A$6:$A$45,0)),0))=0,SUM(Seasonality!$C$6:$C$18)=0),"",IFERROR(INDEX(Targets!$M$6:$M$45,MATCH('Weekly data'!$C99,Targets!$A$6:$A$45,0)),0)*$C99/SUM(Seasonality!$C$6:$C$18)),IF(Metrics!$J$17="Quarter plan",IF(N(IFERROR(INDEX(Targets!$M$6:$M$45,MATCH('Weekly data'!$C99,Targets!$A$6:$A$45,0)),0))=0,"",IFERROR(INDEX(Targets!$M$6:$M$45,MATCH('Weekly data'!$C99,Targets!$A$6:$A$45,0)),0)),IF(AND(Metrics!$J$17="Weekly",ISNUMBER(Metrics!$K$17)),Metrics!$K$17,"")))))</f>
        <v/>
      </c>
      <c r="CO99">
        <f>IF(NOT(ISNUMBER('Weekly data'!P99)),"",IF(Metrics!$L$17="% of target",IF(ISNUMBER(CN99),IF(CN99=0,"",'Weekly data'!P99/CN99),""),'Weekly data'!P99))</f>
        <v/>
      </c>
      <c r="CP99">
        <f>IF(AND(ISNUMBER(CO99),ISNUMBER(CO98)),ABS(CO99-CO98),"")</f>
        <v/>
      </c>
      <c r="CQ99">
        <f>IF(COUNT(CO87:CO98)&lt;12,"",AVERAGE(CO87:CO98))</f>
        <v/>
      </c>
      <c r="CR99">
        <f>IF(COUNT(CP88:CP98)&lt;11,"",AVERAGE(CP88:CP98))</f>
        <v/>
      </c>
      <c r="CS99">
        <f>IF(OR(CQ99="",CR99=""),"",CQ99+2.66*CR99)</f>
        <v/>
      </c>
      <c r="CT99">
        <f>IF(OR(CQ99="",CR99=""),"",CQ99-2.66*CR99)</f>
        <v/>
      </c>
      <c r="CU99">
        <f>IF(OR(CQ99="",COUNT(CO92:CO99)&lt;8),"",IF(COUNTIF(CO92:CO99,"&gt;"&amp;CQ99)=8,"Above",IF(COUNTIF(CO92:CO99,"&lt;"&amp;CQ99)=8,"Below","")))</f>
        <v/>
      </c>
    </row>
    <row r="100">
      <c r="A100" s="8">
        <f>'Weekly data'!A100</f>
        <v/>
      </c>
      <c r="B100">
        <f>IF('Weekly data'!D100="","",INDEX(Seasonality!$B$6:$B$18,'Weekly data'!D100))</f>
        <v/>
      </c>
      <c r="C100">
        <f>IF('Weekly data'!D100="","",INDEX(Seasonality!$C$6:$C$18,'Weekly data'!D100))</f>
        <v/>
      </c>
      <c r="D100">
        <f>IF('Weekly data'!$C100="","",IF(Metrics!$J$6="Seasonal bookings",IF(OR(N(IFERROR(INDEX(Targets!$B$6:$B$45,MATCH('Weekly data'!$C100,Targets!$A$6:$A$45,0)),0))=0,SUM(Seasonality!$B$6:$B$18)=0),"",IFERROR(INDEX(Targets!$B$6:$B$45,MATCH('Weekly data'!$C100,Targets!$A$6:$A$45,0)),0)*$B100/SUM(Seasonality!$B$6:$B$18)),IF(Metrics!$J$6="Seasonal pipeline",IF(OR(N(IFERROR(INDEX(Targets!$B$6:$B$45,MATCH('Weekly data'!$C100,Targets!$A$6:$A$45,0)),0))=0,SUM(Seasonality!$C$6:$C$18)=0),"",IFERROR(INDEX(Targets!$B$6:$B$45,MATCH('Weekly data'!$C100,Targets!$A$6:$A$45,0)),0)*$C100/SUM(Seasonality!$C$6:$C$18)),IF(Metrics!$J$6="Quarter plan",IF(N(IFERROR(INDEX(Targets!$B$6:$B$45,MATCH('Weekly data'!$C100,Targets!$A$6:$A$45,0)),0))=0,"",IFERROR(INDEX(Targets!$B$6:$B$45,MATCH('Weekly data'!$C100,Targets!$A$6:$A$45,0)),0)),IF(AND(Metrics!$J$6="Weekly",ISNUMBER(Metrics!$K$6)),Metrics!$K$6,"")))))</f>
        <v/>
      </c>
      <c r="E100">
        <f>IF(NOT(ISNUMBER('Weekly data'!E100)),"",IF(Metrics!$L$6="% of target",IF(ISNUMBER(D100),IF(D100=0,"",'Weekly data'!E100/D100),""),'Weekly data'!E100))</f>
        <v/>
      </c>
      <c r="F100">
        <f>IF(AND(ISNUMBER(E100),ISNUMBER(E99)),ABS(E100-E99),"")</f>
        <v/>
      </c>
      <c r="G100">
        <f>IF(COUNT(E88:E99)&lt;12,"",AVERAGE(E88:E99))</f>
        <v/>
      </c>
      <c r="H100">
        <f>IF(COUNT(F89:F99)&lt;11,"",AVERAGE(F89:F99))</f>
        <v/>
      </c>
      <c r="I100">
        <f>IF(OR(G100="",H100=""),"",G100+2.66*H100)</f>
        <v/>
      </c>
      <c r="J100">
        <f>IF(OR(G100="",H100=""),"",G100-2.66*H100)</f>
        <v/>
      </c>
      <c r="K100">
        <f>IF(OR(G100="",COUNT(E93:E100)&lt;8),"",IF(COUNTIF(E93:E100,"&gt;"&amp;G100)=8,"Above",IF(COUNTIF(E93:E100,"&lt;"&amp;G100)=8,"Below","")))</f>
        <v/>
      </c>
      <c r="L100">
        <f>IF('Weekly data'!$C100="","",IF(Metrics!$J$7="Seasonal bookings",IF(OR(N(IFERROR(INDEX(Targets!$C$6:$C$45,MATCH('Weekly data'!$C100,Targets!$A$6:$A$45,0)),0))=0,SUM(Seasonality!$B$6:$B$18)=0),"",IFERROR(INDEX(Targets!$C$6:$C$45,MATCH('Weekly data'!$C100,Targets!$A$6:$A$45,0)),0)*$B100/SUM(Seasonality!$B$6:$B$18)),IF(Metrics!$J$7="Seasonal pipeline",IF(OR(N(IFERROR(INDEX(Targets!$C$6:$C$45,MATCH('Weekly data'!$C100,Targets!$A$6:$A$45,0)),0))=0,SUM(Seasonality!$C$6:$C$18)=0),"",IFERROR(INDEX(Targets!$C$6:$C$45,MATCH('Weekly data'!$C100,Targets!$A$6:$A$45,0)),0)*$C100/SUM(Seasonality!$C$6:$C$18)),IF(Metrics!$J$7="Quarter plan",IF(N(IFERROR(INDEX(Targets!$C$6:$C$45,MATCH('Weekly data'!$C100,Targets!$A$6:$A$45,0)),0))=0,"",IFERROR(INDEX(Targets!$C$6:$C$45,MATCH('Weekly data'!$C100,Targets!$A$6:$A$45,0)),0)),IF(AND(Metrics!$J$7="Weekly",ISNUMBER(Metrics!$K$7)),Metrics!$K$7,"")))))</f>
        <v/>
      </c>
      <c r="M100">
        <f>IF(NOT(ISNUMBER('Weekly data'!F100)),"",IF(Metrics!$L$7="% of target",IF(ISNUMBER(L100),IF(L100=0,"",'Weekly data'!F100/L100),""),'Weekly data'!F100))</f>
        <v/>
      </c>
      <c r="N100">
        <f>IF(AND(ISNUMBER(M100),ISNUMBER(M99)),ABS(M100-M99),"")</f>
        <v/>
      </c>
      <c r="O100">
        <f>IF(COUNT(M88:M99)&lt;12,"",AVERAGE(M88:M99))</f>
        <v/>
      </c>
      <c r="P100">
        <f>IF(COUNT(N89:N99)&lt;11,"",AVERAGE(N89:N99))</f>
        <v/>
      </c>
      <c r="Q100">
        <f>IF(OR(O100="",P100=""),"",O100+2.66*P100)</f>
        <v/>
      </c>
      <c r="R100">
        <f>IF(OR(O100="",P100=""),"",O100-2.66*P100)</f>
        <v/>
      </c>
      <c r="S100">
        <f>IF(OR(O100="",COUNT(M93:M100)&lt;8),"",IF(COUNTIF(M93:M100,"&gt;"&amp;O100)=8,"Above",IF(COUNTIF(M93:M100,"&lt;"&amp;O100)=8,"Below","")))</f>
        <v/>
      </c>
      <c r="T100">
        <f>IF('Weekly data'!$C100="","",IF(Metrics!$J$8="Seasonal bookings",IF(OR(N(IFERROR(INDEX(Targets!$D$6:$D$45,MATCH('Weekly data'!$C100,Targets!$A$6:$A$45,0)),0))=0,SUM(Seasonality!$B$6:$B$18)=0),"",IFERROR(INDEX(Targets!$D$6:$D$45,MATCH('Weekly data'!$C100,Targets!$A$6:$A$45,0)),0)*$B100/SUM(Seasonality!$B$6:$B$18)),IF(Metrics!$J$8="Seasonal pipeline",IF(OR(N(IFERROR(INDEX(Targets!$D$6:$D$45,MATCH('Weekly data'!$C100,Targets!$A$6:$A$45,0)),0))=0,SUM(Seasonality!$C$6:$C$18)=0),"",IFERROR(INDEX(Targets!$D$6:$D$45,MATCH('Weekly data'!$C100,Targets!$A$6:$A$45,0)),0)*$C100/SUM(Seasonality!$C$6:$C$18)),IF(Metrics!$J$8="Quarter plan",IF(N(IFERROR(INDEX(Targets!$D$6:$D$45,MATCH('Weekly data'!$C100,Targets!$A$6:$A$45,0)),0))=0,"",IFERROR(INDEX(Targets!$D$6:$D$45,MATCH('Weekly data'!$C100,Targets!$A$6:$A$45,0)),0)),IF(AND(Metrics!$J$8="Weekly",ISNUMBER(Metrics!$K$8)),Metrics!$K$8,"")))))</f>
        <v/>
      </c>
      <c r="U100">
        <f>IF(NOT(ISNUMBER('Weekly data'!G100)),"",IF(Metrics!$L$8="% of target",IF(ISNUMBER(T100),IF(T100=0,"",'Weekly data'!G100/T100),""),'Weekly data'!G100))</f>
        <v/>
      </c>
      <c r="V100">
        <f>IF(AND(ISNUMBER(U100),ISNUMBER(U99)),ABS(U100-U99),"")</f>
        <v/>
      </c>
      <c r="W100">
        <f>IF(COUNT(U88:U99)&lt;12,"",AVERAGE(U88:U99))</f>
        <v/>
      </c>
      <c r="X100">
        <f>IF(COUNT(V89:V99)&lt;11,"",AVERAGE(V89:V99))</f>
        <v/>
      </c>
      <c r="Y100">
        <f>IF(OR(W100="",X100=""),"",W100+2.66*X100)</f>
        <v/>
      </c>
      <c r="Z100">
        <f>IF(OR(W100="",X100=""),"",W100-2.66*X100)</f>
        <v/>
      </c>
      <c r="AA100">
        <f>IF(OR(W100="",COUNT(U93:U100)&lt;8),"",IF(COUNTIF(U93:U100,"&gt;"&amp;W100)=8,"Above",IF(COUNTIF(U93:U100,"&lt;"&amp;W100)=8,"Below","")))</f>
        <v/>
      </c>
      <c r="AB100">
        <f>IF('Weekly data'!$C100="","",IF(Metrics!$J$9="Seasonal bookings",IF(OR(N(IFERROR(INDEX(Targets!$E$6:$E$45,MATCH('Weekly data'!$C100,Targets!$A$6:$A$45,0)),0))=0,SUM(Seasonality!$B$6:$B$18)=0),"",IFERROR(INDEX(Targets!$E$6:$E$45,MATCH('Weekly data'!$C100,Targets!$A$6:$A$45,0)),0)*$B100/SUM(Seasonality!$B$6:$B$18)),IF(Metrics!$J$9="Seasonal pipeline",IF(OR(N(IFERROR(INDEX(Targets!$E$6:$E$45,MATCH('Weekly data'!$C100,Targets!$A$6:$A$45,0)),0))=0,SUM(Seasonality!$C$6:$C$18)=0),"",IFERROR(INDEX(Targets!$E$6:$E$45,MATCH('Weekly data'!$C100,Targets!$A$6:$A$45,0)),0)*$C100/SUM(Seasonality!$C$6:$C$18)),IF(Metrics!$J$9="Quarter plan",IF(N(IFERROR(INDEX(Targets!$E$6:$E$45,MATCH('Weekly data'!$C100,Targets!$A$6:$A$45,0)),0))=0,"",IFERROR(INDEX(Targets!$E$6:$E$45,MATCH('Weekly data'!$C100,Targets!$A$6:$A$45,0)),0)),IF(AND(Metrics!$J$9="Weekly",ISNUMBER(Metrics!$K$9)),Metrics!$K$9,"")))))</f>
        <v/>
      </c>
      <c r="AC100">
        <f>IF(NOT(ISNUMBER('Weekly data'!H100)),"",IF(Metrics!$L$9="% of target",IF(ISNUMBER(AB100),IF(AB100=0,"",'Weekly data'!H100/AB100),""),'Weekly data'!H100))</f>
        <v/>
      </c>
      <c r="AD100">
        <f>IF(AND(ISNUMBER(AC100),ISNUMBER(AC99)),ABS(AC100-AC99),"")</f>
        <v/>
      </c>
      <c r="AE100">
        <f>IF(COUNT(AC88:AC99)&lt;12,"",AVERAGE(AC88:AC99))</f>
        <v/>
      </c>
      <c r="AF100">
        <f>IF(COUNT(AD89:AD99)&lt;11,"",AVERAGE(AD89:AD99))</f>
        <v/>
      </c>
      <c r="AG100">
        <f>IF(OR(AE100="",AF100=""),"",AE100+2.66*AF100)</f>
        <v/>
      </c>
      <c r="AH100">
        <f>IF(OR(AE100="",AF100=""),"",AE100-2.66*AF100)</f>
        <v/>
      </c>
      <c r="AI100">
        <f>IF(OR(AE100="",COUNT(AC93:AC100)&lt;8),"",IF(COUNTIF(AC93:AC100,"&gt;"&amp;AE100)=8,"Above",IF(COUNTIF(AC93:AC100,"&lt;"&amp;AE100)=8,"Below","")))</f>
        <v/>
      </c>
      <c r="AJ100">
        <f>IF('Weekly data'!$C100="","",IF(Metrics!$J$10="Seasonal bookings",IF(OR(N(IFERROR(INDEX(Targets!$F$6:$F$45,MATCH('Weekly data'!$C100,Targets!$A$6:$A$45,0)),0))=0,SUM(Seasonality!$B$6:$B$18)=0),"",IFERROR(INDEX(Targets!$F$6:$F$45,MATCH('Weekly data'!$C100,Targets!$A$6:$A$45,0)),0)*$B100/SUM(Seasonality!$B$6:$B$18)),IF(Metrics!$J$10="Seasonal pipeline",IF(OR(N(IFERROR(INDEX(Targets!$F$6:$F$45,MATCH('Weekly data'!$C100,Targets!$A$6:$A$45,0)),0))=0,SUM(Seasonality!$C$6:$C$18)=0),"",IFERROR(INDEX(Targets!$F$6:$F$45,MATCH('Weekly data'!$C100,Targets!$A$6:$A$45,0)),0)*$C100/SUM(Seasonality!$C$6:$C$18)),IF(Metrics!$J$10="Quarter plan",IF(N(IFERROR(INDEX(Targets!$F$6:$F$45,MATCH('Weekly data'!$C100,Targets!$A$6:$A$45,0)),0))=0,"",IFERROR(INDEX(Targets!$F$6:$F$45,MATCH('Weekly data'!$C100,Targets!$A$6:$A$45,0)),0)),IF(AND(Metrics!$J$10="Weekly",ISNUMBER(Metrics!$K$10)),Metrics!$K$10,"")))))</f>
        <v/>
      </c>
      <c r="AK100">
        <f>IF(NOT(ISNUMBER('Weekly data'!I100)),"",IF(Metrics!$L$10="% of target",IF(ISNUMBER(AJ100),IF(AJ100=0,"",'Weekly data'!I100/AJ100),""),'Weekly data'!I100))</f>
        <v/>
      </c>
      <c r="AL100">
        <f>IF(AND(ISNUMBER(AK100),ISNUMBER(AK99)),ABS(AK100-AK99),"")</f>
        <v/>
      </c>
      <c r="AM100">
        <f>IF(COUNT(AK88:AK99)&lt;12,"",AVERAGE(AK88:AK99))</f>
        <v/>
      </c>
      <c r="AN100">
        <f>IF(COUNT(AL89:AL99)&lt;11,"",AVERAGE(AL89:AL99))</f>
        <v/>
      </c>
      <c r="AO100">
        <f>IF(OR(AM100="",AN100=""),"",AM100+2.66*AN100)</f>
        <v/>
      </c>
      <c r="AP100">
        <f>IF(OR(AM100="",AN100=""),"",AM100-2.66*AN100)</f>
        <v/>
      </c>
      <c r="AQ100">
        <f>IF(OR(AM100="",COUNT(AK93:AK100)&lt;8),"",IF(COUNTIF(AK93:AK100,"&gt;"&amp;AM100)=8,"Above",IF(COUNTIF(AK93:AK100,"&lt;"&amp;AM100)=8,"Below","")))</f>
        <v/>
      </c>
      <c r="AR100">
        <f>IF('Weekly data'!$C100="","",IF(Metrics!$J$11="Seasonal bookings",IF(OR(N(IFERROR(INDEX(Targets!$G$6:$G$45,MATCH('Weekly data'!$C100,Targets!$A$6:$A$45,0)),0))=0,SUM(Seasonality!$B$6:$B$18)=0),"",IFERROR(INDEX(Targets!$G$6:$G$45,MATCH('Weekly data'!$C100,Targets!$A$6:$A$45,0)),0)*$B100/SUM(Seasonality!$B$6:$B$18)),IF(Metrics!$J$11="Seasonal pipeline",IF(OR(N(IFERROR(INDEX(Targets!$G$6:$G$45,MATCH('Weekly data'!$C100,Targets!$A$6:$A$45,0)),0))=0,SUM(Seasonality!$C$6:$C$18)=0),"",IFERROR(INDEX(Targets!$G$6:$G$45,MATCH('Weekly data'!$C100,Targets!$A$6:$A$45,0)),0)*$C100/SUM(Seasonality!$C$6:$C$18)),IF(Metrics!$J$11="Quarter plan",IF(N(IFERROR(INDEX(Targets!$G$6:$G$45,MATCH('Weekly data'!$C100,Targets!$A$6:$A$45,0)),0))=0,"",IFERROR(INDEX(Targets!$G$6:$G$45,MATCH('Weekly data'!$C100,Targets!$A$6:$A$45,0)),0)),IF(AND(Metrics!$J$11="Weekly",ISNUMBER(Metrics!$K$11)),Metrics!$K$11,"")))))</f>
        <v/>
      </c>
      <c r="AS100">
        <f>IF(NOT(ISNUMBER('Weekly data'!J100)),"",IF(Metrics!$L$11="% of target",IF(ISNUMBER(AR100),IF(AR100=0,"",'Weekly data'!J100/AR100),""),'Weekly data'!J100))</f>
        <v/>
      </c>
      <c r="AT100">
        <f>IF(AND(ISNUMBER(AS100),ISNUMBER(AS99)),ABS(AS100-AS99),"")</f>
        <v/>
      </c>
      <c r="AU100">
        <f>IF(COUNT(AS88:AS99)&lt;12,"",AVERAGE(AS88:AS99))</f>
        <v/>
      </c>
      <c r="AV100">
        <f>IF(COUNT(AT89:AT99)&lt;11,"",AVERAGE(AT89:AT99))</f>
        <v/>
      </c>
      <c r="AW100">
        <f>IF(OR(AU100="",AV100=""),"",AU100+2.66*AV100)</f>
        <v/>
      </c>
      <c r="AX100">
        <f>IF(OR(AU100="",AV100=""),"",AU100-2.66*AV100)</f>
        <v/>
      </c>
      <c r="AY100">
        <f>IF(OR(AU100="",COUNT(AS93:AS100)&lt;8),"",IF(COUNTIF(AS93:AS100,"&gt;"&amp;AU100)=8,"Above",IF(COUNTIF(AS93:AS100,"&lt;"&amp;AU100)=8,"Below","")))</f>
        <v/>
      </c>
      <c r="AZ100">
        <f>IF('Weekly data'!$C100="","",IF(Metrics!$J$12="Seasonal bookings",IF(OR(N(IFERROR(INDEX(Targets!$H$6:$H$45,MATCH('Weekly data'!$C100,Targets!$A$6:$A$45,0)),0))=0,SUM(Seasonality!$B$6:$B$18)=0),"",IFERROR(INDEX(Targets!$H$6:$H$45,MATCH('Weekly data'!$C100,Targets!$A$6:$A$45,0)),0)*$B100/SUM(Seasonality!$B$6:$B$18)),IF(Metrics!$J$12="Seasonal pipeline",IF(OR(N(IFERROR(INDEX(Targets!$H$6:$H$45,MATCH('Weekly data'!$C100,Targets!$A$6:$A$45,0)),0))=0,SUM(Seasonality!$C$6:$C$18)=0),"",IFERROR(INDEX(Targets!$H$6:$H$45,MATCH('Weekly data'!$C100,Targets!$A$6:$A$45,0)),0)*$C100/SUM(Seasonality!$C$6:$C$18)),IF(Metrics!$J$12="Quarter plan",IF(N(IFERROR(INDEX(Targets!$H$6:$H$45,MATCH('Weekly data'!$C100,Targets!$A$6:$A$45,0)),0))=0,"",IFERROR(INDEX(Targets!$H$6:$H$45,MATCH('Weekly data'!$C100,Targets!$A$6:$A$45,0)),0)),IF(AND(Metrics!$J$12="Weekly",ISNUMBER(Metrics!$K$12)),Metrics!$K$12,"")))))</f>
        <v/>
      </c>
      <c r="BA100">
        <f>IF(NOT(ISNUMBER('Weekly data'!K100)),"",IF(Metrics!$L$12="% of target",IF(ISNUMBER(AZ100),IF(AZ100=0,"",'Weekly data'!K100/AZ100),""),'Weekly data'!K100))</f>
        <v/>
      </c>
      <c r="BB100">
        <f>IF(AND(ISNUMBER(BA100),ISNUMBER(BA99)),ABS(BA100-BA99),"")</f>
        <v/>
      </c>
      <c r="BC100">
        <f>IF(COUNT(BA88:BA99)&lt;12,"",AVERAGE(BA88:BA99))</f>
        <v/>
      </c>
      <c r="BD100">
        <f>IF(COUNT(BB89:BB99)&lt;11,"",AVERAGE(BB89:BB99))</f>
        <v/>
      </c>
      <c r="BE100">
        <f>IF(OR(BC100="",BD100=""),"",BC100+2.66*BD100)</f>
        <v/>
      </c>
      <c r="BF100">
        <f>IF(OR(BC100="",BD100=""),"",BC100-2.66*BD100)</f>
        <v/>
      </c>
      <c r="BG100">
        <f>IF(OR(BC100="",COUNT(BA93:BA100)&lt;8),"",IF(COUNTIF(BA93:BA100,"&gt;"&amp;BC100)=8,"Above",IF(COUNTIF(BA93:BA100,"&lt;"&amp;BC100)=8,"Below","")))</f>
        <v/>
      </c>
      <c r="BH100">
        <f>IF('Weekly data'!$C100="","",IF(Metrics!$J$13="Seasonal bookings",IF(OR(N(IFERROR(INDEX(Targets!$I$6:$I$45,MATCH('Weekly data'!$C100,Targets!$A$6:$A$45,0)),0))=0,SUM(Seasonality!$B$6:$B$18)=0),"",IFERROR(INDEX(Targets!$I$6:$I$45,MATCH('Weekly data'!$C100,Targets!$A$6:$A$45,0)),0)*$B100/SUM(Seasonality!$B$6:$B$18)),IF(Metrics!$J$13="Seasonal pipeline",IF(OR(N(IFERROR(INDEX(Targets!$I$6:$I$45,MATCH('Weekly data'!$C100,Targets!$A$6:$A$45,0)),0))=0,SUM(Seasonality!$C$6:$C$18)=0),"",IFERROR(INDEX(Targets!$I$6:$I$45,MATCH('Weekly data'!$C100,Targets!$A$6:$A$45,0)),0)*$C100/SUM(Seasonality!$C$6:$C$18)),IF(Metrics!$J$13="Quarter plan",IF(N(IFERROR(INDEX(Targets!$I$6:$I$45,MATCH('Weekly data'!$C100,Targets!$A$6:$A$45,0)),0))=0,"",IFERROR(INDEX(Targets!$I$6:$I$45,MATCH('Weekly data'!$C100,Targets!$A$6:$A$45,0)),0)),IF(AND(Metrics!$J$13="Weekly",ISNUMBER(Metrics!$K$13)),Metrics!$K$13,"")))))</f>
        <v/>
      </c>
      <c r="BI100">
        <f>IF(NOT(ISNUMBER('Weekly data'!L100)),"",IF(Metrics!$L$13="% of target",IF(ISNUMBER(BH100),IF(BH100=0,"",'Weekly data'!L100/BH100),""),'Weekly data'!L100))</f>
        <v/>
      </c>
      <c r="BJ100">
        <f>IF(AND(ISNUMBER(BI100),ISNUMBER(BI99)),ABS(BI100-BI99),"")</f>
        <v/>
      </c>
      <c r="BK100">
        <f>IF(COUNT(BI88:BI99)&lt;12,"",AVERAGE(BI88:BI99))</f>
        <v/>
      </c>
      <c r="BL100">
        <f>IF(COUNT(BJ89:BJ99)&lt;11,"",AVERAGE(BJ89:BJ99))</f>
        <v/>
      </c>
      <c r="BM100">
        <f>IF(OR(BK100="",BL100=""),"",BK100+2.66*BL100)</f>
        <v/>
      </c>
      <c r="BN100">
        <f>IF(OR(BK100="",BL100=""),"",BK100-2.66*BL100)</f>
        <v/>
      </c>
      <c r="BO100">
        <f>IF(OR(BK100="",COUNT(BI93:BI100)&lt;8),"",IF(COUNTIF(BI93:BI100,"&gt;"&amp;BK100)=8,"Above",IF(COUNTIF(BI93:BI100,"&lt;"&amp;BK100)=8,"Below","")))</f>
        <v/>
      </c>
      <c r="BP100">
        <f>IF('Weekly data'!$C100="","",IF(Metrics!$J$14="Seasonal bookings",IF(OR(N(IFERROR(INDEX(Targets!$J$6:$J$45,MATCH('Weekly data'!$C100,Targets!$A$6:$A$45,0)),0))=0,SUM(Seasonality!$B$6:$B$18)=0),"",IFERROR(INDEX(Targets!$J$6:$J$45,MATCH('Weekly data'!$C100,Targets!$A$6:$A$45,0)),0)*$B100/SUM(Seasonality!$B$6:$B$18)),IF(Metrics!$J$14="Seasonal pipeline",IF(OR(N(IFERROR(INDEX(Targets!$J$6:$J$45,MATCH('Weekly data'!$C100,Targets!$A$6:$A$45,0)),0))=0,SUM(Seasonality!$C$6:$C$18)=0),"",IFERROR(INDEX(Targets!$J$6:$J$45,MATCH('Weekly data'!$C100,Targets!$A$6:$A$45,0)),0)*$C100/SUM(Seasonality!$C$6:$C$18)),IF(Metrics!$J$14="Quarter plan",IF(N(IFERROR(INDEX(Targets!$J$6:$J$45,MATCH('Weekly data'!$C100,Targets!$A$6:$A$45,0)),0))=0,"",IFERROR(INDEX(Targets!$J$6:$J$45,MATCH('Weekly data'!$C100,Targets!$A$6:$A$45,0)),0)),IF(AND(Metrics!$J$14="Weekly",ISNUMBER(Metrics!$K$14)),Metrics!$K$14,"")))))</f>
        <v/>
      </c>
      <c r="BQ100">
        <f>IF(NOT(ISNUMBER('Weekly data'!M100)),"",IF(Metrics!$L$14="% of target",IF(ISNUMBER(BP100),IF(BP100=0,"",'Weekly data'!M100/BP100),""),'Weekly data'!M100))</f>
        <v/>
      </c>
      <c r="BR100">
        <f>IF(AND(ISNUMBER(BQ100),ISNUMBER(BQ99)),ABS(BQ100-BQ99),"")</f>
        <v/>
      </c>
      <c r="BS100">
        <f>IF(COUNT(BQ88:BQ99)&lt;12,"",AVERAGE(BQ88:BQ99))</f>
        <v/>
      </c>
      <c r="BT100">
        <f>IF(COUNT(BR89:BR99)&lt;11,"",AVERAGE(BR89:BR99))</f>
        <v/>
      </c>
      <c r="BU100">
        <f>IF(OR(BS100="",BT100=""),"",BS100+2.66*BT100)</f>
        <v/>
      </c>
      <c r="BV100">
        <f>IF(OR(BS100="",BT100=""),"",BS100-2.66*BT100)</f>
        <v/>
      </c>
      <c r="BW100">
        <f>IF(OR(BS100="",COUNT(BQ93:BQ100)&lt;8),"",IF(COUNTIF(BQ93:BQ100,"&gt;"&amp;BS100)=8,"Above",IF(COUNTIF(BQ93:BQ100,"&lt;"&amp;BS100)=8,"Below","")))</f>
        <v/>
      </c>
      <c r="BX100">
        <f>IF('Weekly data'!$C100="","",IF(Metrics!$J$15="Seasonal bookings",IF(OR(N(IFERROR(INDEX(Targets!$K$6:$K$45,MATCH('Weekly data'!$C100,Targets!$A$6:$A$45,0)),0))=0,SUM(Seasonality!$B$6:$B$18)=0),"",IFERROR(INDEX(Targets!$K$6:$K$45,MATCH('Weekly data'!$C100,Targets!$A$6:$A$45,0)),0)*$B100/SUM(Seasonality!$B$6:$B$18)),IF(Metrics!$J$15="Seasonal pipeline",IF(OR(N(IFERROR(INDEX(Targets!$K$6:$K$45,MATCH('Weekly data'!$C100,Targets!$A$6:$A$45,0)),0))=0,SUM(Seasonality!$C$6:$C$18)=0),"",IFERROR(INDEX(Targets!$K$6:$K$45,MATCH('Weekly data'!$C100,Targets!$A$6:$A$45,0)),0)*$C100/SUM(Seasonality!$C$6:$C$18)),IF(Metrics!$J$15="Quarter plan",IF(N(IFERROR(INDEX(Targets!$K$6:$K$45,MATCH('Weekly data'!$C100,Targets!$A$6:$A$45,0)),0))=0,"",IFERROR(INDEX(Targets!$K$6:$K$45,MATCH('Weekly data'!$C100,Targets!$A$6:$A$45,0)),0)),IF(AND(Metrics!$J$15="Weekly",ISNUMBER(Metrics!$K$15)),Metrics!$K$15,"")))))</f>
        <v/>
      </c>
      <c r="BY100">
        <f>IF(NOT(ISNUMBER('Weekly data'!N100)),"",IF(Metrics!$L$15="% of target",IF(ISNUMBER(BX100),IF(BX100=0,"",'Weekly data'!N100/BX100),""),'Weekly data'!N100))</f>
        <v/>
      </c>
      <c r="BZ100">
        <f>IF(AND(ISNUMBER(BY100),ISNUMBER(BY99)),ABS(BY100-BY99),"")</f>
        <v/>
      </c>
      <c r="CA100">
        <f>IF(COUNT(BY88:BY99)&lt;12,"",AVERAGE(BY88:BY99))</f>
        <v/>
      </c>
      <c r="CB100">
        <f>IF(COUNT(BZ89:BZ99)&lt;11,"",AVERAGE(BZ89:BZ99))</f>
        <v/>
      </c>
      <c r="CC100">
        <f>IF(OR(CA100="",CB100=""),"",CA100+2.66*CB100)</f>
        <v/>
      </c>
      <c r="CD100">
        <f>IF(OR(CA100="",CB100=""),"",CA100-2.66*CB100)</f>
        <v/>
      </c>
      <c r="CE100">
        <f>IF(OR(CA100="",COUNT(BY93:BY100)&lt;8),"",IF(COUNTIF(BY93:BY100,"&gt;"&amp;CA100)=8,"Above",IF(COUNTIF(BY93:BY100,"&lt;"&amp;CA100)=8,"Below","")))</f>
        <v/>
      </c>
      <c r="CF100">
        <f>IF('Weekly data'!$C100="","",IF(Metrics!$J$16="Seasonal bookings",IF(OR(N(IFERROR(INDEX(Targets!$L$6:$L$45,MATCH('Weekly data'!$C100,Targets!$A$6:$A$45,0)),0))=0,SUM(Seasonality!$B$6:$B$18)=0),"",IFERROR(INDEX(Targets!$L$6:$L$45,MATCH('Weekly data'!$C100,Targets!$A$6:$A$45,0)),0)*$B100/SUM(Seasonality!$B$6:$B$18)),IF(Metrics!$J$16="Seasonal pipeline",IF(OR(N(IFERROR(INDEX(Targets!$L$6:$L$45,MATCH('Weekly data'!$C100,Targets!$A$6:$A$45,0)),0))=0,SUM(Seasonality!$C$6:$C$18)=0),"",IFERROR(INDEX(Targets!$L$6:$L$45,MATCH('Weekly data'!$C100,Targets!$A$6:$A$45,0)),0)*$C100/SUM(Seasonality!$C$6:$C$18)),IF(Metrics!$J$16="Quarter plan",IF(N(IFERROR(INDEX(Targets!$L$6:$L$45,MATCH('Weekly data'!$C100,Targets!$A$6:$A$45,0)),0))=0,"",IFERROR(INDEX(Targets!$L$6:$L$45,MATCH('Weekly data'!$C100,Targets!$A$6:$A$45,0)),0)),IF(AND(Metrics!$J$16="Weekly",ISNUMBER(Metrics!$K$16)),Metrics!$K$16,"")))))</f>
        <v/>
      </c>
      <c r="CG100">
        <f>IF(NOT(ISNUMBER('Weekly data'!O100)),"",IF(Metrics!$L$16="% of target",IF(ISNUMBER(CF100),IF(CF100=0,"",'Weekly data'!O100/CF100),""),'Weekly data'!O100))</f>
        <v/>
      </c>
      <c r="CH100">
        <f>IF(AND(ISNUMBER(CG100),ISNUMBER(CG99)),ABS(CG100-CG99),"")</f>
        <v/>
      </c>
      <c r="CI100">
        <f>IF(COUNT(CG88:CG99)&lt;12,"",AVERAGE(CG88:CG99))</f>
        <v/>
      </c>
      <c r="CJ100">
        <f>IF(COUNT(CH89:CH99)&lt;11,"",AVERAGE(CH89:CH99))</f>
        <v/>
      </c>
      <c r="CK100">
        <f>IF(OR(CI100="",CJ100=""),"",CI100+2.66*CJ100)</f>
        <v/>
      </c>
      <c r="CL100">
        <f>IF(OR(CI100="",CJ100=""),"",CI100-2.66*CJ100)</f>
        <v/>
      </c>
      <c r="CM100">
        <f>IF(OR(CI100="",COUNT(CG93:CG100)&lt;8),"",IF(COUNTIF(CG93:CG100,"&gt;"&amp;CI100)=8,"Above",IF(COUNTIF(CG93:CG100,"&lt;"&amp;CI100)=8,"Below","")))</f>
        <v/>
      </c>
      <c r="CN100">
        <f>IF('Weekly data'!$C100="","",IF(Metrics!$J$17="Seasonal bookings",IF(OR(N(IFERROR(INDEX(Targets!$M$6:$M$45,MATCH('Weekly data'!$C100,Targets!$A$6:$A$45,0)),0))=0,SUM(Seasonality!$B$6:$B$18)=0),"",IFERROR(INDEX(Targets!$M$6:$M$45,MATCH('Weekly data'!$C100,Targets!$A$6:$A$45,0)),0)*$B100/SUM(Seasonality!$B$6:$B$18)),IF(Metrics!$J$17="Seasonal pipeline",IF(OR(N(IFERROR(INDEX(Targets!$M$6:$M$45,MATCH('Weekly data'!$C100,Targets!$A$6:$A$45,0)),0))=0,SUM(Seasonality!$C$6:$C$18)=0),"",IFERROR(INDEX(Targets!$M$6:$M$45,MATCH('Weekly data'!$C100,Targets!$A$6:$A$45,0)),0)*$C100/SUM(Seasonality!$C$6:$C$18)),IF(Metrics!$J$17="Quarter plan",IF(N(IFERROR(INDEX(Targets!$M$6:$M$45,MATCH('Weekly data'!$C100,Targets!$A$6:$A$45,0)),0))=0,"",IFERROR(INDEX(Targets!$M$6:$M$45,MATCH('Weekly data'!$C100,Targets!$A$6:$A$45,0)),0)),IF(AND(Metrics!$J$17="Weekly",ISNUMBER(Metrics!$K$17)),Metrics!$K$17,"")))))</f>
        <v/>
      </c>
      <c r="CO100">
        <f>IF(NOT(ISNUMBER('Weekly data'!P100)),"",IF(Metrics!$L$17="% of target",IF(ISNUMBER(CN100),IF(CN100=0,"",'Weekly data'!P100/CN100),""),'Weekly data'!P100))</f>
        <v/>
      </c>
      <c r="CP100">
        <f>IF(AND(ISNUMBER(CO100),ISNUMBER(CO99)),ABS(CO100-CO99),"")</f>
        <v/>
      </c>
      <c r="CQ100">
        <f>IF(COUNT(CO88:CO99)&lt;12,"",AVERAGE(CO88:CO99))</f>
        <v/>
      </c>
      <c r="CR100">
        <f>IF(COUNT(CP89:CP99)&lt;11,"",AVERAGE(CP89:CP99))</f>
        <v/>
      </c>
      <c r="CS100">
        <f>IF(OR(CQ100="",CR100=""),"",CQ100+2.66*CR100)</f>
        <v/>
      </c>
      <c r="CT100">
        <f>IF(OR(CQ100="",CR100=""),"",CQ100-2.66*CR100)</f>
        <v/>
      </c>
      <c r="CU100">
        <f>IF(OR(CQ100="",COUNT(CO93:CO100)&lt;8),"",IF(COUNTIF(CO93:CO100,"&gt;"&amp;CQ100)=8,"Above",IF(COUNTIF(CO93:CO100,"&lt;"&amp;CQ100)=8,"Below","")))</f>
        <v/>
      </c>
    </row>
    <row r="101">
      <c r="A101" s="8">
        <f>'Weekly data'!A101</f>
        <v/>
      </c>
      <c r="B101">
        <f>IF('Weekly data'!D101="","",INDEX(Seasonality!$B$6:$B$18,'Weekly data'!D101))</f>
        <v/>
      </c>
      <c r="C101">
        <f>IF('Weekly data'!D101="","",INDEX(Seasonality!$C$6:$C$18,'Weekly data'!D101))</f>
        <v/>
      </c>
      <c r="D101">
        <f>IF('Weekly data'!$C101="","",IF(Metrics!$J$6="Seasonal bookings",IF(OR(N(IFERROR(INDEX(Targets!$B$6:$B$45,MATCH('Weekly data'!$C101,Targets!$A$6:$A$45,0)),0))=0,SUM(Seasonality!$B$6:$B$18)=0),"",IFERROR(INDEX(Targets!$B$6:$B$45,MATCH('Weekly data'!$C101,Targets!$A$6:$A$45,0)),0)*$B101/SUM(Seasonality!$B$6:$B$18)),IF(Metrics!$J$6="Seasonal pipeline",IF(OR(N(IFERROR(INDEX(Targets!$B$6:$B$45,MATCH('Weekly data'!$C101,Targets!$A$6:$A$45,0)),0))=0,SUM(Seasonality!$C$6:$C$18)=0),"",IFERROR(INDEX(Targets!$B$6:$B$45,MATCH('Weekly data'!$C101,Targets!$A$6:$A$45,0)),0)*$C101/SUM(Seasonality!$C$6:$C$18)),IF(Metrics!$J$6="Quarter plan",IF(N(IFERROR(INDEX(Targets!$B$6:$B$45,MATCH('Weekly data'!$C101,Targets!$A$6:$A$45,0)),0))=0,"",IFERROR(INDEX(Targets!$B$6:$B$45,MATCH('Weekly data'!$C101,Targets!$A$6:$A$45,0)),0)),IF(AND(Metrics!$J$6="Weekly",ISNUMBER(Metrics!$K$6)),Metrics!$K$6,"")))))</f>
        <v/>
      </c>
      <c r="E101">
        <f>IF(NOT(ISNUMBER('Weekly data'!E101)),"",IF(Metrics!$L$6="% of target",IF(ISNUMBER(D101),IF(D101=0,"",'Weekly data'!E101/D101),""),'Weekly data'!E101))</f>
        <v/>
      </c>
      <c r="F101">
        <f>IF(AND(ISNUMBER(E101),ISNUMBER(E100)),ABS(E101-E100),"")</f>
        <v/>
      </c>
      <c r="G101">
        <f>IF(COUNT(E89:E100)&lt;12,"",AVERAGE(E89:E100))</f>
        <v/>
      </c>
      <c r="H101">
        <f>IF(COUNT(F90:F100)&lt;11,"",AVERAGE(F90:F100))</f>
        <v/>
      </c>
      <c r="I101">
        <f>IF(OR(G101="",H101=""),"",G101+2.66*H101)</f>
        <v/>
      </c>
      <c r="J101">
        <f>IF(OR(G101="",H101=""),"",G101-2.66*H101)</f>
        <v/>
      </c>
      <c r="K101">
        <f>IF(OR(G101="",COUNT(E94:E101)&lt;8),"",IF(COUNTIF(E94:E101,"&gt;"&amp;G101)=8,"Above",IF(COUNTIF(E94:E101,"&lt;"&amp;G101)=8,"Below","")))</f>
        <v/>
      </c>
      <c r="L101">
        <f>IF('Weekly data'!$C101="","",IF(Metrics!$J$7="Seasonal bookings",IF(OR(N(IFERROR(INDEX(Targets!$C$6:$C$45,MATCH('Weekly data'!$C101,Targets!$A$6:$A$45,0)),0))=0,SUM(Seasonality!$B$6:$B$18)=0),"",IFERROR(INDEX(Targets!$C$6:$C$45,MATCH('Weekly data'!$C101,Targets!$A$6:$A$45,0)),0)*$B101/SUM(Seasonality!$B$6:$B$18)),IF(Metrics!$J$7="Seasonal pipeline",IF(OR(N(IFERROR(INDEX(Targets!$C$6:$C$45,MATCH('Weekly data'!$C101,Targets!$A$6:$A$45,0)),0))=0,SUM(Seasonality!$C$6:$C$18)=0),"",IFERROR(INDEX(Targets!$C$6:$C$45,MATCH('Weekly data'!$C101,Targets!$A$6:$A$45,0)),0)*$C101/SUM(Seasonality!$C$6:$C$18)),IF(Metrics!$J$7="Quarter plan",IF(N(IFERROR(INDEX(Targets!$C$6:$C$45,MATCH('Weekly data'!$C101,Targets!$A$6:$A$45,0)),0))=0,"",IFERROR(INDEX(Targets!$C$6:$C$45,MATCH('Weekly data'!$C101,Targets!$A$6:$A$45,0)),0)),IF(AND(Metrics!$J$7="Weekly",ISNUMBER(Metrics!$K$7)),Metrics!$K$7,"")))))</f>
        <v/>
      </c>
      <c r="M101">
        <f>IF(NOT(ISNUMBER('Weekly data'!F101)),"",IF(Metrics!$L$7="% of target",IF(ISNUMBER(L101),IF(L101=0,"",'Weekly data'!F101/L101),""),'Weekly data'!F101))</f>
        <v/>
      </c>
      <c r="N101">
        <f>IF(AND(ISNUMBER(M101),ISNUMBER(M100)),ABS(M101-M100),"")</f>
        <v/>
      </c>
      <c r="O101">
        <f>IF(COUNT(M89:M100)&lt;12,"",AVERAGE(M89:M100))</f>
        <v/>
      </c>
      <c r="P101">
        <f>IF(COUNT(N90:N100)&lt;11,"",AVERAGE(N90:N100))</f>
        <v/>
      </c>
      <c r="Q101">
        <f>IF(OR(O101="",P101=""),"",O101+2.66*P101)</f>
        <v/>
      </c>
      <c r="R101">
        <f>IF(OR(O101="",P101=""),"",O101-2.66*P101)</f>
        <v/>
      </c>
      <c r="S101">
        <f>IF(OR(O101="",COUNT(M94:M101)&lt;8),"",IF(COUNTIF(M94:M101,"&gt;"&amp;O101)=8,"Above",IF(COUNTIF(M94:M101,"&lt;"&amp;O101)=8,"Below","")))</f>
        <v/>
      </c>
      <c r="T101">
        <f>IF('Weekly data'!$C101="","",IF(Metrics!$J$8="Seasonal bookings",IF(OR(N(IFERROR(INDEX(Targets!$D$6:$D$45,MATCH('Weekly data'!$C101,Targets!$A$6:$A$45,0)),0))=0,SUM(Seasonality!$B$6:$B$18)=0),"",IFERROR(INDEX(Targets!$D$6:$D$45,MATCH('Weekly data'!$C101,Targets!$A$6:$A$45,0)),0)*$B101/SUM(Seasonality!$B$6:$B$18)),IF(Metrics!$J$8="Seasonal pipeline",IF(OR(N(IFERROR(INDEX(Targets!$D$6:$D$45,MATCH('Weekly data'!$C101,Targets!$A$6:$A$45,0)),0))=0,SUM(Seasonality!$C$6:$C$18)=0),"",IFERROR(INDEX(Targets!$D$6:$D$45,MATCH('Weekly data'!$C101,Targets!$A$6:$A$45,0)),0)*$C101/SUM(Seasonality!$C$6:$C$18)),IF(Metrics!$J$8="Quarter plan",IF(N(IFERROR(INDEX(Targets!$D$6:$D$45,MATCH('Weekly data'!$C101,Targets!$A$6:$A$45,0)),0))=0,"",IFERROR(INDEX(Targets!$D$6:$D$45,MATCH('Weekly data'!$C101,Targets!$A$6:$A$45,0)),0)),IF(AND(Metrics!$J$8="Weekly",ISNUMBER(Metrics!$K$8)),Metrics!$K$8,"")))))</f>
        <v/>
      </c>
      <c r="U101">
        <f>IF(NOT(ISNUMBER('Weekly data'!G101)),"",IF(Metrics!$L$8="% of target",IF(ISNUMBER(T101),IF(T101=0,"",'Weekly data'!G101/T101),""),'Weekly data'!G101))</f>
        <v/>
      </c>
      <c r="V101">
        <f>IF(AND(ISNUMBER(U101),ISNUMBER(U100)),ABS(U101-U100),"")</f>
        <v/>
      </c>
      <c r="W101">
        <f>IF(COUNT(U89:U100)&lt;12,"",AVERAGE(U89:U100))</f>
        <v/>
      </c>
      <c r="X101">
        <f>IF(COUNT(V90:V100)&lt;11,"",AVERAGE(V90:V100))</f>
        <v/>
      </c>
      <c r="Y101">
        <f>IF(OR(W101="",X101=""),"",W101+2.66*X101)</f>
        <v/>
      </c>
      <c r="Z101">
        <f>IF(OR(W101="",X101=""),"",W101-2.66*X101)</f>
        <v/>
      </c>
      <c r="AA101">
        <f>IF(OR(W101="",COUNT(U94:U101)&lt;8),"",IF(COUNTIF(U94:U101,"&gt;"&amp;W101)=8,"Above",IF(COUNTIF(U94:U101,"&lt;"&amp;W101)=8,"Below","")))</f>
        <v/>
      </c>
      <c r="AB101">
        <f>IF('Weekly data'!$C101="","",IF(Metrics!$J$9="Seasonal bookings",IF(OR(N(IFERROR(INDEX(Targets!$E$6:$E$45,MATCH('Weekly data'!$C101,Targets!$A$6:$A$45,0)),0))=0,SUM(Seasonality!$B$6:$B$18)=0),"",IFERROR(INDEX(Targets!$E$6:$E$45,MATCH('Weekly data'!$C101,Targets!$A$6:$A$45,0)),0)*$B101/SUM(Seasonality!$B$6:$B$18)),IF(Metrics!$J$9="Seasonal pipeline",IF(OR(N(IFERROR(INDEX(Targets!$E$6:$E$45,MATCH('Weekly data'!$C101,Targets!$A$6:$A$45,0)),0))=0,SUM(Seasonality!$C$6:$C$18)=0),"",IFERROR(INDEX(Targets!$E$6:$E$45,MATCH('Weekly data'!$C101,Targets!$A$6:$A$45,0)),0)*$C101/SUM(Seasonality!$C$6:$C$18)),IF(Metrics!$J$9="Quarter plan",IF(N(IFERROR(INDEX(Targets!$E$6:$E$45,MATCH('Weekly data'!$C101,Targets!$A$6:$A$45,0)),0))=0,"",IFERROR(INDEX(Targets!$E$6:$E$45,MATCH('Weekly data'!$C101,Targets!$A$6:$A$45,0)),0)),IF(AND(Metrics!$J$9="Weekly",ISNUMBER(Metrics!$K$9)),Metrics!$K$9,"")))))</f>
        <v/>
      </c>
      <c r="AC101">
        <f>IF(NOT(ISNUMBER('Weekly data'!H101)),"",IF(Metrics!$L$9="% of target",IF(ISNUMBER(AB101),IF(AB101=0,"",'Weekly data'!H101/AB101),""),'Weekly data'!H101))</f>
        <v/>
      </c>
      <c r="AD101">
        <f>IF(AND(ISNUMBER(AC101),ISNUMBER(AC100)),ABS(AC101-AC100),"")</f>
        <v/>
      </c>
      <c r="AE101">
        <f>IF(COUNT(AC89:AC100)&lt;12,"",AVERAGE(AC89:AC100))</f>
        <v/>
      </c>
      <c r="AF101">
        <f>IF(COUNT(AD90:AD100)&lt;11,"",AVERAGE(AD90:AD100))</f>
        <v/>
      </c>
      <c r="AG101">
        <f>IF(OR(AE101="",AF101=""),"",AE101+2.66*AF101)</f>
        <v/>
      </c>
      <c r="AH101">
        <f>IF(OR(AE101="",AF101=""),"",AE101-2.66*AF101)</f>
        <v/>
      </c>
      <c r="AI101">
        <f>IF(OR(AE101="",COUNT(AC94:AC101)&lt;8),"",IF(COUNTIF(AC94:AC101,"&gt;"&amp;AE101)=8,"Above",IF(COUNTIF(AC94:AC101,"&lt;"&amp;AE101)=8,"Below","")))</f>
        <v/>
      </c>
      <c r="AJ101">
        <f>IF('Weekly data'!$C101="","",IF(Metrics!$J$10="Seasonal bookings",IF(OR(N(IFERROR(INDEX(Targets!$F$6:$F$45,MATCH('Weekly data'!$C101,Targets!$A$6:$A$45,0)),0))=0,SUM(Seasonality!$B$6:$B$18)=0),"",IFERROR(INDEX(Targets!$F$6:$F$45,MATCH('Weekly data'!$C101,Targets!$A$6:$A$45,0)),0)*$B101/SUM(Seasonality!$B$6:$B$18)),IF(Metrics!$J$10="Seasonal pipeline",IF(OR(N(IFERROR(INDEX(Targets!$F$6:$F$45,MATCH('Weekly data'!$C101,Targets!$A$6:$A$45,0)),0))=0,SUM(Seasonality!$C$6:$C$18)=0),"",IFERROR(INDEX(Targets!$F$6:$F$45,MATCH('Weekly data'!$C101,Targets!$A$6:$A$45,0)),0)*$C101/SUM(Seasonality!$C$6:$C$18)),IF(Metrics!$J$10="Quarter plan",IF(N(IFERROR(INDEX(Targets!$F$6:$F$45,MATCH('Weekly data'!$C101,Targets!$A$6:$A$45,0)),0))=0,"",IFERROR(INDEX(Targets!$F$6:$F$45,MATCH('Weekly data'!$C101,Targets!$A$6:$A$45,0)),0)),IF(AND(Metrics!$J$10="Weekly",ISNUMBER(Metrics!$K$10)),Metrics!$K$10,"")))))</f>
        <v/>
      </c>
      <c r="AK101">
        <f>IF(NOT(ISNUMBER('Weekly data'!I101)),"",IF(Metrics!$L$10="% of target",IF(ISNUMBER(AJ101),IF(AJ101=0,"",'Weekly data'!I101/AJ101),""),'Weekly data'!I101))</f>
        <v/>
      </c>
      <c r="AL101">
        <f>IF(AND(ISNUMBER(AK101),ISNUMBER(AK100)),ABS(AK101-AK100),"")</f>
        <v/>
      </c>
      <c r="AM101">
        <f>IF(COUNT(AK89:AK100)&lt;12,"",AVERAGE(AK89:AK100))</f>
        <v/>
      </c>
      <c r="AN101">
        <f>IF(COUNT(AL90:AL100)&lt;11,"",AVERAGE(AL90:AL100))</f>
        <v/>
      </c>
      <c r="AO101">
        <f>IF(OR(AM101="",AN101=""),"",AM101+2.66*AN101)</f>
        <v/>
      </c>
      <c r="AP101">
        <f>IF(OR(AM101="",AN101=""),"",AM101-2.66*AN101)</f>
        <v/>
      </c>
      <c r="AQ101">
        <f>IF(OR(AM101="",COUNT(AK94:AK101)&lt;8),"",IF(COUNTIF(AK94:AK101,"&gt;"&amp;AM101)=8,"Above",IF(COUNTIF(AK94:AK101,"&lt;"&amp;AM101)=8,"Below","")))</f>
        <v/>
      </c>
      <c r="AR101">
        <f>IF('Weekly data'!$C101="","",IF(Metrics!$J$11="Seasonal bookings",IF(OR(N(IFERROR(INDEX(Targets!$G$6:$G$45,MATCH('Weekly data'!$C101,Targets!$A$6:$A$45,0)),0))=0,SUM(Seasonality!$B$6:$B$18)=0),"",IFERROR(INDEX(Targets!$G$6:$G$45,MATCH('Weekly data'!$C101,Targets!$A$6:$A$45,0)),0)*$B101/SUM(Seasonality!$B$6:$B$18)),IF(Metrics!$J$11="Seasonal pipeline",IF(OR(N(IFERROR(INDEX(Targets!$G$6:$G$45,MATCH('Weekly data'!$C101,Targets!$A$6:$A$45,0)),0))=0,SUM(Seasonality!$C$6:$C$18)=0),"",IFERROR(INDEX(Targets!$G$6:$G$45,MATCH('Weekly data'!$C101,Targets!$A$6:$A$45,0)),0)*$C101/SUM(Seasonality!$C$6:$C$18)),IF(Metrics!$J$11="Quarter plan",IF(N(IFERROR(INDEX(Targets!$G$6:$G$45,MATCH('Weekly data'!$C101,Targets!$A$6:$A$45,0)),0))=0,"",IFERROR(INDEX(Targets!$G$6:$G$45,MATCH('Weekly data'!$C101,Targets!$A$6:$A$45,0)),0)),IF(AND(Metrics!$J$11="Weekly",ISNUMBER(Metrics!$K$11)),Metrics!$K$11,"")))))</f>
        <v/>
      </c>
      <c r="AS101">
        <f>IF(NOT(ISNUMBER('Weekly data'!J101)),"",IF(Metrics!$L$11="% of target",IF(ISNUMBER(AR101),IF(AR101=0,"",'Weekly data'!J101/AR101),""),'Weekly data'!J101))</f>
        <v/>
      </c>
      <c r="AT101">
        <f>IF(AND(ISNUMBER(AS101),ISNUMBER(AS100)),ABS(AS101-AS100),"")</f>
        <v/>
      </c>
      <c r="AU101">
        <f>IF(COUNT(AS89:AS100)&lt;12,"",AVERAGE(AS89:AS100))</f>
        <v/>
      </c>
      <c r="AV101">
        <f>IF(COUNT(AT90:AT100)&lt;11,"",AVERAGE(AT90:AT100))</f>
        <v/>
      </c>
      <c r="AW101">
        <f>IF(OR(AU101="",AV101=""),"",AU101+2.66*AV101)</f>
        <v/>
      </c>
      <c r="AX101">
        <f>IF(OR(AU101="",AV101=""),"",AU101-2.66*AV101)</f>
        <v/>
      </c>
      <c r="AY101">
        <f>IF(OR(AU101="",COUNT(AS94:AS101)&lt;8),"",IF(COUNTIF(AS94:AS101,"&gt;"&amp;AU101)=8,"Above",IF(COUNTIF(AS94:AS101,"&lt;"&amp;AU101)=8,"Below","")))</f>
        <v/>
      </c>
      <c r="AZ101">
        <f>IF('Weekly data'!$C101="","",IF(Metrics!$J$12="Seasonal bookings",IF(OR(N(IFERROR(INDEX(Targets!$H$6:$H$45,MATCH('Weekly data'!$C101,Targets!$A$6:$A$45,0)),0))=0,SUM(Seasonality!$B$6:$B$18)=0),"",IFERROR(INDEX(Targets!$H$6:$H$45,MATCH('Weekly data'!$C101,Targets!$A$6:$A$45,0)),0)*$B101/SUM(Seasonality!$B$6:$B$18)),IF(Metrics!$J$12="Seasonal pipeline",IF(OR(N(IFERROR(INDEX(Targets!$H$6:$H$45,MATCH('Weekly data'!$C101,Targets!$A$6:$A$45,0)),0))=0,SUM(Seasonality!$C$6:$C$18)=0),"",IFERROR(INDEX(Targets!$H$6:$H$45,MATCH('Weekly data'!$C101,Targets!$A$6:$A$45,0)),0)*$C101/SUM(Seasonality!$C$6:$C$18)),IF(Metrics!$J$12="Quarter plan",IF(N(IFERROR(INDEX(Targets!$H$6:$H$45,MATCH('Weekly data'!$C101,Targets!$A$6:$A$45,0)),0))=0,"",IFERROR(INDEX(Targets!$H$6:$H$45,MATCH('Weekly data'!$C101,Targets!$A$6:$A$45,0)),0)),IF(AND(Metrics!$J$12="Weekly",ISNUMBER(Metrics!$K$12)),Metrics!$K$12,"")))))</f>
        <v/>
      </c>
      <c r="BA101">
        <f>IF(NOT(ISNUMBER('Weekly data'!K101)),"",IF(Metrics!$L$12="% of target",IF(ISNUMBER(AZ101),IF(AZ101=0,"",'Weekly data'!K101/AZ101),""),'Weekly data'!K101))</f>
        <v/>
      </c>
      <c r="BB101">
        <f>IF(AND(ISNUMBER(BA101),ISNUMBER(BA100)),ABS(BA101-BA100),"")</f>
        <v/>
      </c>
      <c r="BC101">
        <f>IF(COUNT(BA89:BA100)&lt;12,"",AVERAGE(BA89:BA100))</f>
        <v/>
      </c>
      <c r="BD101">
        <f>IF(COUNT(BB90:BB100)&lt;11,"",AVERAGE(BB90:BB100))</f>
        <v/>
      </c>
      <c r="BE101">
        <f>IF(OR(BC101="",BD101=""),"",BC101+2.66*BD101)</f>
        <v/>
      </c>
      <c r="BF101">
        <f>IF(OR(BC101="",BD101=""),"",BC101-2.66*BD101)</f>
        <v/>
      </c>
      <c r="BG101">
        <f>IF(OR(BC101="",COUNT(BA94:BA101)&lt;8),"",IF(COUNTIF(BA94:BA101,"&gt;"&amp;BC101)=8,"Above",IF(COUNTIF(BA94:BA101,"&lt;"&amp;BC101)=8,"Below","")))</f>
        <v/>
      </c>
      <c r="BH101">
        <f>IF('Weekly data'!$C101="","",IF(Metrics!$J$13="Seasonal bookings",IF(OR(N(IFERROR(INDEX(Targets!$I$6:$I$45,MATCH('Weekly data'!$C101,Targets!$A$6:$A$45,0)),0))=0,SUM(Seasonality!$B$6:$B$18)=0),"",IFERROR(INDEX(Targets!$I$6:$I$45,MATCH('Weekly data'!$C101,Targets!$A$6:$A$45,0)),0)*$B101/SUM(Seasonality!$B$6:$B$18)),IF(Metrics!$J$13="Seasonal pipeline",IF(OR(N(IFERROR(INDEX(Targets!$I$6:$I$45,MATCH('Weekly data'!$C101,Targets!$A$6:$A$45,0)),0))=0,SUM(Seasonality!$C$6:$C$18)=0),"",IFERROR(INDEX(Targets!$I$6:$I$45,MATCH('Weekly data'!$C101,Targets!$A$6:$A$45,0)),0)*$C101/SUM(Seasonality!$C$6:$C$18)),IF(Metrics!$J$13="Quarter plan",IF(N(IFERROR(INDEX(Targets!$I$6:$I$45,MATCH('Weekly data'!$C101,Targets!$A$6:$A$45,0)),0))=0,"",IFERROR(INDEX(Targets!$I$6:$I$45,MATCH('Weekly data'!$C101,Targets!$A$6:$A$45,0)),0)),IF(AND(Metrics!$J$13="Weekly",ISNUMBER(Metrics!$K$13)),Metrics!$K$13,"")))))</f>
        <v/>
      </c>
      <c r="BI101">
        <f>IF(NOT(ISNUMBER('Weekly data'!L101)),"",IF(Metrics!$L$13="% of target",IF(ISNUMBER(BH101),IF(BH101=0,"",'Weekly data'!L101/BH101),""),'Weekly data'!L101))</f>
        <v/>
      </c>
      <c r="BJ101">
        <f>IF(AND(ISNUMBER(BI101),ISNUMBER(BI100)),ABS(BI101-BI100),"")</f>
        <v/>
      </c>
      <c r="BK101">
        <f>IF(COUNT(BI89:BI100)&lt;12,"",AVERAGE(BI89:BI100))</f>
        <v/>
      </c>
      <c r="BL101">
        <f>IF(COUNT(BJ90:BJ100)&lt;11,"",AVERAGE(BJ90:BJ100))</f>
        <v/>
      </c>
      <c r="BM101">
        <f>IF(OR(BK101="",BL101=""),"",BK101+2.66*BL101)</f>
        <v/>
      </c>
      <c r="BN101">
        <f>IF(OR(BK101="",BL101=""),"",BK101-2.66*BL101)</f>
        <v/>
      </c>
      <c r="BO101">
        <f>IF(OR(BK101="",COUNT(BI94:BI101)&lt;8),"",IF(COUNTIF(BI94:BI101,"&gt;"&amp;BK101)=8,"Above",IF(COUNTIF(BI94:BI101,"&lt;"&amp;BK101)=8,"Below","")))</f>
        <v/>
      </c>
      <c r="BP101">
        <f>IF('Weekly data'!$C101="","",IF(Metrics!$J$14="Seasonal bookings",IF(OR(N(IFERROR(INDEX(Targets!$J$6:$J$45,MATCH('Weekly data'!$C101,Targets!$A$6:$A$45,0)),0))=0,SUM(Seasonality!$B$6:$B$18)=0),"",IFERROR(INDEX(Targets!$J$6:$J$45,MATCH('Weekly data'!$C101,Targets!$A$6:$A$45,0)),0)*$B101/SUM(Seasonality!$B$6:$B$18)),IF(Metrics!$J$14="Seasonal pipeline",IF(OR(N(IFERROR(INDEX(Targets!$J$6:$J$45,MATCH('Weekly data'!$C101,Targets!$A$6:$A$45,0)),0))=0,SUM(Seasonality!$C$6:$C$18)=0),"",IFERROR(INDEX(Targets!$J$6:$J$45,MATCH('Weekly data'!$C101,Targets!$A$6:$A$45,0)),0)*$C101/SUM(Seasonality!$C$6:$C$18)),IF(Metrics!$J$14="Quarter plan",IF(N(IFERROR(INDEX(Targets!$J$6:$J$45,MATCH('Weekly data'!$C101,Targets!$A$6:$A$45,0)),0))=0,"",IFERROR(INDEX(Targets!$J$6:$J$45,MATCH('Weekly data'!$C101,Targets!$A$6:$A$45,0)),0)),IF(AND(Metrics!$J$14="Weekly",ISNUMBER(Metrics!$K$14)),Metrics!$K$14,"")))))</f>
        <v/>
      </c>
      <c r="BQ101">
        <f>IF(NOT(ISNUMBER('Weekly data'!M101)),"",IF(Metrics!$L$14="% of target",IF(ISNUMBER(BP101),IF(BP101=0,"",'Weekly data'!M101/BP101),""),'Weekly data'!M101))</f>
        <v/>
      </c>
      <c r="BR101">
        <f>IF(AND(ISNUMBER(BQ101),ISNUMBER(BQ100)),ABS(BQ101-BQ100),"")</f>
        <v/>
      </c>
      <c r="BS101">
        <f>IF(COUNT(BQ89:BQ100)&lt;12,"",AVERAGE(BQ89:BQ100))</f>
        <v/>
      </c>
      <c r="BT101">
        <f>IF(COUNT(BR90:BR100)&lt;11,"",AVERAGE(BR90:BR100))</f>
        <v/>
      </c>
      <c r="BU101">
        <f>IF(OR(BS101="",BT101=""),"",BS101+2.66*BT101)</f>
        <v/>
      </c>
      <c r="BV101">
        <f>IF(OR(BS101="",BT101=""),"",BS101-2.66*BT101)</f>
        <v/>
      </c>
      <c r="BW101">
        <f>IF(OR(BS101="",COUNT(BQ94:BQ101)&lt;8),"",IF(COUNTIF(BQ94:BQ101,"&gt;"&amp;BS101)=8,"Above",IF(COUNTIF(BQ94:BQ101,"&lt;"&amp;BS101)=8,"Below","")))</f>
        <v/>
      </c>
      <c r="BX101">
        <f>IF('Weekly data'!$C101="","",IF(Metrics!$J$15="Seasonal bookings",IF(OR(N(IFERROR(INDEX(Targets!$K$6:$K$45,MATCH('Weekly data'!$C101,Targets!$A$6:$A$45,0)),0))=0,SUM(Seasonality!$B$6:$B$18)=0),"",IFERROR(INDEX(Targets!$K$6:$K$45,MATCH('Weekly data'!$C101,Targets!$A$6:$A$45,0)),0)*$B101/SUM(Seasonality!$B$6:$B$18)),IF(Metrics!$J$15="Seasonal pipeline",IF(OR(N(IFERROR(INDEX(Targets!$K$6:$K$45,MATCH('Weekly data'!$C101,Targets!$A$6:$A$45,0)),0))=0,SUM(Seasonality!$C$6:$C$18)=0),"",IFERROR(INDEX(Targets!$K$6:$K$45,MATCH('Weekly data'!$C101,Targets!$A$6:$A$45,0)),0)*$C101/SUM(Seasonality!$C$6:$C$18)),IF(Metrics!$J$15="Quarter plan",IF(N(IFERROR(INDEX(Targets!$K$6:$K$45,MATCH('Weekly data'!$C101,Targets!$A$6:$A$45,0)),0))=0,"",IFERROR(INDEX(Targets!$K$6:$K$45,MATCH('Weekly data'!$C101,Targets!$A$6:$A$45,0)),0)),IF(AND(Metrics!$J$15="Weekly",ISNUMBER(Metrics!$K$15)),Metrics!$K$15,"")))))</f>
        <v/>
      </c>
      <c r="BY101">
        <f>IF(NOT(ISNUMBER('Weekly data'!N101)),"",IF(Metrics!$L$15="% of target",IF(ISNUMBER(BX101),IF(BX101=0,"",'Weekly data'!N101/BX101),""),'Weekly data'!N101))</f>
        <v/>
      </c>
      <c r="BZ101">
        <f>IF(AND(ISNUMBER(BY101),ISNUMBER(BY100)),ABS(BY101-BY100),"")</f>
        <v/>
      </c>
      <c r="CA101">
        <f>IF(COUNT(BY89:BY100)&lt;12,"",AVERAGE(BY89:BY100))</f>
        <v/>
      </c>
      <c r="CB101">
        <f>IF(COUNT(BZ90:BZ100)&lt;11,"",AVERAGE(BZ90:BZ100))</f>
        <v/>
      </c>
      <c r="CC101">
        <f>IF(OR(CA101="",CB101=""),"",CA101+2.66*CB101)</f>
        <v/>
      </c>
      <c r="CD101">
        <f>IF(OR(CA101="",CB101=""),"",CA101-2.66*CB101)</f>
        <v/>
      </c>
      <c r="CE101">
        <f>IF(OR(CA101="",COUNT(BY94:BY101)&lt;8),"",IF(COUNTIF(BY94:BY101,"&gt;"&amp;CA101)=8,"Above",IF(COUNTIF(BY94:BY101,"&lt;"&amp;CA101)=8,"Below","")))</f>
        <v/>
      </c>
      <c r="CF101">
        <f>IF('Weekly data'!$C101="","",IF(Metrics!$J$16="Seasonal bookings",IF(OR(N(IFERROR(INDEX(Targets!$L$6:$L$45,MATCH('Weekly data'!$C101,Targets!$A$6:$A$45,0)),0))=0,SUM(Seasonality!$B$6:$B$18)=0),"",IFERROR(INDEX(Targets!$L$6:$L$45,MATCH('Weekly data'!$C101,Targets!$A$6:$A$45,0)),0)*$B101/SUM(Seasonality!$B$6:$B$18)),IF(Metrics!$J$16="Seasonal pipeline",IF(OR(N(IFERROR(INDEX(Targets!$L$6:$L$45,MATCH('Weekly data'!$C101,Targets!$A$6:$A$45,0)),0))=0,SUM(Seasonality!$C$6:$C$18)=0),"",IFERROR(INDEX(Targets!$L$6:$L$45,MATCH('Weekly data'!$C101,Targets!$A$6:$A$45,0)),0)*$C101/SUM(Seasonality!$C$6:$C$18)),IF(Metrics!$J$16="Quarter plan",IF(N(IFERROR(INDEX(Targets!$L$6:$L$45,MATCH('Weekly data'!$C101,Targets!$A$6:$A$45,0)),0))=0,"",IFERROR(INDEX(Targets!$L$6:$L$45,MATCH('Weekly data'!$C101,Targets!$A$6:$A$45,0)),0)),IF(AND(Metrics!$J$16="Weekly",ISNUMBER(Metrics!$K$16)),Metrics!$K$16,"")))))</f>
        <v/>
      </c>
      <c r="CG101">
        <f>IF(NOT(ISNUMBER('Weekly data'!O101)),"",IF(Metrics!$L$16="% of target",IF(ISNUMBER(CF101),IF(CF101=0,"",'Weekly data'!O101/CF101),""),'Weekly data'!O101))</f>
        <v/>
      </c>
      <c r="CH101">
        <f>IF(AND(ISNUMBER(CG101),ISNUMBER(CG100)),ABS(CG101-CG100),"")</f>
        <v/>
      </c>
      <c r="CI101">
        <f>IF(COUNT(CG89:CG100)&lt;12,"",AVERAGE(CG89:CG100))</f>
        <v/>
      </c>
      <c r="CJ101">
        <f>IF(COUNT(CH90:CH100)&lt;11,"",AVERAGE(CH90:CH100))</f>
        <v/>
      </c>
      <c r="CK101">
        <f>IF(OR(CI101="",CJ101=""),"",CI101+2.66*CJ101)</f>
        <v/>
      </c>
      <c r="CL101">
        <f>IF(OR(CI101="",CJ101=""),"",CI101-2.66*CJ101)</f>
        <v/>
      </c>
      <c r="CM101">
        <f>IF(OR(CI101="",COUNT(CG94:CG101)&lt;8),"",IF(COUNTIF(CG94:CG101,"&gt;"&amp;CI101)=8,"Above",IF(COUNTIF(CG94:CG101,"&lt;"&amp;CI101)=8,"Below","")))</f>
        <v/>
      </c>
      <c r="CN101">
        <f>IF('Weekly data'!$C101="","",IF(Metrics!$J$17="Seasonal bookings",IF(OR(N(IFERROR(INDEX(Targets!$M$6:$M$45,MATCH('Weekly data'!$C101,Targets!$A$6:$A$45,0)),0))=0,SUM(Seasonality!$B$6:$B$18)=0),"",IFERROR(INDEX(Targets!$M$6:$M$45,MATCH('Weekly data'!$C101,Targets!$A$6:$A$45,0)),0)*$B101/SUM(Seasonality!$B$6:$B$18)),IF(Metrics!$J$17="Seasonal pipeline",IF(OR(N(IFERROR(INDEX(Targets!$M$6:$M$45,MATCH('Weekly data'!$C101,Targets!$A$6:$A$45,0)),0))=0,SUM(Seasonality!$C$6:$C$18)=0),"",IFERROR(INDEX(Targets!$M$6:$M$45,MATCH('Weekly data'!$C101,Targets!$A$6:$A$45,0)),0)*$C101/SUM(Seasonality!$C$6:$C$18)),IF(Metrics!$J$17="Quarter plan",IF(N(IFERROR(INDEX(Targets!$M$6:$M$45,MATCH('Weekly data'!$C101,Targets!$A$6:$A$45,0)),0))=0,"",IFERROR(INDEX(Targets!$M$6:$M$45,MATCH('Weekly data'!$C101,Targets!$A$6:$A$45,0)),0)),IF(AND(Metrics!$J$17="Weekly",ISNUMBER(Metrics!$K$17)),Metrics!$K$17,"")))))</f>
        <v/>
      </c>
      <c r="CO101">
        <f>IF(NOT(ISNUMBER('Weekly data'!P101)),"",IF(Metrics!$L$17="% of target",IF(ISNUMBER(CN101),IF(CN101=0,"",'Weekly data'!P101/CN101),""),'Weekly data'!P101))</f>
        <v/>
      </c>
      <c r="CP101">
        <f>IF(AND(ISNUMBER(CO101),ISNUMBER(CO100)),ABS(CO101-CO100),"")</f>
        <v/>
      </c>
      <c r="CQ101">
        <f>IF(COUNT(CO89:CO100)&lt;12,"",AVERAGE(CO89:CO100))</f>
        <v/>
      </c>
      <c r="CR101">
        <f>IF(COUNT(CP90:CP100)&lt;11,"",AVERAGE(CP90:CP100))</f>
        <v/>
      </c>
      <c r="CS101">
        <f>IF(OR(CQ101="",CR101=""),"",CQ101+2.66*CR101)</f>
        <v/>
      </c>
      <c r="CT101">
        <f>IF(OR(CQ101="",CR101=""),"",CQ101-2.66*CR101)</f>
        <v/>
      </c>
      <c r="CU101">
        <f>IF(OR(CQ101="",COUNT(CO94:CO101)&lt;8),"",IF(COUNTIF(CO94:CO101,"&gt;"&amp;CQ101)=8,"Above",IF(COUNTIF(CO94:CO101,"&lt;"&amp;CQ101)=8,"Below","")))</f>
        <v/>
      </c>
    </row>
    <row r="102">
      <c r="A102" s="8">
        <f>'Weekly data'!A102</f>
        <v/>
      </c>
      <c r="B102">
        <f>IF('Weekly data'!D102="","",INDEX(Seasonality!$B$6:$B$18,'Weekly data'!D102))</f>
        <v/>
      </c>
      <c r="C102">
        <f>IF('Weekly data'!D102="","",INDEX(Seasonality!$C$6:$C$18,'Weekly data'!D102))</f>
        <v/>
      </c>
      <c r="D102">
        <f>IF('Weekly data'!$C102="","",IF(Metrics!$J$6="Seasonal bookings",IF(OR(N(IFERROR(INDEX(Targets!$B$6:$B$45,MATCH('Weekly data'!$C102,Targets!$A$6:$A$45,0)),0))=0,SUM(Seasonality!$B$6:$B$18)=0),"",IFERROR(INDEX(Targets!$B$6:$B$45,MATCH('Weekly data'!$C102,Targets!$A$6:$A$45,0)),0)*$B102/SUM(Seasonality!$B$6:$B$18)),IF(Metrics!$J$6="Seasonal pipeline",IF(OR(N(IFERROR(INDEX(Targets!$B$6:$B$45,MATCH('Weekly data'!$C102,Targets!$A$6:$A$45,0)),0))=0,SUM(Seasonality!$C$6:$C$18)=0),"",IFERROR(INDEX(Targets!$B$6:$B$45,MATCH('Weekly data'!$C102,Targets!$A$6:$A$45,0)),0)*$C102/SUM(Seasonality!$C$6:$C$18)),IF(Metrics!$J$6="Quarter plan",IF(N(IFERROR(INDEX(Targets!$B$6:$B$45,MATCH('Weekly data'!$C102,Targets!$A$6:$A$45,0)),0))=0,"",IFERROR(INDEX(Targets!$B$6:$B$45,MATCH('Weekly data'!$C102,Targets!$A$6:$A$45,0)),0)),IF(AND(Metrics!$J$6="Weekly",ISNUMBER(Metrics!$K$6)),Metrics!$K$6,"")))))</f>
        <v/>
      </c>
      <c r="E102">
        <f>IF(NOT(ISNUMBER('Weekly data'!E102)),"",IF(Metrics!$L$6="% of target",IF(ISNUMBER(D102),IF(D102=0,"",'Weekly data'!E102/D102),""),'Weekly data'!E102))</f>
        <v/>
      </c>
      <c r="F102">
        <f>IF(AND(ISNUMBER(E102),ISNUMBER(E101)),ABS(E102-E101),"")</f>
        <v/>
      </c>
      <c r="G102">
        <f>IF(COUNT(E90:E101)&lt;12,"",AVERAGE(E90:E101))</f>
        <v/>
      </c>
      <c r="H102">
        <f>IF(COUNT(F91:F101)&lt;11,"",AVERAGE(F91:F101))</f>
        <v/>
      </c>
      <c r="I102">
        <f>IF(OR(G102="",H102=""),"",G102+2.66*H102)</f>
        <v/>
      </c>
      <c r="J102">
        <f>IF(OR(G102="",H102=""),"",G102-2.66*H102)</f>
        <v/>
      </c>
      <c r="K102">
        <f>IF(OR(G102="",COUNT(E95:E102)&lt;8),"",IF(COUNTIF(E95:E102,"&gt;"&amp;G102)=8,"Above",IF(COUNTIF(E95:E102,"&lt;"&amp;G102)=8,"Below","")))</f>
        <v/>
      </c>
      <c r="L102">
        <f>IF('Weekly data'!$C102="","",IF(Metrics!$J$7="Seasonal bookings",IF(OR(N(IFERROR(INDEX(Targets!$C$6:$C$45,MATCH('Weekly data'!$C102,Targets!$A$6:$A$45,0)),0))=0,SUM(Seasonality!$B$6:$B$18)=0),"",IFERROR(INDEX(Targets!$C$6:$C$45,MATCH('Weekly data'!$C102,Targets!$A$6:$A$45,0)),0)*$B102/SUM(Seasonality!$B$6:$B$18)),IF(Metrics!$J$7="Seasonal pipeline",IF(OR(N(IFERROR(INDEX(Targets!$C$6:$C$45,MATCH('Weekly data'!$C102,Targets!$A$6:$A$45,0)),0))=0,SUM(Seasonality!$C$6:$C$18)=0),"",IFERROR(INDEX(Targets!$C$6:$C$45,MATCH('Weekly data'!$C102,Targets!$A$6:$A$45,0)),0)*$C102/SUM(Seasonality!$C$6:$C$18)),IF(Metrics!$J$7="Quarter plan",IF(N(IFERROR(INDEX(Targets!$C$6:$C$45,MATCH('Weekly data'!$C102,Targets!$A$6:$A$45,0)),0))=0,"",IFERROR(INDEX(Targets!$C$6:$C$45,MATCH('Weekly data'!$C102,Targets!$A$6:$A$45,0)),0)),IF(AND(Metrics!$J$7="Weekly",ISNUMBER(Metrics!$K$7)),Metrics!$K$7,"")))))</f>
        <v/>
      </c>
      <c r="M102">
        <f>IF(NOT(ISNUMBER('Weekly data'!F102)),"",IF(Metrics!$L$7="% of target",IF(ISNUMBER(L102),IF(L102=0,"",'Weekly data'!F102/L102),""),'Weekly data'!F102))</f>
        <v/>
      </c>
      <c r="N102">
        <f>IF(AND(ISNUMBER(M102),ISNUMBER(M101)),ABS(M102-M101),"")</f>
        <v/>
      </c>
      <c r="O102">
        <f>IF(COUNT(M90:M101)&lt;12,"",AVERAGE(M90:M101))</f>
        <v/>
      </c>
      <c r="P102">
        <f>IF(COUNT(N91:N101)&lt;11,"",AVERAGE(N91:N101))</f>
        <v/>
      </c>
      <c r="Q102">
        <f>IF(OR(O102="",P102=""),"",O102+2.66*P102)</f>
        <v/>
      </c>
      <c r="R102">
        <f>IF(OR(O102="",P102=""),"",O102-2.66*P102)</f>
        <v/>
      </c>
      <c r="S102">
        <f>IF(OR(O102="",COUNT(M95:M102)&lt;8),"",IF(COUNTIF(M95:M102,"&gt;"&amp;O102)=8,"Above",IF(COUNTIF(M95:M102,"&lt;"&amp;O102)=8,"Below","")))</f>
        <v/>
      </c>
      <c r="T102">
        <f>IF('Weekly data'!$C102="","",IF(Metrics!$J$8="Seasonal bookings",IF(OR(N(IFERROR(INDEX(Targets!$D$6:$D$45,MATCH('Weekly data'!$C102,Targets!$A$6:$A$45,0)),0))=0,SUM(Seasonality!$B$6:$B$18)=0),"",IFERROR(INDEX(Targets!$D$6:$D$45,MATCH('Weekly data'!$C102,Targets!$A$6:$A$45,0)),0)*$B102/SUM(Seasonality!$B$6:$B$18)),IF(Metrics!$J$8="Seasonal pipeline",IF(OR(N(IFERROR(INDEX(Targets!$D$6:$D$45,MATCH('Weekly data'!$C102,Targets!$A$6:$A$45,0)),0))=0,SUM(Seasonality!$C$6:$C$18)=0),"",IFERROR(INDEX(Targets!$D$6:$D$45,MATCH('Weekly data'!$C102,Targets!$A$6:$A$45,0)),0)*$C102/SUM(Seasonality!$C$6:$C$18)),IF(Metrics!$J$8="Quarter plan",IF(N(IFERROR(INDEX(Targets!$D$6:$D$45,MATCH('Weekly data'!$C102,Targets!$A$6:$A$45,0)),0))=0,"",IFERROR(INDEX(Targets!$D$6:$D$45,MATCH('Weekly data'!$C102,Targets!$A$6:$A$45,0)),0)),IF(AND(Metrics!$J$8="Weekly",ISNUMBER(Metrics!$K$8)),Metrics!$K$8,"")))))</f>
        <v/>
      </c>
      <c r="U102">
        <f>IF(NOT(ISNUMBER('Weekly data'!G102)),"",IF(Metrics!$L$8="% of target",IF(ISNUMBER(T102),IF(T102=0,"",'Weekly data'!G102/T102),""),'Weekly data'!G102))</f>
        <v/>
      </c>
      <c r="V102">
        <f>IF(AND(ISNUMBER(U102),ISNUMBER(U101)),ABS(U102-U101),"")</f>
        <v/>
      </c>
      <c r="W102">
        <f>IF(COUNT(U90:U101)&lt;12,"",AVERAGE(U90:U101))</f>
        <v/>
      </c>
      <c r="X102">
        <f>IF(COUNT(V91:V101)&lt;11,"",AVERAGE(V91:V101))</f>
        <v/>
      </c>
      <c r="Y102">
        <f>IF(OR(W102="",X102=""),"",W102+2.66*X102)</f>
        <v/>
      </c>
      <c r="Z102">
        <f>IF(OR(W102="",X102=""),"",W102-2.66*X102)</f>
        <v/>
      </c>
      <c r="AA102">
        <f>IF(OR(W102="",COUNT(U95:U102)&lt;8),"",IF(COUNTIF(U95:U102,"&gt;"&amp;W102)=8,"Above",IF(COUNTIF(U95:U102,"&lt;"&amp;W102)=8,"Below","")))</f>
        <v/>
      </c>
      <c r="AB102">
        <f>IF('Weekly data'!$C102="","",IF(Metrics!$J$9="Seasonal bookings",IF(OR(N(IFERROR(INDEX(Targets!$E$6:$E$45,MATCH('Weekly data'!$C102,Targets!$A$6:$A$45,0)),0))=0,SUM(Seasonality!$B$6:$B$18)=0),"",IFERROR(INDEX(Targets!$E$6:$E$45,MATCH('Weekly data'!$C102,Targets!$A$6:$A$45,0)),0)*$B102/SUM(Seasonality!$B$6:$B$18)),IF(Metrics!$J$9="Seasonal pipeline",IF(OR(N(IFERROR(INDEX(Targets!$E$6:$E$45,MATCH('Weekly data'!$C102,Targets!$A$6:$A$45,0)),0))=0,SUM(Seasonality!$C$6:$C$18)=0),"",IFERROR(INDEX(Targets!$E$6:$E$45,MATCH('Weekly data'!$C102,Targets!$A$6:$A$45,0)),0)*$C102/SUM(Seasonality!$C$6:$C$18)),IF(Metrics!$J$9="Quarter plan",IF(N(IFERROR(INDEX(Targets!$E$6:$E$45,MATCH('Weekly data'!$C102,Targets!$A$6:$A$45,0)),0))=0,"",IFERROR(INDEX(Targets!$E$6:$E$45,MATCH('Weekly data'!$C102,Targets!$A$6:$A$45,0)),0)),IF(AND(Metrics!$J$9="Weekly",ISNUMBER(Metrics!$K$9)),Metrics!$K$9,"")))))</f>
        <v/>
      </c>
      <c r="AC102">
        <f>IF(NOT(ISNUMBER('Weekly data'!H102)),"",IF(Metrics!$L$9="% of target",IF(ISNUMBER(AB102),IF(AB102=0,"",'Weekly data'!H102/AB102),""),'Weekly data'!H102))</f>
        <v/>
      </c>
      <c r="AD102">
        <f>IF(AND(ISNUMBER(AC102),ISNUMBER(AC101)),ABS(AC102-AC101),"")</f>
        <v/>
      </c>
      <c r="AE102">
        <f>IF(COUNT(AC90:AC101)&lt;12,"",AVERAGE(AC90:AC101))</f>
        <v/>
      </c>
      <c r="AF102">
        <f>IF(COUNT(AD91:AD101)&lt;11,"",AVERAGE(AD91:AD101))</f>
        <v/>
      </c>
      <c r="AG102">
        <f>IF(OR(AE102="",AF102=""),"",AE102+2.66*AF102)</f>
        <v/>
      </c>
      <c r="AH102">
        <f>IF(OR(AE102="",AF102=""),"",AE102-2.66*AF102)</f>
        <v/>
      </c>
      <c r="AI102">
        <f>IF(OR(AE102="",COUNT(AC95:AC102)&lt;8),"",IF(COUNTIF(AC95:AC102,"&gt;"&amp;AE102)=8,"Above",IF(COUNTIF(AC95:AC102,"&lt;"&amp;AE102)=8,"Below","")))</f>
        <v/>
      </c>
      <c r="AJ102">
        <f>IF('Weekly data'!$C102="","",IF(Metrics!$J$10="Seasonal bookings",IF(OR(N(IFERROR(INDEX(Targets!$F$6:$F$45,MATCH('Weekly data'!$C102,Targets!$A$6:$A$45,0)),0))=0,SUM(Seasonality!$B$6:$B$18)=0),"",IFERROR(INDEX(Targets!$F$6:$F$45,MATCH('Weekly data'!$C102,Targets!$A$6:$A$45,0)),0)*$B102/SUM(Seasonality!$B$6:$B$18)),IF(Metrics!$J$10="Seasonal pipeline",IF(OR(N(IFERROR(INDEX(Targets!$F$6:$F$45,MATCH('Weekly data'!$C102,Targets!$A$6:$A$45,0)),0))=0,SUM(Seasonality!$C$6:$C$18)=0),"",IFERROR(INDEX(Targets!$F$6:$F$45,MATCH('Weekly data'!$C102,Targets!$A$6:$A$45,0)),0)*$C102/SUM(Seasonality!$C$6:$C$18)),IF(Metrics!$J$10="Quarter plan",IF(N(IFERROR(INDEX(Targets!$F$6:$F$45,MATCH('Weekly data'!$C102,Targets!$A$6:$A$45,0)),0))=0,"",IFERROR(INDEX(Targets!$F$6:$F$45,MATCH('Weekly data'!$C102,Targets!$A$6:$A$45,0)),0)),IF(AND(Metrics!$J$10="Weekly",ISNUMBER(Metrics!$K$10)),Metrics!$K$10,"")))))</f>
        <v/>
      </c>
      <c r="AK102">
        <f>IF(NOT(ISNUMBER('Weekly data'!I102)),"",IF(Metrics!$L$10="% of target",IF(ISNUMBER(AJ102),IF(AJ102=0,"",'Weekly data'!I102/AJ102),""),'Weekly data'!I102))</f>
        <v/>
      </c>
      <c r="AL102">
        <f>IF(AND(ISNUMBER(AK102),ISNUMBER(AK101)),ABS(AK102-AK101),"")</f>
        <v/>
      </c>
      <c r="AM102">
        <f>IF(COUNT(AK90:AK101)&lt;12,"",AVERAGE(AK90:AK101))</f>
        <v/>
      </c>
      <c r="AN102">
        <f>IF(COUNT(AL91:AL101)&lt;11,"",AVERAGE(AL91:AL101))</f>
        <v/>
      </c>
      <c r="AO102">
        <f>IF(OR(AM102="",AN102=""),"",AM102+2.66*AN102)</f>
        <v/>
      </c>
      <c r="AP102">
        <f>IF(OR(AM102="",AN102=""),"",AM102-2.66*AN102)</f>
        <v/>
      </c>
      <c r="AQ102">
        <f>IF(OR(AM102="",COUNT(AK95:AK102)&lt;8),"",IF(COUNTIF(AK95:AK102,"&gt;"&amp;AM102)=8,"Above",IF(COUNTIF(AK95:AK102,"&lt;"&amp;AM102)=8,"Below","")))</f>
        <v/>
      </c>
      <c r="AR102">
        <f>IF('Weekly data'!$C102="","",IF(Metrics!$J$11="Seasonal bookings",IF(OR(N(IFERROR(INDEX(Targets!$G$6:$G$45,MATCH('Weekly data'!$C102,Targets!$A$6:$A$45,0)),0))=0,SUM(Seasonality!$B$6:$B$18)=0),"",IFERROR(INDEX(Targets!$G$6:$G$45,MATCH('Weekly data'!$C102,Targets!$A$6:$A$45,0)),0)*$B102/SUM(Seasonality!$B$6:$B$18)),IF(Metrics!$J$11="Seasonal pipeline",IF(OR(N(IFERROR(INDEX(Targets!$G$6:$G$45,MATCH('Weekly data'!$C102,Targets!$A$6:$A$45,0)),0))=0,SUM(Seasonality!$C$6:$C$18)=0),"",IFERROR(INDEX(Targets!$G$6:$G$45,MATCH('Weekly data'!$C102,Targets!$A$6:$A$45,0)),0)*$C102/SUM(Seasonality!$C$6:$C$18)),IF(Metrics!$J$11="Quarter plan",IF(N(IFERROR(INDEX(Targets!$G$6:$G$45,MATCH('Weekly data'!$C102,Targets!$A$6:$A$45,0)),0))=0,"",IFERROR(INDEX(Targets!$G$6:$G$45,MATCH('Weekly data'!$C102,Targets!$A$6:$A$45,0)),0)),IF(AND(Metrics!$J$11="Weekly",ISNUMBER(Metrics!$K$11)),Metrics!$K$11,"")))))</f>
        <v/>
      </c>
      <c r="AS102">
        <f>IF(NOT(ISNUMBER('Weekly data'!J102)),"",IF(Metrics!$L$11="% of target",IF(ISNUMBER(AR102),IF(AR102=0,"",'Weekly data'!J102/AR102),""),'Weekly data'!J102))</f>
        <v/>
      </c>
      <c r="AT102">
        <f>IF(AND(ISNUMBER(AS102),ISNUMBER(AS101)),ABS(AS102-AS101),"")</f>
        <v/>
      </c>
      <c r="AU102">
        <f>IF(COUNT(AS90:AS101)&lt;12,"",AVERAGE(AS90:AS101))</f>
        <v/>
      </c>
      <c r="AV102">
        <f>IF(COUNT(AT91:AT101)&lt;11,"",AVERAGE(AT91:AT101))</f>
        <v/>
      </c>
      <c r="AW102">
        <f>IF(OR(AU102="",AV102=""),"",AU102+2.66*AV102)</f>
        <v/>
      </c>
      <c r="AX102">
        <f>IF(OR(AU102="",AV102=""),"",AU102-2.66*AV102)</f>
        <v/>
      </c>
      <c r="AY102">
        <f>IF(OR(AU102="",COUNT(AS95:AS102)&lt;8),"",IF(COUNTIF(AS95:AS102,"&gt;"&amp;AU102)=8,"Above",IF(COUNTIF(AS95:AS102,"&lt;"&amp;AU102)=8,"Below","")))</f>
        <v/>
      </c>
      <c r="AZ102">
        <f>IF('Weekly data'!$C102="","",IF(Metrics!$J$12="Seasonal bookings",IF(OR(N(IFERROR(INDEX(Targets!$H$6:$H$45,MATCH('Weekly data'!$C102,Targets!$A$6:$A$45,0)),0))=0,SUM(Seasonality!$B$6:$B$18)=0),"",IFERROR(INDEX(Targets!$H$6:$H$45,MATCH('Weekly data'!$C102,Targets!$A$6:$A$45,0)),0)*$B102/SUM(Seasonality!$B$6:$B$18)),IF(Metrics!$J$12="Seasonal pipeline",IF(OR(N(IFERROR(INDEX(Targets!$H$6:$H$45,MATCH('Weekly data'!$C102,Targets!$A$6:$A$45,0)),0))=0,SUM(Seasonality!$C$6:$C$18)=0),"",IFERROR(INDEX(Targets!$H$6:$H$45,MATCH('Weekly data'!$C102,Targets!$A$6:$A$45,0)),0)*$C102/SUM(Seasonality!$C$6:$C$18)),IF(Metrics!$J$12="Quarter plan",IF(N(IFERROR(INDEX(Targets!$H$6:$H$45,MATCH('Weekly data'!$C102,Targets!$A$6:$A$45,0)),0))=0,"",IFERROR(INDEX(Targets!$H$6:$H$45,MATCH('Weekly data'!$C102,Targets!$A$6:$A$45,0)),0)),IF(AND(Metrics!$J$12="Weekly",ISNUMBER(Metrics!$K$12)),Metrics!$K$12,"")))))</f>
        <v/>
      </c>
      <c r="BA102">
        <f>IF(NOT(ISNUMBER('Weekly data'!K102)),"",IF(Metrics!$L$12="% of target",IF(ISNUMBER(AZ102),IF(AZ102=0,"",'Weekly data'!K102/AZ102),""),'Weekly data'!K102))</f>
        <v/>
      </c>
      <c r="BB102">
        <f>IF(AND(ISNUMBER(BA102),ISNUMBER(BA101)),ABS(BA102-BA101),"")</f>
        <v/>
      </c>
      <c r="BC102">
        <f>IF(COUNT(BA90:BA101)&lt;12,"",AVERAGE(BA90:BA101))</f>
        <v/>
      </c>
      <c r="BD102">
        <f>IF(COUNT(BB91:BB101)&lt;11,"",AVERAGE(BB91:BB101))</f>
        <v/>
      </c>
      <c r="BE102">
        <f>IF(OR(BC102="",BD102=""),"",BC102+2.66*BD102)</f>
        <v/>
      </c>
      <c r="BF102">
        <f>IF(OR(BC102="",BD102=""),"",BC102-2.66*BD102)</f>
        <v/>
      </c>
      <c r="BG102">
        <f>IF(OR(BC102="",COUNT(BA95:BA102)&lt;8),"",IF(COUNTIF(BA95:BA102,"&gt;"&amp;BC102)=8,"Above",IF(COUNTIF(BA95:BA102,"&lt;"&amp;BC102)=8,"Below","")))</f>
        <v/>
      </c>
      <c r="BH102">
        <f>IF('Weekly data'!$C102="","",IF(Metrics!$J$13="Seasonal bookings",IF(OR(N(IFERROR(INDEX(Targets!$I$6:$I$45,MATCH('Weekly data'!$C102,Targets!$A$6:$A$45,0)),0))=0,SUM(Seasonality!$B$6:$B$18)=0),"",IFERROR(INDEX(Targets!$I$6:$I$45,MATCH('Weekly data'!$C102,Targets!$A$6:$A$45,0)),0)*$B102/SUM(Seasonality!$B$6:$B$18)),IF(Metrics!$J$13="Seasonal pipeline",IF(OR(N(IFERROR(INDEX(Targets!$I$6:$I$45,MATCH('Weekly data'!$C102,Targets!$A$6:$A$45,0)),0))=0,SUM(Seasonality!$C$6:$C$18)=0),"",IFERROR(INDEX(Targets!$I$6:$I$45,MATCH('Weekly data'!$C102,Targets!$A$6:$A$45,0)),0)*$C102/SUM(Seasonality!$C$6:$C$18)),IF(Metrics!$J$13="Quarter plan",IF(N(IFERROR(INDEX(Targets!$I$6:$I$45,MATCH('Weekly data'!$C102,Targets!$A$6:$A$45,0)),0))=0,"",IFERROR(INDEX(Targets!$I$6:$I$45,MATCH('Weekly data'!$C102,Targets!$A$6:$A$45,0)),0)),IF(AND(Metrics!$J$13="Weekly",ISNUMBER(Metrics!$K$13)),Metrics!$K$13,"")))))</f>
        <v/>
      </c>
      <c r="BI102">
        <f>IF(NOT(ISNUMBER('Weekly data'!L102)),"",IF(Metrics!$L$13="% of target",IF(ISNUMBER(BH102),IF(BH102=0,"",'Weekly data'!L102/BH102),""),'Weekly data'!L102))</f>
        <v/>
      </c>
      <c r="BJ102">
        <f>IF(AND(ISNUMBER(BI102),ISNUMBER(BI101)),ABS(BI102-BI101),"")</f>
        <v/>
      </c>
      <c r="BK102">
        <f>IF(COUNT(BI90:BI101)&lt;12,"",AVERAGE(BI90:BI101))</f>
        <v/>
      </c>
      <c r="BL102">
        <f>IF(COUNT(BJ91:BJ101)&lt;11,"",AVERAGE(BJ91:BJ101))</f>
        <v/>
      </c>
      <c r="BM102">
        <f>IF(OR(BK102="",BL102=""),"",BK102+2.66*BL102)</f>
        <v/>
      </c>
      <c r="BN102">
        <f>IF(OR(BK102="",BL102=""),"",BK102-2.66*BL102)</f>
        <v/>
      </c>
      <c r="BO102">
        <f>IF(OR(BK102="",COUNT(BI95:BI102)&lt;8),"",IF(COUNTIF(BI95:BI102,"&gt;"&amp;BK102)=8,"Above",IF(COUNTIF(BI95:BI102,"&lt;"&amp;BK102)=8,"Below","")))</f>
        <v/>
      </c>
      <c r="BP102">
        <f>IF('Weekly data'!$C102="","",IF(Metrics!$J$14="Seasonal bookings",IF(OR(N(IFERROR(INDEX(Targets!$J$6:$J$45,MATCH('Weekly data'!$C102,Targets!$A$6:$A$45,0)),0))=0,SUM(Seasonality!$B$6:$B$18)=0),"",IFERROR(INDEX(Targets!$J$6:$J$45,MATCH('Weekly data'!$C102,Targets!$A$6:$A$45,0)),0)*$B102/SUM(Seasonality!$B$6:$B$18)),IF(Metrics!$J$14="Seasonal pipeline",IF(OR(N(IFERROR(INDEX(Targets!$J$6:$J$45,MATCH('Weekly data'!$C102,Targets!$A$6:$A$45,0)),0))=0,SUM(Seasonality!$C$6:$C$18)=0),"",IFERROR(INDEX(Targets!$J$6:$J$45,MATCH('Weekly data'!$C102,Targets!$A$6:$A$45,0)),0)*$C102/SUM(Seasonality!$C$6:$C$18)),IF(Metrics!$J$14="Quarter plan",IF(N(IFERROR(INDEX(Targets!$J$6:$J$45,MATCH('Weekly data'!$C102,Targets!$A$6:$A$45,0)),0))=0,"",IFERROR(INDEX(Targets!$J$6:$J$45,MATCH('Weekly data'!$C102,Targets!$A$6:$A$45,0)),0)),IF(AND(Metrics!$J$14="Weekly",ISNUMBER(Metrics!$K$14)),Metrics!$K$14,"")))))</f>
        <v/>
      </c>
      <c r="BQ102">
        <f>IF(NOT(ISNUMBER('Weekly data'!M102)),"",IF(Metrics!$L$14="% of target",IF(ISNUMBER(BP102),IF(BP102=0,"",'Weekly data'!M102/BP102),""),'Weekly data'!M102))</f>
        <v/>
      </c>
      <c r="BR102">
        <f>IF(AND(ISNUMBER(BQ102),ISNUMBER(BQ101)),ABS(BQ102-BQ101),"")</f>
        <v/>
      </c>
      <c r="BS102">
        <f>IF(COUNT(BQ90:BQ101)&lt;12,"",AVERAGE(BQ90:BQ101))</f>
        <v/>
      </c>
      <c r="BT102">
        <f>IF(COUNT(BR91:BR101)&lt;11,"",AVERAGE(BR91:BR101))</f>
        <v/>
      </c>
      <c r="BU102">
        <f>IF(OR(BS102="",BT102=""),"",BS102+2.66*BT102)</f>
        <v/>
      </c>
      <c r="BV102">
        <f>IF(OR(BS102="",BT102=""),"",BS102-2.66*BT102)</f>
        <v/>
      </c>
      <c r="BW102">
        <f>IF(OR(BS102="",COUNT(BQ95:BQ102)&lt;8),"",IF(COUNTIF(BQ95:BQ102,"&gt;"&amp;BS102)=8,"Above",IF(COUNTIF(BQ95:BQ102,"&lt;"&amp;BS102)=8,"Below","")))</f>
        <v/>
      </c>
      <c r="BX102">
        <f>IF('Weekly data'!$C102="","",IF(Metrics!$J$15="Seasonal bookings",IF(OR(N(IFERROR(INDEX(Targets!$K$6:$K$45,MATCH('Weekly data'!$C102,Targets!$A$6:$A$45,0)),0))=0,SUM(Seasonality!$B$6:$B$18)=0),"",IFERROR(INDEX(Targets!$K$6:$K$45,MATCH('Weekly data'!$C102,Targets!$A$6:$A$45,0)),0)*$B102/SUM(Seasonality!$B$6:$B$18)),IF(Metrics!$J$15="Seasonal pipeline",IF(OR(N(IFERROR(INDEX(Targets!$K$6:$K$45,MATCH('Weekly data'!$C102,Targets!$A$6:$A$45,0)),0))=0,SUM(Seasonality!$C$6:$C$18)=0),"",IFERROR(INDEX(Targets!$K$6:$K$45,MATCH('Weekly data'!$C102,Targets!$A$6:$A$45,0)),0)*$C102/SUM(Seasonality!$C$6:$C$18)),IF(Metrics!$J$15="Quarter plan",IF(N(IFERROR(INDEX(Targets!$K$6:$K$45,MATCH('Weekly data'!$C102,Targets!$A$6:$A$45,0)),0))=0,"",IFERROR(INDEX(Targets!$K$6:$K$45,MATCH('Weekly data'!$C102,Targets!$A$6:$A$45,0)),0)),IF(AND(Metrics!$J$15="Weekly",ISNUMBER(Metrics!$K$15)),Metrics!$K$15,"")))))</f>
        <v/>
      </c>
      <c r="BY102">
        <f>IF(NOT(ISNUMBER('Weekly data'!N102)),"",IF(Metrics!$L$15="% of target",IF(ISNUMBER(BX102),IF(BX102=0,"",'Weekly data'!N102/BX102),""),'Weekly data'!N102))</f>
        <v/>
      </c>
      <c r="BZ102">
        <f>IF(AND(ISNUMBER(BY102),ISNUMBER(BY101)),ABS(BY102-BY101),"")</f>
        <v/>
      </c>
      <c r="CA102">
        <f>IF(COUNT(BY90:BY101)&lt;12,"",AVERAGE(BY90:BY101))</f>
        <v/>
      </c>
      <c r="CB102">
        <f>IF(COUNT(BZ91:BZ101)&lt;11,"",AVERAGE(BZ91:BZ101))</f>
        <v/>
      </c>
      <c r="CC102">
        <f>IF(OR(CA102="",CB102=""),"",CA102+2.66*CB102)</f>
        <v/>
      </c>
      <c r="CD102">
        <f>IF(OR(CA102="",CB102=""),"",CA102-2.66*CB102)</f>
        <v/>
      </c>
      <c r="CE102">
        <f>IF(OR(CA102="",COUNT(BY95:BY102)&lt;8),"",IF(COUNTIF(BY95:BY102,"&gt;"&amp;CA102)=8,"Above",IF(COUNTIF(BY95:BY102,"&lt;"&amp;CA102)=8,"Below","")))</f>
        <v/>
      </c>
      <c r="CF102">
        <f>IF('Weekly data'!$C102="","",IF(Metrics!$J$16="Seasonal bookings",IF(OR(N(IFERROR(INDEX(Targets!$L$6:$L$45,MATCH('Weekly data'!$C102,Targets!$A$6:$A$45,0)),0))=0,SUM(Seasonality!$B$6:$B$18)=0),"",IFERROR(INDEX(Targets!$L$6:$L$45,MATCH('Weekly data'!$C102,Targets!$A$6:$A$45,0)),0)*$B102/SUM(Seasonality!$B$6:$B$18)),IF(Metrics!$J$16="Seasonal pipeline",IF(OR(N(IFERROR(INDEX(Targets!$L$6:$L$45,MATCH('Weekly data'!$C102,Targets!$A$6:$A$45,0)),0))=0,SUM(Seasonality!$C$6:$C$18)=0),"",IFERROR(INDEX(Targets!$L$6:$L$45,MATCH('Weekly data'!$C102,Targets!$A$6:$A$45,0)),0)*$C102/SUM(Seasonality!$C$6:$C$18)),IF(Metrics!$J$16="Quarter plan",IF(N(IFERROR(INDEX(Targets!$L$6:$L$45,MATCH('Weekly data'!$C102,Targets!$A$6:$A$45,0)),0))=0,"",IFERROR(INDEX(Targets!$L$6:$L$45,MATCH('Weekly data'!$C102,Targets!$A$6:$A$45,0)),0)),IF(AND(Metrics!$J$16="Weekly",ISNUMBER(Metrics!$K$16)),Metrics!$K$16,"")))))</f>
        <v/>
      </c>
      <c r="CG102">
        <f>IF(NOT(ISNUMBER('Weekly data'!O102)),"",IF(Metrics!$L$16="% of target",IF(ISNUMBER(CF102),IF(CF102=0,"",'Weekly data'!O102/CF102),""),'Weekly data'!O102))</f>
        <v/>
      </c>
      <c r="CH102">
        <f>IF(AND(ISNUMBER(CG102),ISNUMBER(CG101)),ABS(CG102-CG101),"")</f>
        <v/>
      </c>
      <c r="CI102">
        <f>IF(COUNT(CG90:CG101)&lt;12,"",AVERAGE(CG90:CG101))</f>
        <v/>
      </c>
      <c r="CJ102">
        <f>IF(COUNT(CH91:CH101)&lt;11,"",AVERAGE(CH91:CH101))</f>
        <v/>
      </c>
      <c r="CK102">
        <f>IF(OR(CI102="",CJ102=""),"",CI102+2.66*CJ102)</f>
        <v/>
      </c>
      <c r="CL102">
        <f>IF(OR(CI102="",CJ102=""),"",CI102-2.66*CJ102)</f>
        <v/>
      </c>
      <c r="CM102">
        <f>IF(OR(CI102="",COUNT(CG95:CG102)&lt;8),"",IF(COUNTIF(CG95:CG102,"&gt;"&amp;CI102)=8,"Above",IF(COUNTIF(CG95:CG102,"&lt;"&amp;CI102)=8,"Below","")))</f>
        <v/>
      </c>
      <c r="CN102">
        <f>IF('Weekly data'!$C102="","",IF(Metrics!$J$17="Seasonal bookings",IF(OR(N(IFERROR(INDEX(Targets!$M$6:$M$45,MATCH('Weekly data'!$C102,Targets!$A$6:$A$45,0)),0))=0,SUM(Seasonality!$B$6:$B$18)=0),"",IFERROR(INDEX(Targets!$M$6:$M$45,MATCH('Weekly data'!$C102,Targets!$A$6:$A$45,0)),0)*$B102/SUM(Seasonality!$B$6:$B$18)),IF(Metrics!$J$17="Seasonal pipeline",IF(OR(N(IFERROR(INDEX(Targets!$M$6:$M$45,MATCH('Weekly data'!$C102,Targets!$A$6:$A$45,0)),0))=0,SUM(Seasonality!$C$6:$C$18)=0),"",IFERROR(INDEX(Targets!$M$6:$M$45,MATCH('Weekly data'!$C102,Targets!$A$6:$A$45,0)),0)*$C102/SUM(Seasonality!$C$6:$C$18)),IF(Metrics!$J$17="Quarter plan",IF(N(IFERROR(INDEX(Targets!$M$6:$M$45,MATCH('Weekly data'!$C102,Targets!$A$6:$A$45,0)),0))=0,"",IFERROR(INDEX(Targets!$M$6:$M$45,MATCH('Weekly data'!$C102,Targets!$A$6:$A$45,0)),0)),IF(AND(Metrics!$J$17="Weekly",ISNUMBER(Metrics!$K$17)),Metrics!$K$17,"")))))</f>
        <v/>
      </c>
      <c r="CO102">
        <f>IF(NOT(ISNUMBER('Weekly data'!P102)),"",IF(Metrics!$L$17="% of target",IF(ISNUMBER(CN102),IF(CN102=0,"",'Weekly data'!P102/CN102),""),'Weekly data'!P102))</f>
        <v/>
      </c>
      <c r="CP102">
        <f>IF(AND(ISNUMBER(CO102),ISNUMBER(CO101)),ABS(CO102-CO101),"")</f>
        <v/>
      </c>
      <c r="CQ102">
        <f>IF(COUNT(CO90:CO101)&lt;12,"",AVERAGE(CO90:CO101))</f>
        <v/>
      </c>
      <c r="CR102">
        <f>IF(COUNT(CP91:CP101)&lt;11,"",AVERAGE(CP91:CP101))</f>
        <v/>
      </c>
      <c r="CS102">
        <f>IF(OR(CQ102="",CR102=""),"",CQ102+2.66*CR102)</f>
        <v/>
      </c>
      <c r="CT102">
        <f>IF(OR(CQ102="",CR102=""),"",CQ102-2.66*CR102)</f>
        <v/>
      </c>
      <c r="CU102">
        <f>IF(OR(CQ102="",COUNT(CO95:CO102)&lt;8),"",IF(COUNTIF(CO95:CO102,"&gt;"&amp;CQ102)=8,"Above",IF(COUNTIF(CO95:CO102,"&lt;"&amp;CQ102)=8,"Below","")))</f>
        <v/>
      </c>
    </row>
    <row r="103">
      <c r="A103" s="8">
        <f>'Weekly data'!A103</f>
        <v/>
      </c>
      <c r="B103">
        <f>IF('Weekly data'!D103="","",INDEX(Seasonality!$B$6:$B$18,'Weekly data'!D103))</f>
        <v/>
      </c>
      <c r="C103">
        <f>IF('Weekly data'!D103="","",INDEX(Seasonality!$C$6:$C$18,'Weekly data'!D103))</f>
        <v/>
      </c>
      <c r="D103">
        <f>IF('Weekly data'!$C103="","",IF(Metrics!$J$6="Seasonal bookings",IF(OR(N(IFERROR(INDEX(Targets!$B$6:$B$45,MATCH('Weekly data'!$C103,Targets!$A$6:$A$45,0)),0))=0,SUM(Seasonality!$B$6:$B$18)=0),"",IFERROR(INDEX(Targets!$B$6:$B$45,MATCH('Weekly data'!$C103,Targets!$A$6:$A$45,0)),0)*$B103/SUM(Seasonality!$B$6:$B$18)),IF(Metrics!$J$6="Seasonal pipeline",IF(OR(N(IFERROR(INDEX(Targets!$B$6:$B$45,MATCH('Weekly data'!$C103,Targets!$A$6:$A$45,0)),0))=0,SUM(Seasonality!$C$6:$C$18)=0),"",IFERROR(INDEX(Targets!$B$6:$B$45,MATCH('Weekly data'!$C103,Targets!$A$6:$A$45,0)),0)*$C103/SUM(Seasonality!$C$6:$C$18)),IF(Metrics!$J$6="Quarter plan",IF(N(IFERROR(INDEX(Targets!$B$6:$B$45,MATCH('Weekly data'!$C103,Targets!$A$6:$A$45,0)),0))=0,"",IFERROR(INDEX(Targets!$B$6:$B$45,MATCH('Weekly data'!$C103,Targets!$A$6:$A$45,0)),0)),IF(AND(Metrics!$J$6="Weekly",ISNUMBER(Metrics!$K$6)),Metrics!$K$6,"")))))</f>
        <v/>
      </c>
      <c r="E103">
        <f>IF(NOT(ISNUMBER('Weekly data'!E103)),"",IF(Metrics!$L$6="% of target",IF(ISNUMBER(D103),IF(D103=0,"",'Weekly data'!E103/D103),""),'Weekly data'!E103))</f>
        <v/>
      </c>
      <c r="F103">
        <f>IF(AND(ISNUMBER(E103),ISNUMBER(E102)),ABS(E103-E102),"")</f>
        <v/>
      </c>
      <c r="G103">
        <f>IF(COUNT(E91:E102)&lt;12,"",AVERAGE(E91:E102))</f>
        <v/>
      </c>
      <c r="H103">
        <f>IF(COUNT(F92:F102)&lt;11,"",AVERAGE(F92:F102))</f>
        <v/>
      </c>
      <c r="I103">
        <f>IF(OR(G103="",H103=""),"",G103+2.66*H103)</f>
        <v/>
      </c>
      <c r="J103">
        <f>IF(OR(G103="",H103=""),"",G103-2.66*H103)</f>
        <v/>
      </c>
      <c r="K103">
        <f>IF(OR(G103="",COUNT(E96:E103)&lt;8),"",IF(COUNTIF(E96:E103,"&gt;"&amp;G103)=8,"Above",IF(COUNTIF(E96:E103,"&lt;"&amp;G103)=8,"Below","")))</f>
        <v/>
      </c>
      <c r="L103">
        <f>IF('Weekly data'!$C103="","",IF(Metrics!$J$7="Seasonal bookings",IF(OR(N(IFERROR(INDEX(Targets!$C$6:$C$45,MATCH('Weekly data'!$C103,Targets!$A$6:$A$45,0)),0))=0,SUM(Seasonality!$B$6:$B$18)=0),"",IFERROR(INDEX(Targets!$C$6:$C$45,MATCH('Weekly data'!$C103,Targets!$A$6:$A$45,0)),0)*$B103/SUM(Seasonality!$B$6:$B$18)),IF(Metrics!$J$7="Seasonal pipeline",IF(OR(N(IFERROR(INDEX(Targets!$C$6:$C$45,MATCH('Weekly data'!$C103,Targets!$A$6:$A$45,0)),0))=0,SUM(Seasonality!$C$6:$C$18)=0),"",IFERROR(INDEX(Targets!$C$6:$C$45,MATCH('Weekly data'!$C103,Targets!$A$6:$A$45,0)),0)*$C103/SUM(Seasonality!$C$6:$C$18)),IF(Metrics!$J$7="Quarter plan",IF(N(IFERROR(INDEX(Targets!$C$6:$C$45,MATCH('Weekly data'!$C103,Targets!$A$6:$A$45,0)),0))=0,"",IFERROR(INDEX(Targets!$C$6:$C$45,MATCH('Weekly data'!$C103,Targets!$A$6:$A$45,0)),0)),IF(AND(Metrics!$J$7="Weekly",ISNUMBER(Metrics!$K$7)),Metrics!$K$7,"")))))</f>
        <v/>
      </c>
      <c r="M103">
        <f>IF(NOT(ISNUMBER('Weekly data'!F103)),"",IF(Metrics!$L$7="% of target",IF(ISNUMBER(L103),IF(L103=0,"",'Weekly data'!F103/L103),""),'Weekly data'!F103))</f>
        <v/>
      </c>
      <c r="N103">
        <f>IF(AND(ISNUMBER(M103),ISNUMBER(M102)),ABS(M103-M102),"")</f>
        <v/>
      </c>
      <c r="O103">
        <f>IF(COUNT(M91:M102)&lt;12,"",AVERAGE(M91:M102))</f>
        <v/>
      </c>
      <c r="P103">
        <f>IF(COUNT(N92:N102)&lt;11,"",AVERAGE(N92:N102))</f>
        <v/>
      </c>
      <c r="Q103">
        <f>IF(OR(O103="",P103=""),"",O103+2.66*P103)</f>
        <v/>
      </c>
      <c r="R103">
        <f>IF(OR(O103="",P103=""),"",O103-2.66*P103)</f>
        <v/>
      </c>
      <c r="S103">
        <f>IF(OR(O103="",COUNT(M96:M103)&lt;8),"",IF(COUNTIF(M96:M103,"&gt;"&amp;O103)=8,"Above",IF(COUNTIF(M96:M103,"&lt;"&amp;O103)=8,"Below","")))</f>
        <v/>
      </c>
      <c r="T103">
        <f>IF('Weekly data'!$C103="","",IF(Metrics!$J$8="Seasonal bookings",IF(OR(N(IFERROR(INDEX(Targets!$D$6:$D$45,MATCH('Weekly data'!$C103,Targets!$A$6:$A$45,0)),0))=0,SUM(Seasonality!$B$6:$B$18)=0),"",IFERROR(INDEX(Targets!$D$6:$D$45,MATCH('Weekly data'!$C103,Targets!$A$6:$A$45,0)),0)*$B103/SUM(Seasonality!$B$6:$B$18)),IF(Metrics!$J$8="Seasonal pipeline",IF(OR(N(IFERROR(INDEX(Targets!$D$6:$D$45,MATCH('Weekly data'!$C103,Targets!$A$6:$A$45,0)),0))=0,SUM(Seasonality!$C$6:$C$18)=0),"",IFERROR(INDEX(Targets!$D$6:$D$45,MATCH('Weekly data'!$C103,Targets!$A$6:$A$45,0)),0)*$C103/SUM(Seasonality!$C$6:$C$18)),IF(Metrics!$J$8="Quarter plan",IF(N(IFERROR(INDEX(Targets!$D$6:$D$45,MATCH('Weekly data'!$C103,Targets!$A$6:$A$45,0)),0))=0,"",IFERROR(INDEX(Targets!$D$6:$D$45,MATCH('Weekly data'!$C103,Targets!$A$6:$A$45,0)),0)),IF(AND(Metrics!$J$8="Weekly",ISNUMBER(Metrics!$K$8)),Metrics!$K$8,"")))))</f>
        <v/>
      </c>
      <c r="U103">
        <f>IF(NOT(ISNUMBER('Weekly data'!G103)),"",IF(Metrics!$L$8="% of target",IF(ISNUMBER(T103),IF(T103=0,"",'Weekly data'!G103/T103),""),'Weekly data'!G103))</f>
        <v/>
      </c>
      <c r="V103">
        <f>IF(AND(ISNUMBER(U103),ISNUMBER(U102)),ABS(U103-U102),"")</f>
        <v/>
      </c>
      <c r="W103">
        <f>IF(COUNT(U91:U102)&lt;12,"",AVERAGE(U91:U102))</f>
        <v/>
      </c>
      <c r="X103">
        <f>IF(COUNT(V92:V102)&lt;11,"",AVERAGE(V92:V102))</f>
        <v/>
      </c>
      <c r="Y103">
        <f>IF(OR(W103="",X103=""),"",W103+2.66*X103)</f>
        <v/>
      </c>
      <c r="Z103">
        <f>IF(OR(W103="",X103=""),"",W103-2.66*X103)</f>
        <v/>
      </c>
      <c r="AA103">
        <f>IF(OR(W103="",COUNT(U96:U103)&lt;8),"",IF(COUNTIF(U96:U103,"&gt;"&amp;W103)=8,"Above",IF(COUNTIF(U96:U103,"&lt;"&amp;W103)=8,"Below","")))</f>
        <v/>
      </c>
      <c r="AB103">
        <f>IF('Weekly data'!$C103="","",IF(Metrics!$J$9="Seasonal bookings",IF(OR(N(IFERROR(INDEX(Targets!$E$6:$E$45,MATCH('Weekly data'!$C103,Targets!$A$6:$A$45,0)),0))=0,SUM(Seasonality!$B$6:$B$18)=0),"",IFERROR(INDEX(Targets!$E$6:$E$45,MATCH('Weekly data'!$C103,Targets!$A$6:$A$45,0)),0)*$B103/SUM(Seasonality!$B$6:$B$18)),IF(Metrics!$J$9="Seasonal pipeline",IF(OR(N(IFERROR(INDEX(Targets!$E$6:$E$45,MATCH('Weekly data'!$C103,Targets!$A$6:$A$45,0)),0))=0,SUM(Seasonality!$C$6:$C$18)=0),"",IFERROR(INDEX(Targets!$E$6:$E$45,MATCH('Weekly data'!$C103,Targets!$A$6:$A$45,0)),0)*$C103/SUM(Seasonality!$C$6:$C$18)),IF(Metrics!$J$9="Quarter plan",IF(N(IFERROR(INDEX(Targets!$E$6:$E$45,MATCH('Weekly data'!$C103,Targets!$A$6:$A$45,0)),0))=0,"",IFERROR(INDEX(Targets!$E$6:$E$45,MATCH('Weekly data'!$C103,Targets!$A$6:$A$45,0)),0)),IF(AND(Metrics!$J$9="Weekly",ISNUMBER(Metrics!$K$9)),Metrics!$K$9,"")))))</f>
        <v/>
      </c>
      <c r="AC103">
        <f>IF(NOT(ISNUMBER('Weekly data'!H103)),"",IF(Metrics!$L$9="% of target",IF(ISNUMBER(AB103),IF(AB103=0,"",'Weekly data'!H103/AB103),""),'Weekly data'!H103))</f>
        <v/>
      </c>
      <c r="AD103">
        <f>IF(AND(ISNUMBER(AC103),ISNUMBER(AC102)),ABS(AC103-AC102),"")</f>
        <v/>
      </c>
      <c r="AE103">
        <f>IF(COUNT(AC91:AC102)&lt;12,"",AVERAGE(AC91:AC102))</f>
        <v/>
      </c>
      <c r="AF103">
        <f>IF(COUNT(AD92:AD102)&lt;11,"",AVERAGE(AD92:AD102))</f>
        <v/>
      </c>
      <c r="AG103">
        <f>IF(OR(AE103="",AF103=""),"",AE103+2.66*AF103)</f>
        <v/>
      </c>
      <c r="AH103">
        <f>IF(OR(AE103="",AF103=""),"",AE103-2.66*AF103)</f>
        <v/>
      </c>
      <c r="AI103">
        <f>IF(OR(AE103="",COUNT(AC96:AC103)&lt;8),"",IF(COUNTIF(AC96:AC103,"&gt;"&amp;AE103)=8,"Above",IF(COUNTIF(AC96:AC103,"&lt;"&amp;AE103)=8,"Below","")))</f>
        <v/>
      </c>
      <c r="AJ103">
        <f>IF('Weekly data'!$C103="","",IF(Metrics!$J$10="Seasonal bookings",IF(OR(N(IFERROR(INDEX(Targets!$F$6:$F$45,MATCH('Weekly data'!$C103,Targets!$A$6:$A$45,0)),0))=0,SUM(Seasonality!$B$6:$B$18)=0),"",IFERROR(INDEX(Targets!$F$6:$F$45,MATCH('Weekly data'!$C103,Targets!$A$6:$A$45,0)),0)*$B103/SUM(Seasonality!$B$6:$B$18)),IF(Metrics!$J$10="Seasonal pipeline",IF(OR(N(IFERROR(INDEX(Targets!$F$6:$F$45,MATCH('Weekly data'!$C103,Targets!$A$6:$A$45,0)),0))=0,SUM(Seasonality!$C$6:$C$18)=0),"",IFERROR(INDEX(Targets!$F$6:$F$45,MATCH('Weekly data'!$C103,Targets!$A$6:$A$45,0)),0)*$C103/SUM(Seasonality!$C$6:$C$18)),IF(Metrics!$J$10="Quarter plan",IF(N(IFERROR(INDEX(Targets!$F$6:$F$45,MATCH('Weekly data'!$C103,Targets!$A$6:$A$45,0)),0))=0,"",IFERROR(INDEX(Targets!$F$6:$F$45,MATCH('Weekly data'!$C103,Targets!$A$6:$A$45,0)),0)),IF(AND(Metrics!$J$10="Weekly",ISNUMBER(Metrics!$K$10)),Metrics!$K$10,"")))))</f>
        <v/>
      </c>
      <c r="AK103">
        <f>IF(NOT(ISNUMBER('Weekly data'!I103)),"",IF(Metrics!$L$10="% of target",IF(ISNUMBER(AJ103),IF(AJ103=0,"",'Weekly data'!I103/AJ103),""),'Weekly data'!I103))</f>
        <v/>
      </c>
      <c r="AL103">
        <f>IF(AND(ISNUMBER(AK103),ISNUMBER(AK102)),ABS(AK103-AK102),"")</f>
        <v/>
      </c>
      <c r="AM103">
        <f>IF(COUNT(AK91:AK102)&lt;12,"",AVERAGE(AK91:AK102))</f>
        <v/>
      </c>
      <c r="AN103">
        <f>IF(COUNT(AL92:AL102)&lt;11,"",AVERAGE(AL92:AL102))</f>
        <v/>
      </c>
      <c r="AO103">
        <f>IF(OR(AM103="",AN103=""),"",AM103+2.66*AN103)</f>
        <v/>
      </c>
      <c r="AP103">
        <f>IF(OR(AM103="",AN103=""),"",AM103-2.66*AN103)</f>
        <v/>
      </c>
      <c r="AQ103">
        <f>IF(OR(AM103="",COUNT(AK96:AK103)&lt;8),"",IF(COUNTIF(AK96:AK103,"&gt;"&amp;AM103)=8,"Above",IF(COUNTIF(AK96:AK103,"&lt;"&amp;AM103)=8,"Below","")))</f>
        <v/>
      </c>
      <c r="AR103">
        <f>IF('Weekly data'!$C103="","",IF(Metrics!$J$11="Seasonal bookings",IF(OR(N(IFERROR(INDEX(Targets!$G$6:$G$45,MATCH('Weekly data'!$C103,Targets!$A$6:$A$45,0)),0))=0,SUM(Seasonality!$B$6:$B$18)=0),"",IFERROR(INDEX(Targets!$G$6:$G$45,MATCH('Weekly data'!$C103,Targets!$A$6:$A$45,0)),0)*$B103/SUM(Seasonality!$B$6:$B$18)),IF(Metrics!$J$11="Seasonal pipeline",IF(OR(N(IFERROR(INDEX(Targets!$G$6:$G$45,MATCH('Weekly data'!$C103,Targets!$A$6:$A$45,0)),0))=0,SUM(Seasonality!$C$6:$C$18)=0),"",IFERROR(INDEX(Targets!$G$6:$G$45,MATCH('Weekly data'!$C103,Targets!$A$6:$A$45,0)),0)*$C103/SUM(Seasonality!$C$6:$C$18)),IF(Metrics!$J$11="Quarter plan",IF(N(IFERROR(INDEX(Targets!$G$6:$G$45,MATCH('Weekly data'!$C103,Targets!$A$6:$A$45,0)),0))=0,"",IFERROR(INDEX(Targets!$G$6:$G$45,MATCH('Weekly data'!$C103,Targets!$A$6:$A$45,0)),0)),IF(AND(Metrics!$J$11="Weekly",ISNUMBER(Metrics!$K$11)),Metrics!$K$11,"")))))</f>
        <v/>
      </c>
      <c r="AS103">
        <f>IF(NOT(ISNUMBER('Weekly data'!J103)),"",IF(Metrics!$L$11="% of target",IF(ISNUMBER(AR103),IF(AR103=0,"",'Weekly data'!J103/AR103),""),'Weekly data'!J103))</f>
        <v/>
      </c>
      <c r="AT103">
        <f>IF(AND(ISNUMBER(AS103),ISNUMBER(AS102)),ABS(AS103-AS102),"")</f>
        <v/>
      </c>
      <c r="AU103">
        <f>IF(COUNT(AS91:AS102)&lt;12,"",AVERAGE(AS91:AS102))</f>
        <v/>
      </c>
      <c r="AV103">
        <f>IF(COUNT(AT92:AT102)&lt;11,"",AVERAGE(AT92:AT102))</f>
        <v/>
      </c>
      <c r="AW103">
        <f>IF(OR(AU103="",AV103=""),"",AU103+2.66*AV103)</f>
        <v/>
      </c>
      <c r="AX103">
        <f>IF(OR(AU103="",AV103=""),"",AU103-2.66*AV103)</f>
        <v/>
      </c>
      <c r="AY103">
        <f>IF(OR(AU103="",COUNT(AS96:AS103)&lt;8),"",IF(COUNTIF(AS96:AS103,"&gt;"&amp;AU103)=8,"Above",IF(COUNTIF(AS96:AS103,"&lt;"&amp;AU103)=8,"Below","")))</f>
        <v/>
      </c>
      <c r="AZ103">
        <f>IF('Weekly data'!$C103="","",IF(Metrics!$J$12="Seasonal bookings",IF(OR(N(IFERROR(INDEX(Targets!$H$6:$H$45,MATCH('Weekly data'!$C103,Targets!$A$6:$A$45,0)),0))=0,SUM(Seasonality!$B$6:$B$18)=0),"",IFERROR(INDEX(Targets!$H$6:$H$45,MATCH('Weekly data'!$C103,Targets!$A$6:$A$45,0)),0)*$B103/SUM(Seasonality!$B$6:$B$18)),IF(Metrics!$J$12="Seasonal pipeline",IF(OR(N(IFERROR(INDEX(Targets!$H$6:$H$45,MATCH('Weekly data'!$C103,Targets!$A$6:$A$45,0)),0))=0,SUM(Seasonality!$C$6:$C$18)=0),"",IFERROR(INDEX(Targets!$H$6:$H$45,MATCH('Weekly data'!$C103,Targets!$A$6:$A$45,0)),0)*$C103/SUM(Seasonality!$C$6:$C$18)),IF(Metrics!$J$12="Quarter plan",IF(N(IFERROR(INDEX(Targets!$H$6:$H$45,MATCH('Weekly data'!$C103,Targets!$A$6:$A$45,0)),0))=0,"",IFERROR(INDEX(Targets!$H$6:$H$45,MATCH('Weekly data'!$C103,Targets!$A$6:$A$45,0)),0)),IF(AND(Metrics!$J$12="Weekly",ISNUMBER(Metrics!$K$12)),Metrics!$K$12,"")))))</f>
        <v/>
      </c>
      <c r="BA103">
        <f>IF(NOT(ISNUMBER('Weekly data'!K103)),"",IF(Metrics!$L$12="% of target",IF(ISNUMBER(AZ103),IF(AZ103=0,"",'Weekly data'!K103/AZ103),""),'Weekly data'!K103))</f>
        <v/>
      </c>
      <c r="BB103">
        <f>IF(AND(ISNUMBER(BA103),ISNUMBER(BA102)),ABS(BA103-BA102),"")</f>
        <v/>
      </c>
      <c r="BC103">
        <f>IF(COUNT(BA91:BA102)&lt;12,"",AVERAGE(BA91:BA102))</f>
        <v/>
      </c>
      <c r="BD103">
        <f>IF(COUNT(BB92:BB102)&lt;11,"",AVERAGE(BB92:BB102))</f>
        <v/>
      </c>
      <c r="BE103">
        <f>IF(OR(BC103="",BD103=""),"",BC103+2.66*BD103)</f>
        <v/>
      </c>
      <c r="BF103">
        <f>IF(OR(BC103="",BD103=""),"",BC103-2.66*BD103)</f>
        <v/>
      </c>
      <c r="BG103">
        <f>IF(OR(BC103="",COUNT(BA96:BA103)&lt;8),"",IF(COUNTIF(BA96:BA103,"&gt;"&amp;BC103)=8,"Above",IF(COUNTIF(BA96:BA103,"&lt;"&amp;BC103)=8,"Below","")))</f>
        <v/>
      </c>
      <c r="BH103">
        <f>IF('Weekly data'!$C103="","",IF(Metrics!$J$13="Seasonal bookings",IF(OR(N(IFERROR(INDEX(Targets!$I$6:$I$45,MATCH('Weekly data'!$C103,Targets!$A$6:$A$45,0)),0))=0,SUM(Seasonality!$B$6:$B$18)=0),"",IFERROR(INDEX(Targets!$I$6:$I$45,MATCH('Weekly data'!$C103,Targets!$A$6:$A$45,0)),0)*$B103/SUM(Seasonality!$B$6:$B$18)),IF(Metrics!$J$13="Seasonal pipeline",IF(OR(N(IFERROR(INDEX(Targets!$I$6:$I$45,MATCH('Weekly data'!$C103,Targets!$A$6:$A$45,0)),0))=0,SUM(Seasonality!$C$6:$C$18)=0),"",IFERROR(INDEX(Targets!$I$6:$I$45,MATCH('Weekly data'!$C103,Targets!$A$6:$A$45,0)),0)*$C103/SUM(Seasonality!$C$6:$C$18)),IF(Metrics!$J$13="Quarter plan",IF(N(IFERROR(INDEX(Targets!$I$6:$I$45,MATCH('Weekly data'!$C103,Targets!$A$6:$A$45,0)),0))=0,"",IFERROR(INDEX(Targets!$I$6:$I$45,MATCH('Weekly data'!$C103,Targets!$A$6:$A$45,0)),0)),IF(AND(Metrics!$J$13="Weekly",ISNUMBER(Metrics!$K$13)),Metrics!$K$13,"")))))</f>
        <v/>
      </c>
      <c r="BI103">
        <f>IF(NOT(ISNUMBER('Weekly data'!L103)),"",IF(Metrics!$L$13="% of target",IF(ISNUMBER(BH103),IF(BH103=0,"",'Weekly data'!L103/BH103),""),'Weekly data'!L103))</f>
        <v/>
      </c>
      <c r="BJ103">
        <f>IF(AND(ISNUMBER(BI103),ISNUMBER(BI102)),ABS(BI103-BI102),"")</f>
        <v/>
      </c>
      <c r="BK103">
        <f>IF(COUNT(BI91:BI102)&lt;12,"",AVERAGE(BI91:BI102))</f>
        <v/>
      </c>
      <c r="BL103">
        <f>IF(COUNT(BJ92:BJ102)&lt;11,"",AVERAGE(BJ92:BJ102))</f>
        <v/>
      </c>
      <c r="BM103">
        <f>IF(OR(BK103="",BL103=""),"",BK103+2.66*BL103)</f>
        <v/>
      </c>
      <c r="BN103">
        <f>IF(OR(BK103="",BL103=""),"",BK103-2.66*BL103)</f>
        <v/>
      </c>
      <c r="BO103">
        <f>IF(OR(BK103="",COUNT(BI96:BI103)&lt;8),"",IF(COUNTIF(BI96:BI103,"&gt;"&amp;BK103)=8,"Above",IF(COUNTIF(BI96:BI103,"&lt;"&amp;BK103)=8,"Below","")))</f>
        <v/>
      </c>
      <c r="BP103">
        <f>IF('Weekly data'!$C103="","",IF(Metrics!$J$14="Seasonal bookings",IF(OR(N(IFERROR(INDEX(Targets!$J$6:$J$45,MATCH('Weekly data'!$C103,Targets!$A$6:$A$45,0)),0))=0,SUM(Seasonality!$B$6:$B$18)=0),"",IFERROR(INDEX(Targets!$J$6:$J$45,MATCH('Weekly data'!$C103,Targets!$A$6:$A$45,0)),0)*$B103/SUM(Seasonality!$B$6:$B$18)),IF(Metrics!$J$14="Seasonal pipeline",IF(OR(N(IFERROR(INDEX(Targets!$J$6:$J$45,MATCH('Weekly data'!$C103,Targets!$A$6:$A$45,0)),0))=0,SUM(Seasonality!$C$6:$C$18)=0),"",IFERROR(INDEX(Targets!$J$6:$J$45,MATCH('Weekly data'!$C103,Targets!$A$6:$A$45,0)),0)*$C103/SUM(Seasonality!$C$6:$C$18)),IF(Metrics!$J$14="Quarter plan",IF(N(IFERROR(INDEX(Targets!$J$6:$J$45,MATCH('Weekly data'!$C103,Targets!$A$6:$A$45,0)),0))=0,"",IFERROR(INDEX(Targets!$J$6:$J$45,MATCH('Weekly data'!$C103,Targets!$A$6:$A$45,0)),0)),IF(AND(Metrics!$J$14="Weekly",ISNUMBER(Metrics!$K$14)),Metrics!$K$14,"")))))</f>
        <v/>
      </c>
      <c r="BQ103">
        <f>IF(NOT(ISNUMBER('Weekly data'!M103)),"",IF(Metrics!$L$14="% of target",IF(ISNUMBER(BP103),IF(BP103=0,"",'Weekly data'!M103/BP103),""),'Weekly data'!M103))</f>
        <v/>
      </c>
      <c r="BR103">
        <f>IF(AND(ISNUMBER(BQ103),ISNUMBER(BQ102)),ABS(BQ103-BQ102),"")</f>
        <v/>
      </c>
      <c r="BS103">
        <f>IF(COUNT(BQ91:BQ102)&lt;12,"",AVERAGE(BQ91:BQ102))</f>
        <v/>
      </c>
      <c r="BT103">
        <f>IF(COUNT(BR92:BR102)&lt;11,"",AVERAGE(BR92:BR102))</f>
        <v/>
      </c>
      <c r="BU103">
        <f>IF(OR(BS103="",BT103=""),"",BS103+2.66*BT103)</f>
        <v/>
      </c>
      <c r="BV103">
        <f>IF(OR(BS103="",BT103=""),"",BS103-2.66*BT103)</f>
        <v/>
      </c>
      <c r="BW103">
        <f>IF(OR(BS103="",COUNT(BQ96:BQ103)&lt;8),"",IF(COUNTIF(BQ96:BQ103,"&gt;"&amp;BS103)=8,"Above",IF(COUNTIF(BQ96:BQ103,"&lt;"&amp;BS103)=8,"Below","")))</f>
        <v/>
      </c>
      <c r="BX103">
        <f>IF('Weekly data'!$C103="","",IF(Metrics!$J$15="Seasonal bookings",IF(OR(N(IFERROR(INDEX(Targets!$K$6:$K$45,MATCH('Weekly data'!$C103,Targets!$A$6:$A$45,0)),0))=0,SUM(Seasonality!$B$6:$B$18)=0),"",IFERROR(INDEX(Targets!$K$6:$K$45,MATCH('Weekly data'!$C103,Targets!$A$6:$A$45,0)),0)*$B103/SUM(Seasonality!$B$6:$B$18)),IF(Metrics!$J$15="Seasonal pipeline",IF(OR(N(IFERROR(INDEX(Targets!$K$6:$K$45,MATCH('Weekly data'!$C103,Targets!$A$6:$A$45,0)),0))=0,SUM(Seasonality!$C$6:$C$18)=0),"",IFERROR(INDEX(Targets!$K$6:$K$45,MATCH('Weekly data'!$C103,Targets!$A$6:$A$45,0)),0)*$C103/SUM(Seasonality!$C$6:$C$18)),IF(Metrics!$J$15="Quarter plan",IF(N(IFERROR(INDEX(Targets!$K$6:$K$45,MATCH('Weekly data'!$C103,Targets!$A$6:$A$45,0)),0))=0,"",IFERROR(INDEX(Targets!$K$6:$K$45,MATCH('Weekly data'!$C103,Targets!$A$6:$A$45,0)),0)),IF(AND(Metrics!$J$15="Weekly",ISNUMBER(Metrics!$K$15)),Metrics!$K$15,"")))))</f>
        <v/>
      </c>
      <c r="BY103">
        <f>IF(NOT(ISNUMBER('Weekly data'!N103)),"",IF(Metrics!$L$15="% of target",IF(ISNUMBER(BX103),IF(BX103=0,"",'Weekly data'!N103/BX103),""),'Weekly data'!N103))</f>
        <v/>
      </c>
      <c r="BZ103">
        <f>IF(AND(ISNUMBER(BY103),ISNUMBER(BY102)),ABS(BY103-BY102),"")</f>
        <v/>
      </c>
      <c r="CA103">
        <f>IF(COUNT(BY91:BY102)&lt;12,"",AVERAGE(BY91:BY102))</f>
        <v/>
      </c>
      <c r="CB103">
        <f>IF(COUNT(BZ92:BZ102)&lt;11,"",AVERAGE(BZ92:BZ102))</f>
        <v/>
      </c>
      <c r="CC103">
        <f>IF(OR(CA103="",CB103=""),"",CA103+2.66*CB103)</f>
        <v/>
      </c>
      <c r="CD103">
        <f>IF(OR(CA103="",CB103=""),"",CA103-2.66*CB103)</f>
        <v/>
      </c>
      <c r="CE103">
        <f>IF(OR(CA103="",COUNT(BY96:BY103)&lt;8),"",IF(COUNTIF(BY96:BY103,"&gt;"&amp;CA103)=8,"Above",IF(COUNTIF(BY96:BY103,"&lt;"&amp;CA103)=8,"Below","")))</f>
        <v/>
      </c>
      <c r="CF103">
        <f>IF('Weekly data'!$C103="","",IF(Metrics!$J$16="Seasonal bookings",IF(OR(N(IFERROR(INDEX(Targets!$L$6:$L$45,MATCH('Weekly data'!$C103,Targets!$A$6:$A$45,0)),0))=0,SUM(Seasonality!$B$6:$B$18)=0),"",IFERROR(INDEX(Targets!$L$6:$L$45,MATCH('Weekly data'!$C103,Targets!$A$6:$A$45,0)),0)*$B103/SUM(Seasonality!$B$6:$B$18)),IF(Metrics!$J$16="Seasonal pipeline",IF(OR(N(IFERROR(INDEX(Targets!$L$6:$L$45,MATCH('Weekly data'!$C103,Targets!$A$6:$A$45,0)),0))=0,SUM(Seasonality!$C$6:$C$18)=0),"",IFERROR(INDEX(Targets!$L$6:$L$45,MATCH('Weekly data'!$C103,Targets!$A$6:$A$45,0)),0)*$C103/SUM(Seasonality!$C$6:$C$18)),IF(Metrics!$J$16="Quarter plan",IF(N(IFERROR(INDEX(Targets!$L$6:$L$45,MATCH('Weekly data'!$C103,Targets!$A$6:$A$45,0)),0))=0,"",IFERROR(INDEX(Targets!$L$6:$L$45,MATCH('Weekly data'!$C103,Targets!$A$6:$A$45,0)),0)),IF(AND(Metrics!$J$16="Weekly",ISNUMBER(Metrics!$K$16)),Metrics!$K$16,"")))))</f>
        <v/>
      </c>
      <c r="CG103">
        <f>IF(NOT(ISNUMBER('Weekly data'!O103)),"",IF(Metrics!$L$16="% of target",IF(ISNUMBER(CF103),IF(CF103=0,"",'Weekly data'!O103/CF103),""),'Weekly data'!O103))</f>
        <v/>
      </c>
      <c r="CH103">
        <f>IF(AND(ISNUMBER(CG103),ISNUMBER(CG102)),ABS(CG103-CG102),"")</f>
        <v/>
      </c>
      <c r="CI103">
        <f>IF(COUNT(CG91:CG102)&lt;12,"",AVERAGE(CG91:CG102))</f>
        <v/>
      </c>
      <c r="CJ103">
        <f>IF(COUNT(CH92:CH102)&lt;11,"",AVERAGE(CH92:CH102))</f>
        <v/>
      </c>
      <c r="CK103">
        <f>IF(OR(CI103="",CJ103=""),"",CI103+2.66*CJ103)</f>
        <v/>
      </c>
      <c r="CL103">
        <f>IF(OR(CI103="",CJ103=""),"",CI103-2.66*CJ103)</f>
        <v/>
      </c>
      <c r="CM103">
        <f>IF(OR(CI103="",COUNT(CG96:CG103)&lt;8),"",IF(COUNTIF(CG96:CG103,"&gt;"&amp;CI103)=8,"Above",IF(COUNTIF(CG96:CG103,"&lt;"&amp;CI103)=8,"Below","")))</f>
        <v/>
      </c>
      <c r="CN103">
        <f>IF('Weekly data'!$C103="","",IF(Metrics!$J$17="Seasonal bookings",IF(OR(N(IFERROR(INDEX(Targets!$M$6:$M$45,MATCH('Weekly data'!$C103,Targets!$A$6:$A$45,0)),0))=0,SUM(Seasonality!$B$6:$B$18)=0),"",IFERROR(INDEX(Targets!$M$6:$M$45,MATCH('Weekly data'!$C103,Targets!$A$6:$A$45,0)),0)*$B103/SUM(Seasonality!$B$6:$B$18)),IF(Metrics!$J$17="Seasonal pipeline",IF(OR(N(IFERROR(INDEX(Targets!$M$6:$M$45,MATCH('Weekly data'!$C103,Targets!$A$6:$A$45,0)),0))=0,SUM(Seasonality!$C$6:$C$18)=0),"",IFERROR(INDEX(Targets!$M$6:$M$45,MATCH('Weekly data'!$C103,Targets!$A$6:$A$45,0)),0)*$C103/SUM(Seasonality!$C$6:$C$18)),IF(Metrics!$J$17="Quarter plan",IF(N(IFERROR(INDEX(Targets!$M$6:$M$45,MATCH('Weekly data'!$C103,Targets!$A$6:$A$45,0)),0))=0,"",IFERROR(INDEX(Targets!$M$6:$M$45,MATCH('Weekly data'!$C103,Targets!$A$6:$A$45,0)),0)),IF(AND(Metrics!$J$17="Weekly",ISNUMBER(Metrics!$K$17)),Metrics!$K$17,"")))))</f>
        <v/>
      </c>
      <c r="CO103">
        <f>IF(NOT(ISNUMBER('Weekly data'!P103)),"",IF(Metrics!$L$17="% of target",IF(ISNUMBER(CN103),IF(CN103=0,"",'Weekly data'!P103/CN103),""),'Weekly data'!P103))</f>
        <v/>
      </c>
      <c r="CP103">
        <f>IF(AND(ISNUMBER(CO103),ISNUMBER(CO102)),ABS(CO103-CO102),"")</f>
        <v/>
      </c>
      <c r="CQ103">
        <f>IF(COUNT(CO91:CO102)&lt;12,"",AVERAGE(CO91:CO102))</f>
        <v/>
      </c>
      <c r="CR103">
        <f>IF(COUNT(CP92:CP102)&lt;11,"",AVERAGE(CP92:CP102))</f>
        <v/>
      </c>
      <c r="CS103">
        <f>IF(OR(CQ103="",CR103=""),"",CQ103+2.66*CR103)</f>
        <v/>
      </c>
      <c r="CT103">
        <f>IF(OR(CQ103="",CR103=""),"",CQ103-2.66*CR103)</f>
        <v/>
      </c>
      <c r="CU103">
        <f>IF(OR(CQ103="",COUNT(CO96:CO103)&lt;8),"",IF(COUNTIF(CO96:CO103,"&gt;"&amp;CQ103)=8,"Above",IF(COUNTIF(CO96:CO103,"&lt;"&amp;CQ103)=8,"Below","")))</f>
        <v/>
      </c>
    </row>
    <row r="104">
      <c r="A104" s="8">
        <f>'Weekly data'!A104</f>
        <v/>
      </c>
      <c r="B104">
        <f>IF('Weekly data'!D104="","",INDEX(Seasonality!$B$6:$B$18,'Weekly data'!D104))</f>
        <v/>
      </c>
      <c r="C104">
        <f>IF('Weekly data'!D104="","",INDEX(Seasonality!$C$6:$C$18,'Weekly data'!D104))</f>
        <v/>
      </c>
      <c r="D104">
        <f>IF('Weekly data'!$C104="","",IF(Metrics!$J$6="Seasonal bookings",IF(OR(N(IFERROR(INDEX(Targets!$B$6:$B$45,MATCH('Weekly data'!$C104,Targets!$A$6:$A$45,0)),0))=0,SUM(Seasonality!$B$6:$B$18)=0),"",IFERROR(INDEX(Targets!$B$6:$B$45,MATCH('Weekly data'!$C104,Targets!$A$6:$A$45,0)),0)*$B104/SUM(Seasonality!$B$6:$B$18)),IF(Metrics!$J$6="Seasonal pipeline",IF(OR(N(IFERROR(INDEX(Targets!$B$6:$B$45,MATCH('Weekly data'!$C104,Targets!$A$6:$A$45,0)),0))=0,SUM(Seasonality!$C$6:$C$18)=0),"",IFERROR(INDEX(Targets!$B$6:$B$45,MATCH('Weekly data'!$C104,Targets!$A$6:$A$45,0)),0)*$C104/SUM(Seasonality!$C$6:$C$18)),IF(Metrics!$J$6="Quarter plan",IF(N(IFERROR(INDEX(Targets!$B$6:$B$45,MATCH('Weekly data'!$C104,Targets!$A$6:$A$45,0)),0))=0,"",IFERROR(INDEX(Targets!$B$6:$B$45,MATCH('Weekly data'!$C104,Targets!$A$6:$A$45,0)),0)),IF(AND(Metrics!$J$6="Weekly",ISNUMBER(Metrics!$K$6)),Metrics!$K$6,"")))))</f>
        <v/>
      </c>
      <c r="E104">
        <f>IF(NOT(ISNUMBER('Weekly data'!E104)),"",IF(Metrics!$L$6="% of target",IF(ISNUMBER(D104),IF(D104=0,"",'Weekly data'!E104/D104),""),'Weekly data'!E104))</f>
        <v/>
      </c>
      <c r="F104">
        <f>IF(AND(ISNUMBER(E104),ISNUMBER(E103)),ABS(E104-E103),"")</f>
        <v/>
      </c>
      <c r="G104">
        <f>IF(COUNT(E92:E103)&lt;12,"",AVERAGE(E92:E103))</f>
        <v/>
      </c>
      <c r="H104">
        <f>IF(COUNT(F93:F103)&lt;11,"",AVERAGE(F93:F103))</f>
        <v/>
      </c>
      <c r="I104">
        <f>IF(OR(G104="",H104=""),"",G104+2.66*H104)</f>
        <v/>
      </c>
      <c r="J104">
        <f>IF(OR(G104="",H104=""),"",G104-2.66*H104)</f>
        <v/>
      </c>
      <c r="K104">
        <f>IF(OR(G104="",COUNT(E97:E104)&lt;8),"",IF(COUNTIF(E97:E104,"&gt;"&amp;G104)=8,"Above",IF(COUNTIF(E97:E104,"&lt;"&amp;G104)=8,"Below","")))</f>
        <v/>
      </c>
      <c r="L104">
        <f>IF('Weekly data'!$C104="","",IF(Metrics!$J$7="Seasonal bookings",IF(OR(N(IFERROR(INDEX(Targets!$C$6:$C$45,MATCH('Weekly data'!$C104,Targets!$A$6:$A$45,0)),0))=0,SUM(Seasonality!$B$6:$B$18)=0),"",IFERROR(INDEX(Targets!$C$6:$C$45,MATCH('Weekly data'!$C104,Targets!$A$6:$A$45,0)),0)*$B104/SUM(Seasonality!$B$6:$B$18)),IF(Metrics!$J$7="Seasonal pipeline",IF(OR(N(IFERROR(INDEX(Targets!$C$6:$C$45,MATCH('Weekly data'!$C104,Targets!$A$6:$A$45,0)),0))=0,SUM(Seasonality!$C$6:$C$18)=0),"",IFERROR(INDEX(Targets!$C$6:$C$45,MATCH('Weekly data'!$C104,Targets!$A$6:$A$45,0)),0)*$C104/SUM(Seasonality!$C$6:$C$18)),IF(Metrics!$J$7="Quarter plan",IF(N(IFERROR(INDEX(Targets!$C$6:$C$45,MATCH('Weekly data'!$C104,Targets!$A$6:$A$45,0)),0))=0,"",IFERROR(INDEX(Targets!$C$6:$C$45,MATCH('Weekly data'!$C104,Targets!$A$6:$A$45,0)),0)),IF(AND(Metrics!$J$7="Weekly",ISNUMBER(Metrics!$K$7)),Metrics!$K$7,"")))))</f>
        <v/>
      </c>
      <c r="M104">
        <f>IF(NOT(ISNUMBER('Weekly data'!F104)),"",IF(Metrics!$L$7="% of target",IF(ISNUMBER(L104),IF(L104=0,"",'Weekly data'!F104/L104),""),'Weekly data'!F104))</f>
        <v/>
      </c>
      <c r="N104">
        <f>IF(AND(ISNUMBER(M104),ISNUMBER(M103)),ABS(M104-M103),"")</f>
        <v/>
      </c>
      <c r="O104">
        <f>IF(COUNT(M92:M103)&lt;12,"",AVERAGE(M92:M103))</f>
        <v/>
      </c>
      <c r="P104">
        <f>IF(COUNT(N93:N103)&lt;11,"",AVERAGE(N93:N103))</f>
        <v/>
      </c>
      <c r="Q104">
        <f>IF(OR(O104="",P104=""),"",O104+2.66*P104)</f>
        <v/>
      </c>
      <c r="R104">
        <f>IF(OR(O104="",P104=""),"",O104-2.66*P104)</f>
        <v/>
      </c>
      <c r="S104">
        <f>IF(OR(O104="",COUNT(M97:M104)&lt;8),"",IF(COUNTIF(M97:M104,"&gt;"&amp;O104)=8,"Above",IF(COUNTIF(M97:M104,"&lt;"&amp;O104)=8,"Below","")))</f>
        <v/>
      </c>
      <c r="T104">
        <f>IF('Weekly data'!$C104="","",IF(Metrics!$J$8="Seasonal bookings",IF(OR(N(IFERROR(INDEX(Targets!$D$6:$D$45,MATCH('Weekly data'!$C104,Targets!$A$6:$A$45,0)),0))=0,SUM(Seasonality!$B$6:$B$18)=0),"",IFERROR(INDEX(Targets!$D$6:$D$45,MATCH('Weekly data'!$C104,Targets!$A$6:$A$45,0)),0)*$B104/SUM(Seasonality!$B$6:$B$18)),IF(Metrics!$J$8="Seasonal pipeline",IF(OR(N(IFERROR(INDEX(Targets!$D$6:$D$45,MATCH('Weekly data'!$C104,Targets!$A$6:$A$45,0)),0))=0,SUM(Seasonality!$C$6:$C$18)=0),"",IFERROR(INDEX(Targets!$D$6:$D$45,MATCH('Weekly data'!$C104,Targets!$A$6:$A$45,0)),0)*$C104/SUM(Seasonality!$C$6:$C$18)),IF(Metrics!$J$8="Quarter plan",IF(N(IFERROR(INDEX(Targets!$D$6:$D$45,MATCH('Weekly data'!$C104,Targets!$A$6:$A$45,0)),0))=0,"",IFERROR(INDEX(Targets!$D$6:$D$45,MATCH('Weekly data'!$C104,Targets!$A$6:$A$45,0)),0)),IF(AND(Metrics!$J$8="Weekly",ISNUMBER(Metrics!$K$8)),Metrics!$K$8,"")))))</f>
        <v/>
      </c>
      <c r="U104">
        <f>IF(NOT(ISNUMBER('Weekly data'!G104)),"",IF(Metrics!$L$8="% of target",IF(ISNUMBER(T104),IF(T104=0,"",'Weekly data'!G104/T104),""),'Weekly data'!G104))</f>
        <v/>
      </c>
      <c r="V104">
        <f>IF(AND(ISNUMBER(U104),ISNUMBER(U103)),ABS(U104-U103),"")</f>
        <v/>
      </c>
      <c r="W104">
        <f>IF(COUNT(U92:U103)&lt;12,"",AVERAGE(U92:U103))</f>
        <v/>
      </c>
      <c r="X104">
        <f>IF(COUNT(V93:V103)&lt;11,"",AVERAGE(V93:V103))</f>
        <v/>
      </c>
      <c r="Y104">
        <f>IF(OR(W104="",X104=""),"",W104+2.66*X104)</f>
        <v/>
      </c>
      <c r="Z104">
        <f>IF(OR(W104="",X104=""),"",W104-2.66*X104)</f>
        <v/>
      </c>
      <c r="AA104">
        <f>IF(OR(W104="",COUNT(U97:U104)&lt;8),"",IF(COUNTIF(U97:U104,"&gt;"&amp;W104)=8,"Above",IF(COUNTIF(U97:U104,"&lt;"&amp;W104)=8,"Below","")))</f>
        <v/>
      </c>
      <c r="AB104">
        <f>IF('Weekly data'!$C104="","",IF(Metrics!$J$9="Seasonal bookings",IF(OR(N(IFERROR(INDEX(Targets!$E$6:$E$45,MATCH('Weekly data'!$C104,Targets!$A$6:$A$45,0)),0))=0,SUM(Seasonality!$B$6:$B$18)=0),"",IFERROR(INDEX(Targets!$E$6:$E$45,MATCH('Weekly data'!$C104,Targets!$A$6:$A$45,0)),0)*$B104/SUM(Seasonality!$B$6:$B$18)),IF(Metrics!$J$9="Seasonal pipeline",IF(OR(N(IFERROR(INDEX(Targets!$E$6:$E$45,MATCH('Weekly data'!$C104,Targets!$A$6:$A$45,0)),0))=0,SUM(Seasonality!$C$6:$C$18)=0),"",IFERROR(INDEX(Targets!$E$6:$E$45,MATCH('Weekly data'!$C104,Targets!$A$6:$A$45,0)),0)*$C104/SUM(Seasonality!$C$6:$C$18)),IF(Metrics!$J$9="Quarter plan",IF(N(IFERROR(INDEX(Targets!$E$6:$E$45,MATCH('Weekly data'!$C104,Targets!$A$6:$A$45,0)),0))=0,"",IFERROR(INDEX(Targets!$E$6:$E$45,MATCH('Weekly data'!$C104,Targets!$A$6:$A$45,0)),0)),IF(AND(Metrics!$J$9="Weekly",ISNUMBER(Metrics!$K$9)),Metrics!$K$9,"")))))</f>
        <v/>
      </c>
      <c r="AC104">
        <f>IF(NOT(ISNUMBER('Weekly data'!H104)),"",IF(Metrics!$L$9="% of target",IF(ISNUMBER(AB104),IF(AB104=0,"",'Weekly data'!H104/AB104),""),'Weekly data'!H104))</f>
        <v/>
      </c>
      <c r="AD104">
        <f>IF(AND(ISNUMBER(AC104),ISNUMBER(AC103)),ABS(AC104-AC103),"")</f>
        <v/>
      </c>
      <c r="AE104">
        <f>IF(COUNT(AC92:AC103)&lt;12,"",AVERAGE(AC92:AC103))</f>
        <v/>
      </c>
      <c r="AF104">
        <f>IF(COUNT(AD93:AD103)&lt;11,"",AVERAGE(AD93:AD103))</f>
        <v/>
      </c>
      <c r="AG104">
        <f>IF(OR(AE104="",AF104=""),"",AE104+2.66*AF104)</f>
        <v/>
      </c>
      <c r="AH104">
        <f>IF(OR(AE104="",AF104=""),"",AE104-2.66*AF104)</f>
        <v/>
      </c>
      <c r="AI104">
        <f>IF(OR(AE104="",COUNT(AC97:AC104)&lt;8),"",IF(COUNTIF(AC97:AC104,"&gt;"&amp;AE104)=8,"Above",IF(COUNTIF(AC97:AC104,"&lt;"&amp;AE104)=8,"Below","")))</f>
        <v/>
      </c>
      <c r="AJ104">
        <f>IF('Weekly data'!$C104="","",IF(Metrics!$J$10="Seasonal bookings",IF(OR(N(IFERROR(INDEX(Targets!$F$6:$F$45,MATCH('Weekly data'!$C104,Targets!$A$6:$A$45,0)),0))=0,SUM(Seasonality!$B$6:$B$18)=0),"",IFERROR(INDEX(Targets!$F$6:$F$45,MATCH('Weekly data'!$C104,Targets!$A$6:$A$45,0)),0)*$B104/SUM(Seasonality!$B$6:$B$18)),IF(Metrics!$J$10="Seasonal pipeline",IF(OR(N(IFERROR(INDEX(Targets!$F$6:$F$45,MATCH('Weekly data'!$C104,Targets!$A$6:$A$45,0)),0))=0,SUM(Seasonality!$C$6:$C$18)=0),"",IFERROR(INDEX(Targets!$F$6:$F$45,MATCH('Weekly data'!$C104,Targets!$A$6:$A$45,0)),0)*$C104/SUM(Seasonality!$C$6:$C$18)),IF(Metrics!$J$10="Quarter plan",IF(N(IFERROR(INDEX(Targets!$F$6:$F$45,MATCH('Weekly data'!$C104,Targets!$A$6:$A$45,0)),0))=0,"",IFERROR(INDEX(Targets!$F$6:$F$45,MATCH('Weekly data'!$C104,Targets!$A$6:$A$45,0)),0)),IF(AND(Metrics!$J$10="Weekly",ISNUMBER(Metrics!$K$10)),Metrics!$K$10,"")))))</f>
        <v/>
      </c>
      <c r="AK104">
        <f>IF(NOT(ISNUMBER('Weekly data'!I104)),"",IF(Metrics!$L$10="% of target",IF(ISNUMBER(AJ104),IF(AJ104=0,"",'Weekly data'!I104/AJ104),""),'Weekly data'!I104))</f>
        <v/>
      </c>
      <c r="AL104">
        <f>IF(AND(ISNUMBER(AK104),ISNUMBER(AK103)),ABS(AK104-AK103),"")</f>
        <v/>
      </c>
      <c r="AM104">
        <f>IF(COUNT(AK92:AK103)&lt;12,"",AVERAGE(AK92:AK103))</f>
        <v/>
      </c>
      <c r="AN104">
        <f>IF(COUNT(AL93:AL103)&lt;11,"",AVERAGE(AL93:AL103))</f>
        <v/>
      </c>
      <c r="AO104">
        <f>IF(OR(AM104="",AN104=""),"",AM104+2.66*AN104)</f>
        <v/>
      </c>
      <c r="AP104">
        <f>IF(OR(AM104="",AN104=""),"",AM104-2.66*AN104)</f>
        <v/>
      </c>
      <c r="AQ104">
        <f>IF(OR(AM104="",COUNT(AK97:AK104)&lt;8),"",IF(COUNTIF(AK97:AK104,"&gt;"&amp;AM104)=8,"Above",IF(COUNTIF(AK97:AK104,"&lt;"&amp;AM104)=8,"Below","")))</f>
        <v/>
      </c>
      <c r="AR104">
        <f>IF('Weekly data'!$C104="","",IF(Metrics!$J$11="Seasonal bookings",IF(OR(N(IFERROR(INDEX(Targets!$G$6:$G$45,MATCH('Weekly data'!$C104,Targets!$A$6:$A$45,0)),0))=0,SUM(Seasonality!$B$6:$B$18)=0),"",IFERROR(INDEX(Targets!$G$6:$G$45,MATCH('Weekly data'!$C104,Targets!$A$6:$A$45,0)),0)*$B104/SUM(Seasonality!$B$6:$B$18)),IF(Metrics!$J$11="Seasonal pipeline",IF(OR(N(IFERROR(INDEX(Targets!$G$6:$G$45,MATCH('Weekly data'!$C104,Targets!$A$6:$A$45,0)),0))=0,SUM(Seasonality!$C$6:$C$18)=0),"",IFERROR(INDEX(Targets!$G$6:$G$45,MATCH('Weekly data'!$C104,Targets!$A$6:$A$45,0)),0)*$C104/SUM(Seasonality!$C$6:$C$18)),IF(Metrics!$J$11="Quarter plan",IF(N(IFERROR(INDEX(Targets!$G$6:$G$45,MATCH('Weekly data'!$C104,Targets!$A$6:$A$45,0)),0))=0,"",IFERROR(INDEX(Targets!$G$6:$G$45,MATCH('Weekly data'!$C104,Targets!$A$6:$A$45,0)),0)),IF(AND(Metrics!$J$11="Weekly",ISNUMBER(Metrics!$K$11)),Metrics!$K$11,"")))))</f>
        <v/>
      </c>
      <c r="AS104">
        <f>IF(NOT(ISNUMBER('Weekly data'!J104)),"",IF(Metrics!$L$11="% of target",IF(ISNUMBER(AR104),IF(AR104=0,"",'Weekly data'!J104/AR104),""),'Weekly data'!J104))</f>
        <v/>
      </c>
      <c r="AT104">
        <f>IF(AND(ISNUMBER(AS104),ISNUMBER(AS103)),ABS(AS104-AS103),"")</f>
        <v/>
      </c>
      <c r="AU104">
        <f>IF(COUNT(AS92:AS103)&lt;12,"",AVERAGE(AS92:AS103))</f>
        <v/>
      </c>
      <c r="AV104">
        <f>IF(COUNT(AT93:AT103)&lt;11,"",AVERAGE(AT93:AT103))</f>
        <v/>
      </c>
      <c r="AW104">
        <f>IF(OR(AU104="",AV104=""),"",AU104+2.66*AV104)</f>
        <v/>
      </c>
      <c r="AX104">
        <f>IF(OR(AU104="",AV104=""),"",AU104-2.66*AV104)</f>
        <v/>
      </c>
      <c r="AY104">
        <f>IF(OR(AU104="",COUNT(AS97:AS104)&lt;8),"",IF(COUNTIF(AS97:AS104,"&gt;"&amp;AU104)=8,"Above",IF(COUNTIF(AS97:AS104,"&lt;"&amp;AU104)=8,"Below","")))</f>
        <v/>
      </c>
      <c r="AZ104">
        <f>IF('Weekly data'!$C104="","",IF(Metrics!$J$12="Seasonal bookings",IF(OR(N(IFERROR(INDEX(Targets!$H$6:$H$45,MATCH('Weekly data'!$C104,Targets!$A$6:$A$45,0)),0))=0,SUM(Seasonality!$B$6:$B$18)=0),"",IFERROR(INDEX(Targets!$H$6:$H$45,MATCH('Weekly data'!$C104,Targets!$A$6:$A$45,0)),0)*$B104/SUM(Seasonality!$B$6:$B$18)),IF(Metrics!$J$12="Seasonal pipeline",IF(OR(N(IFERROR(INDEX(Targets!$H$6:$H$45,MATCH('Weekly data'!$C104,Targets!$A$6:$A$45,0)),0))=0,SUM(Seasonality!$C$6:$C$18)=0),"",IFERROR(INDEX(Targets!$H$6:$H$45,MATCH('Weekly data'!$C104,Targets!$A$6:$A$45,0)),0)*$C104/SUM(Seasonality!$C$6:$C$18)),IF(Metrics!$J$12="Quarter plan",IF(N(IFERROR(INDEX(Targets!$H$6:$H$45,MATCH('Weekly data'!$C104,Targets!$A$6:$A$45,0)),0))=0,"",IFERROR(INDEX(Targets!$H$6:$H$45,MATCH('Weekly data'!$C104,Targets!$A$6:$A$45,0)),0)),IF(AND(Metrics!$J$12="Weekly",ISNUMBER(Metrics!$K$12)),Metrics!$K$12,"")))))</f>
        <v/>
      </c>
      <c r="BA104">
        <f>IF(NOT(ISNUMBER('Weekly data'!K104)),"",IF(Metrics!$L$12="% of target",IF(ISNUMBER(AZ104),IF(AZ104=0,"",'Weekly data'!K104/AZ104),""),'Weekly data'!K104))</f>
        <v/>
      </c>
      <c r="BB104">
        <f>IF(AND(ISNUMBER(BA104),ISNUMBER(BA103)),ABS(BA104-BA103),"")</f>
        <v/>
      </c>
      <c r="BC104">
        <f>IF(COUNT(BA92:BA103)&lt;12,"",AVERAGE(BA92:BA103))</f>
        <v/>
      </c>
      <c r="BD104">
        <f>IF(COUNT(BB93:BB103)&lt;11,"",AVERAGE(BB93:BB103))</f>
        <v/>
      </c>
      <c r="BE104">
        <f>IF(OR(BC104="",BD104=""),"",BC104+2.66*BD104)</f>
        <v/>
      </c>
      <c r="BF104">
        <f>IF(OR(BC104="",BD104=""),"",BC104-2.66*BD104)</f>
        <v/>
      </c>
      <c r="BG104">
        <f>IF(OR(BC104="",COUNT(BA97:BA104)&lt;8),"",IF(COUNTIF(BA97:BA104,"&gt;"&amp;BC104)=8,"Above",IF(COUNTIF(BA97:BA104,"&lt;"&amp;BC104)=8,"Below","")))</f>
        <v/>
      </c>
      <c r="BH104">
        <f>IF('Weekly data'!$C104="","",IF(Metrics!$J$13="Seasonal bookings",IF(OR(N(IFERROR(INDEX(Targets!$I$6:$I$45,MATCH('Weekly data'!$C104,Targets!$A$6:$A$45,0)),0))=0,SUM(Seasonality!$B$6:$B$18)=0),"",IFERROR(INDEX(Targets!$I$6:$I$45,MATCH('Weekly data'!$C104,Targets!$A$6:$A$45,0)),0)*$B104/SUM(Seasonality!$B$6:$B$18)),IF(Metrics!$J$13="Seasonal pipeline",IF(OR(N(IFERROR(INDEX(Targets!$I$6:$I$45,MATCH('Weekly data'!$C104,Targets!$A$6:$A$45,0)),0))=0,SUM(Seasonality!$C$6:$C$18)=0),"",IFERROR(INDEX(Targets!$I$6:$I$45,MATCH('Weekly data'!$C104,Targets!$A$6:$A$45,0)),0)*$C104/SUM(Seasonality!$C$6:$C$18)),IF(Metrics!$J$13="Quarter plan",IF(N(IFERROR(INDEX(Targets!$I$6:$I$45,MATCH('Weekly data'!$C104,Targets!$A$6:$A$45,0)),0))=0,"",IFERROR(INDEX(Targets!$I$6:$I$45,MATCH('Weekly data'!$C104,Targets!$A$6:$A$45,0)),0)),IF(AND(Metrics!$J$13="Weekly",ISNUMBER(Metrics!$K$13)),Metrics!$K$13,"")))))</f>
        <v/>
      </c>
      <c r="BI104">
        <f>IF(NOT(ISNUMBER('Weekly data'!L104)),"",IF(Metrics!$L$13="% of target",IF(ISNUMBER(BH104),IF(BH104=0,"",'Weekly data'!L104/BH104),""),'Weekly data'!L104))</f>
        <v/>
      </c>
      <c r="BJ104">
        <f>IF(AND(ISNUMBER(BI104),ISNUMBER(BI103)),ABS(BI104-BI103),"")</f>
        <v/>
      </c>
      <c r="BK104">
        <f>IF(COUNT(BI92:BI103)&lt;12,"",AVERAGE(BI92:BI103))</f>
        <v/>
      </c>
      <c r="BL104">
        <f>IF(COUNT(BJ93:BJ103)&lt;11,"",AVERAGE(BJ93:BJ103))</f>
        <v/>
      </c>
      <c r="BM104">
        <f>IF(OR(BK104="",BL104=""),"",BK104+2.66*BL104)</f>
        <v/>
      </c>
      <c r="BN104">
        <f>IF(OR(BK104="",BL104=""),"",BK104-2.66*BL104)</f>
        <v/>
      </c>
      <c r="BO104">
        <f>IF(OR(BK104="",COUNT(BI97:BI104)&lt;8),"",IF(COUNTIF(BI97:BI104,"&gt;"&amp;BK104)=8,"Above",IF(COUNTIF(BI97:BI104,"&lt;"&amp;BK104)=8,"Below","")))</f>
        <v/>
      </c>
      <c r="BP104">
        <f>IF('Weekly data'!$C104="","",IF(Metrics!$J$14="Seasonal bookings",IF(OR(N(IFERROR(INDEX(Targets!$J$6:$J$45,MATCH('Weekly data'!$C104,Targets!$A$6:$A$45,0)),0))=0,SUM(Seasonality!$B$6:$B$18)=0),"",IFERROR(INDEX(Targets!$J$6:$J$45,MATCH('Weekly data'!$C104,Targets!$A$6:$A$45,0)),0)*$B104/SUM(Seasonality!$B$6:$B$18)),IF(Metrics!$J$14="Seasonal pipeline",IF(OR(N(IFERROR(INDEX(Targets!$J$6:$J$45,MATCH('Weekly data'!$C104,Targets!$A$6:$A$45,0)),0))=0,SUM(Seasonality!$C$6:$C$18)=0),"",IFERROR(INDEX(Targets!$J$6:$J$45,MATCH('Weekly data'!$C104,Targets!$A$6:$A$45,0)),0)*$C104/SUM(Seasonality!$C$6:$C$18)),IF(Metrics!$J$14="Quarter plan",IF(N(IFERROR(INDEX(Targets!$J$6:$J$45,MATCH('Weekly data'!$C104,Targets!$A$6:$A$45,0)),0))=0,"",IFERROR(INDEX(Targets!$J$6:$J$45,MATCH('Weekly data'!$C104,Targets!$A$6:$A$45,0)),0)),IF(AND(Metrics!$J$14="Weekly",ISNUMBER(Metrics!$K$14)),Metrics!$K$14,"")))))</f>
        <v/>
      </c>
      <c r="BQ104">
        <f>IF(NOT(ISNUMBER('Weekly data'!M104)),"",IF(Metrics!$L$14="% of target",IF(ISNUMBER(BP104),IF(BP104=0,"",'Weekly data'!M104/BP104),""),'Weekly data'!M104))</f>
        <v/>
      </c>
      <c r="BR104">
        <f>IF(AND(ISNUMBER(BQ104),ISNUMBER(BQ103)),ABS(BQ104-BQ103),"")</f>
        <v/>
      </c>
      <c r="BS104">
        <f>IF(COUNT(BQ92:BQ103)&lt;12,"",AVERAGE(BQ92:BQ103))</f>
        <v/>
      </c>
      <c r="BT104">
        <f>IF(COUNT(BR93:BR103)&lt;11,"",AVERAGE(BR93:BR103))</f>
        <v/>
      </c>
      <c r="BU104">
        <f>IF(OR(BS104="",BT104=""),"",BS104+2.66*BT104)</f>
        <v/>
      </c>
      <c r="BV104">
        <f>IF(OR(BS104="",BT104=""),"",BS104-2.66*BT104)</f>
        <v/>
      </c>
      <c r="BW104">
        <f>IF(OR(BS104="",COUNT(BQ97:BQ104)&lt;8),"",IF(COUNTIF(BQ97:BQ104,"&gt;"&amp;BS104)=8,"Above",IF(COUNTIF(BQ97:BQ104,"&lt;"&amp;BS104)=8,"Below","")))</f>
        <v/>
      </c>
      <c r="BX104">
        <f>IF('Weekly data'!$C104="","",IF(Metrics!$J$15="Seasonal bookings",IF(OR(N(IFERROR(INDEX(Targets!$K$6:$K$45,MATCH('Weekly data'!$C104,Targets!$A$6:$A$45,0)),0))=0,SUM(Seasonality!$B$6:$B$18)=0),"",IFERROR(INDEX(Targets!$K$6:$K$45,MATCH('Weekly data'!$C104,Targets!$A$6:$A$45,0)),0)*$B104/SUM(Seasonality!$B$6:$B$18)),IF(Metrics!$J$15="Seasonal pipeline",IF(OR(N(IFERROR(INDEX(Targets!$K$6:$K$45,MATCH('Weekly data'!$C104,Targets!$A$6:$A$45,0)),0))=0,SUM(Seasonality!$C$6:$C$18)=0),"",IFERROR(INDEX(Targets!$K$6:$K$45,MATCH('Weekly data'!$C104,Targets!$A$6:$A$45,0)),0)*$C104/SUM(Seasonality!$C$6:$C$18)),IF(Metrics!$J$15="Quarter plan",IF(N(IFERROR(INDEX(Targets!$K$6:$K$45,MATCH('Weekly data'!$C104,Targets!$A$6:$A$45,0)),0))=0,"",IFERROR(INDEX(Targets!$K$6:$K$45,MATCH('Weekly data'!$C104,Targets!$A$6:$A$45,0)),0)),IF(AND(Metrics!$J$15="Weekly",ISNUMBER(Metrics!$K$15)),Metrics!$K$15,"")))))</f>
        <v/>
      </c>
      <c r="BY104">
        <f>IF(NOT(ISNUMBER('Weekly data'!N104)),"",IF(Metrics!$L$15="% of target",IF(ISNUMBER(BX104),IF(BX104=0,"",'Weekly data'!N104/BX104),""),'Weekly data'!N104))</f>
        <v/>
      </c>
      <c r="BZ104">
        <f>IF(AND(ISNUMBER(BY104),ISNUMBER(BY103)),ABS(BY104-BY103),"")</f>
        <v/>
      </c>
      <c r="CA104">
        <f>IF(COUNT(BY92:BY103)&lt;12,"",AVERAGE(BY92:BY103))</f>
        <v/>
      </c>
      <c r="CB104">
        <f>IF(COUNT(BZ93:BZ103)&lt;11,"",AVERAGE(BZ93:BZ103))</f>
        <v/>
      </c>
      <c r="CC104">
        <f>IF(OR(CA104="",CB104=""),"",CA104+2.66*CB104)</f>
        <v/>
      </c>
      <c r="CD104">
        <f>IF(OR(CA104="",CB104=""),"",CA104-2.66*CB104)</f>
        <v/>
      </c>
      <c r="CE104">
        <f>IF(OR(CA104="",COUNT(BY97:BY104)&lt;8),"",IF(COUNTIF(BY97:BY104,"&gt;"&amp;CA104)=8,"Above",IF(COUNTIF(BY97:BY104,"&lt;"&amp;CA104)=8,"Below","")))</f>
        <v/>
      </c>
      <c r="CF104">
        <f>IF('Weekly data'!$C104="","",IF(Metrics!$J$16="Seasonal bookings",IF(OR(N(IFERROR(INDEX(Targets!$L$6:$L$45,MATCH('Weekly data'!$C104,Targets!$A$6:$A$45,0)),0))=0,SUM(Seasonality!$B$6:$B$18)=0),"",IFERROR(INDEX(Targets!$L$6:$L$45,MATCH('Weekly data'!$C104,Targets!$A$6:$A$45,0)),0)*$B104/SUM(Seasonality!$B$6:$B$18)),IF(Metrics!$J$16="Seasonal pipeline",IF(OR(N(IFERROR(INDEX(Targets!$L$6:$L$45,MATCH('Weekly data'!$C104,Targets!$A$6:$A$45,0)),0))=0,SUM(Seasonality!$C$6:$C$18)=0),"",IFERROR(INDEX(Targets!$L$6:$L$45,MATCH('Weekly data'!$C104,Targets!$A$6:$A$45,0)),0)*$C104/SUM(Seasonality!$C$6:$C$18)),IF(Metrics!$J$16="Quarter plan",IF(N(IFERROR(INDEX(Targets!$L$6:$L$45,MATCH('Weekly data'!$C104,Targets!$A$6:$A$45,0)),0))=0,"",IFERROR(INDEX(Targets!$L$6:$L$45,MATCH('Weekly data'!$C104,Targets!$A$6:$A$45,0)),0)),IF(AND(Metrics!$J$16="Weekly",ISNUMBER(Metrics!$K$16)),Metrics!$K$16,"")))))</f>
        <v/>
      </c>
      <c r="CG104">
        <f>IF(NOT(ISNUMBER('Weekly data'!O104)),"",IF(Metrics!$L$16="% of target",IF(ISNUMBER(CF104),IF(CF104=0,"",'Weekly data'!O104/CF104),""),'Weekly data'!O104))</f>
        <v/>
      </c>
      <c r="CH104">
        <f>IF(AND(ISNUMBER(CG104),ISNUMBER(CG103)),ABS(CG104-CG103),"")</f>
        <v/>
      </c>
      <c r="CI104">
        <f>IF(COUNT(CG92:CG103)&lt;12,"",AVERAGE(CG92:CG103))</f>
        <v/>
      </c>
      <c r="CJ104">
        <f>IF(COUNT(CH93:CH103)&lt;11,"",AVERAGE(CH93:CH103))</f>
        <v/>
      </c>
      <c r="CK104">
        <f>IF(OR(CI104="",CJ104=""),"",CI104+2.66*CJ104)</f>
        <v/>
      </c>
      <c r="CL104">
        <f>IF(OR(CI104="",CJ104=""),"",CI104-2.66*CJ104)</f>
        <v/>
      </c>
      <c r="CM104">
        <f>IF(OR(CI104="",COUNT(CG97:CG104)&lt;8),"",IF(COUNTIF(CG97:CG104,"&gt;"&amp;CI104)=8,"Above",IF(COUNTIF(CG97:CG104,"&lt;"&amp;CI104)=8,"Below","")))</f>
        <v/>
      </c>
      <c r="CN104">
        <f>IF('Weekly data'!$C104="","",IF(Metrics!$J$17="Seasonal bookings",IF(OR(N(IFERROR(INDEX(Targets!$M$6:$M$45,MATCH('Weekly data'!$C104,Targets!$A$6:$A$45,0)),0))=0,SUM(Seasonality!$B$6:$B$18)=0),"",IFERROR(INDEX(Targets!$M$6:$M$45,MATCH('Weekly data'!$C104,Targets!$A$6:$A$45,0)),0)*$B104/SUM(Seasonality!$B$6:$B$18)),IF(Metrics!$J$17="Seasonal pipeline",IF(OR(N(IFERROR(INDEX(Targets!$M$6:$M$45,MATCH('Weekly data'!$C104,Targets!$A$6:$A$45,0)),0))=0,SUM(Seasonality!$C$6:$C$18)=0),"",IFERROR(INDEX(Targets!$M$6:$M$45,MATCH('Weekly data'!$C104,Targets!$A$6:$A$45,0)),0)*$C104/SUM(Seasonality!$C$6:$C$18)),IF(Metrics!$J$17="Quarter plan",IF(N(IFERROR(INDEX(Targets!$M$6:$M$45,MATCH('Weekly data'!$C104,Targets!$A$6:$A$45,0)),0))=0,"",IFERROR(INDEX(Targets!$M$6:$M$45,MATCH('Weekly data'!$C104,Targets!$A$6:$A$45,0)),0)),IF(AND(Metrics!$J$17="Weekly",ISNUMBER(Metrics!$K$17)),Metrics!$K$17,"")))))</f>
        <v/>
      </c>
      <c r="CO104">
        <f>IF(NOT(ISNUMBER('Weekly data'!P104)),"",IF(Metrics!$L$17="% of target",IF(ISNUMBER(CN104),IF(CN104=0,"",'Weekly data'!P104/CN104),""),'Weekly data'!P104))</f>
        <v/>
      </c>
      <c r="CP104">
        <f>IF(AND(ISNUMBER(CO104),ISNUMBER(CO103)),ABS(CO104-CO103),"")</f>
        <v/>
      </c>
      <c r="CQ104">
        <f>IF(COUNT(CO92:CO103)&lt;12,"",AVERAGE(CO92:CO103))</f>
        <v/>
      </c>
      <c r="CR104">
        <f>IF(COUNT(CP93:CP103)&lt;11,"",AVERAGE(CP93:CP103))</f>
        <v/>
      </c>
      <c r="CS104">
        <f>IF(OR(CQ104="",CR104=""),"",CQ104+2.66*CR104)</f>
        <v/>
      </c>
      <c r="CT104">
        <f>IF(OR(CQ104="",CR104=""),"",CQ104-2.66*CR104)</f>
        <v/>
      </c>
      <c r="CU104">
        <f>IF(OR(CQ104="",COUNT(CO97:CO104)&lt;8),"",IF(COUNTIF(CO97:CO104,"&gt;"&amp;CQ104)=8,"Above",IF(COUNTIF(CO97:CO104,"&lt;"&amp;CQ104)=8,"Below","")))</f>
        <v/>
      </c>
    </row>
    <row r="105">
      <c r="A105" s="8">
        <f>'Weekly data'!A105</f>
        <v/>
      </c>
      <c r="B105">
        <f>IF('Weekly data'!D105="","",INDEX(Seasonality!$B$6:$B$18,'Weekly data'!D105))</f>
        <v/>
      </c>
      <c r="C105">
        <f>IF('Weekly data'!D105="","",INDEX(Seasonality!$C$6:$C$18,'Weekly data'!D105))</f>
        <v/>
      </c>
      <c r="D105">
        <f>IF('Weekly data'!$C105="","",IF(Metrics!$J$6="Seasonal bookings",IF(OR(N(IFERROR(INDEX(Targets!$B$6:$B$45,MATCH('Weekly data'!$C105,Targets!$A$6:$A$45,0)),0))=0,SUM(Seasonality!$B$6:$B$18)=0),"",IFERROR(INDEX(Targets!$B$6:$B$45,MATCH('Weekly data'!$C105,Targets!$A$6:$A$45,0)),0)*$B105/SUM(Seasonality!$B$6:$B$18)),IF(Metrics!$J$6="Seasonal pipeline",IF(OR(N(IFERROR(INDEX(Targets!$B$6:$B$45,MATCH('Weekly data'!$C105,Targets!$A$6:$A$45,0)),0))=0,SUM(Seasonality!$C$6:$C$18)=0),"",IFERROR(INDEX(Targets!$B$6:$B$45,MATCH('Weekly data'!$C105,Targets!$A$6:$A$45,0)),0)*$C105/SUM(Seasonality!$C$6:$C$18)),IF(Metrics!$J$6="Quarter plan",IF(N(IFERROR(INDEX(Targets!$B$6:$B$45,MATCH('Weekly data'!$C105,Targets!$A$6:$A$45,0)),0))=0,"",IFERROR(INDEX(Targets!$B$6:$B$45,MATCH('Weekly data'!$C105,Targets!$A$6:$A$45,0)),0)),IF(AND(Metrics!$J$6="Weekly",ISNUMBER(Metrics!$K$6)),Metrics!$K$6,"")))))</f>
        <v/>
      </c>
      <c r="E105">
        <f>IF(NOT(ISNUMBER('Weekly data'!E105)),"",IF(Metrics!$L$6="% of target",IF(ISNUMBER(D105),IF(D105=0,"",'Weekly data'!E105/D105),""),'Weekly data'!E105))</f>
        <v/>
      </c>
      <c r="F105">
        <f>IF(AND(ISNUMBER(E105),ISNUMBER(E104)),ABS(E105-E104),"")</f>
        <v/>
      </c>
      <c r="G105">
        <f>IF(COUNT(E93:E104)&lt;12,"",AVERAGE(E93:E104))</f>
        <v/>
      </c>
      <c r="H105">
        <f>IF(COUNT(F94:F104)&lt;11,"",AVERAGE(F94:F104))</f>
        <v/>
      </c>
      <c r="I105">
        <f>IF(OR(G105="",H105=""),"",G105+2.66*H105)</f>
        <v/>
      </c>
      <c r="J105">
        <f>IF(OR(G105="",H105=""),"",G105-2.66*H105)</f>
        <v/>
      </c>
      <c r="K105">
        <f>IF(OR(G105="",COUNT(E98:E105)&lt;8),"",IF(COUNTIF(E98:E105,"&gt;"&amp;G105)=8,"Above",IF(COUNTIF(E98:E105,"&lt;"&amp;G105)=8,"Below","")))</f>
        <v/>
      </c>
      <c r="L105">
        <f>IF('Weekly data'!$C105="","",IF(Metrics!$J$7="Seasonal bookings",IF(OR(N(IFERROR(INDEX(Targets!$C$6:$C$45,MATCH('Weekly data'!$C105,Targets!$A$6:$A$45,0)),0))=0,SUM(Seasonality!$B$6:$B$18)=0),"",IFERROR(INDEX(Targets!$C$6:$C$45,MATCH('Weekly data'!$C105,Targets!$A$6:$A$45,0)),0)*$B105/SUM(Seasonality!$B$6:$B$18)),IF(Metrics!$J$7="Seasonal pipeline",IF(OR(N(IFERROR(INDEX(Targets!$C$6:$C$45,MATCH('Weekly data'!$C105,Targets!$A$6:$A$45,0)),0))=0,SUM(Seasonality!$C$6:$C$18)=0),"",IFERROR(INDEX(Targets!$C$6:$C$45,MATCH('Weekly data'!$C105,Targets!$A$6:$A$45,0)),0)*$C105/SUM(Seasonality!$C$6:$C$18)),IF(Metrics!$J$7="Quarter plan",IF(N(IFERROR(INDEX(Targets!$C$6:$C$45,MATCH('Weekly data'!$C105,Targets!$A$6:$A$45,0)),0))=0,"",IFERROR(INDEX(Targets!$C$6:$C$45,MATCH('Weekly data'!$C105,Targets!$A$6:$A$45,0)),0)),IF(AND(Metrics!$J$7="Weekly",ISNUMBER(Metrics!$K$7)),Metrics!$K$7,"")))))</f>
        <v/>
      </c>
      <c r="M105">
        <f>IF(NOT(ISNUMBER('Weekly data'!F105)),"",IF(Metrics!$L$7="% of target",IF(ISNUMBER(L105),IF(L105=0,"",'Weekly data'!F105/L105),""),'Weekly data'!F105))</f>
        <v/>
      </c>
      <c r="N105">
        <f>IF(AND(ISNUMBER(M105),ISNUMBER(M104)),ABS(M105-M104),"")</f>
        <v/>
      </c>
      <c r="O105">
        <f>IF(COUNT(M93:M104)&lt;12,"",AVERAGE(M93:M104))</f>
        <v/>
      </c>
      <c r="P105">
        <f>IF(COUNT(N94:N104)&lt;11,"",AVERAGE(N94:N104))</f>
        <v/>
      </c>
      <c r="Q105">
        <f>IF(OR(O105="",P105=""),"",O105+2.66*P105)</f>
        <v/>
      </c>
      <c r="R105">
        <f>IF(OR(O105="",P105=""),"",O105-2.66*P105)</f>
        <v/>
      </c>
      <c r="S105">
        <f>IF(OR(O105="",COUNT(M98:M105)&lt;8),"",IF(COUNTIF(M98:M105,"&gt;"&amp;O105)=8,"Above",IF(COUNTIF(M98:M105,"&lt;"&amp;O105)=8,"Below","")))</f>
        <v/>
      </c>
      <c r="T105">
        <f>IF('Weekly data'!$C105="","",IF(Metrics!$J$8="Seasonal bookings",IF(OR(N(IFERROR(INDEX(Targets!$D$6:$D$45,MATCH('Weekly data'!$C105,Targets!$A$6:$A$45,0)),0))=0,SUM(Seasonality!$B$6:$B$18)=0),"",IFERROR(INDEX(Targets!$D$6:$D$45,MATCH('Weekly data'!$C105,Targets!$A$6:$A$45,0)),0)*$B105/SUM(Seasonality!$B$6:$B$18)),IF(Metrics!$J$8="Seasonal pipeline",IF(OR(N(IFERROR(INDEX(Targets!$D$6:$D$45,MATCH('Weekly data'!$C105,Targets!$A$6:$A$45,0)),0))=0,SUM(Seasonality!$C$6:$C$18)=0),"",IFERROR(INDEX(Targets!$D$6:$D$45,MATCH('Weekly data'!$C105,Targets!$A$6:$A$45,0)),0)*$C105/SUM(Seasonality!$C$6:$C$18)),IF(Metrics!$J$8="Quarter plan",IF(N(IFERROR(INDEX(Targets!$D$6:$D$45,MATCH('Weekly data'!$C105,Targets!$A$6:$A$45,0)),0))=0,"",IFERROR(INDEX(Targets!$D$6:$D$45,MATCH('Weekly data'!$C105,Targets!$A$6:$A$45,0)),0)),IF(AND(Metrics!$J$8="Weekly",ISNUMBER(Metrics!$K$8)),Metrics!$K$8,"")))))</f>
        <v/>
      </c>
      <c r="U105">
        <f>IF(NOT(ISNUMBER('Weekly data'!G105)),"",IF(Metrics!$L$8="% of target",IF(ISNUMBER(T105),IF(T105=0,"",'Weekly data'!G105/T105),""),'Weekly data'!G105))</f>
        <v/>
      </c>
      <c r="V105">
        <f>IF(AND(ISNUMBER(U105),ISNUMBER(U104)),ABS(U105-U104),"")</f>
        <v/>
      </c>
      <c r="W105">
        <f>IF(COUNT(U93:U104)&lt;12,"",AVERAGE(U93:U104))</f>
        <v/>
      </c>
      <c r="X105">
        <f>IF(COUNT(V94:V104)&lt;11,"",AVERAGE(V94:V104))</f>
        <v/>
      </c>
      <c r="Y105">
        <f>IF(OR(W105="",X105=""),"",W105+2.66*X105)</f>
        <v/>
      </c>
      <c r="Z105">
        <f>IF(OR(W105="",X105=""),"",W105-2.66*X105)</f>
        <v/>
      </c>
      <c r="AA105">
        <f>IF(OR(W105="",COUNT(U98:U105)&lt;8),"",IF(COUNTIF(U98:U105,"&gt;"&amp;W105)=8,"Above",IF(COUNTIF(U98:U105,"&lt;"&amp;W105)=8,"Below","")))</f>
        <v/>
      </c>
      <c r="AB105">
        <f>IF('Weekly data'!$C105="","",IF(Metrics!$J$9="Seasonal bookings",IF(OR(N(IFERROR(INDEX(Targets!$E$6:$E$45,MATCH('Weekly data'!$C105,Targets!$A$6:$A$45,0)),0))=0,SUM(Seasonality!$B$6:$B$18)=0),"",IFERROR(INDEX(Targets!$E$6:$E$45,MATCH('Weekly data'!$C105,Targets!$A$6:$A$45,0)),0)*$B105/SUM(Seasonality!$B$6:$B$18)),IF(Metrics!$J$9="Seasonal pipeline",IF(OR(N(IFERROR(INDEX(Targets!$E$6:$E$45,MATCH('Weekly data'!$C105,Targets!$A$6:$A$45,0)),0))=0,SUM(Seasonality!$C$6:$C$18)=0),"",IFERROR(INDEX(Targets!$E$6:$E$45,MATCH('Weekly data'!$C105,Targets!$A$6:$A$45,0)),0)*$C105/SUM(Seasonality!$C$6:$C$18)),IF(Metrics!$J$9="Quarter plan",IF(N(IFERROR(INDEX(Targets!$E$6:$E$45,MATCH('Weekly data'!$C105,Targets!$A$6:$A$45,0)),0))=0,"",IFERROR(INDEX(Targets!$E$6:$E$45,MATCH('Weekly data'!$C105,Targets!$A$6:$A$45,0)),0)),IF(AND(Metrics!$J$9="Weekly",ISNUMBER(Metrics!$K$9)),Metrics!$K$9,"")))))</f>
        <v/>
      </c>
      <c r="AC105">
        <f>IF(NOT(ISNUMBER('Weekly data'!H105)),"",IF(Metrics!$L$9="% of target",IF(ISNUMBER(AB105),IF(AB105=0,"",'Weekly data'!H105/AB105),""),'Weekly data'!H105))</f>
        <v/>
      </c>
      <c r="AD105">
        <f>IF(AND(ISNUMBER(AC105),ISNUMBER(AC104)),ABS(AC105-AC104),"")</f>
        <v/>
      </c>
      <c r="AE105">
        <f>IF(COUNT(AC93:AC104)&lt;12,"",AVERAGE(AC93:AC104))</f>
        <v/>
      </c>
      <c r="AF105">
        <f>IF(COUNT(AD94:AD104)&lt;11,"",AVERAGE(AD94:AD104))</f>
        <v/>
      </c>
      <c r="AG105">
        <f>IF(OR(AE105="",AF105=""),"",AE105+2.66*AF105)</f>
        <v/>
      </c>
      <c r="AH105">
        <f>IF(OR(AE105="",AF105=""),"",AE105-2.66*AF105)</f>
        <v/>
      </c>
      <c r="AI105">
        <f>IF(OR(AE105="",COUNT(AC98:AC105)&lt;8),"",IF(COUNTIF(AC98:AC105,"&gt;"&amp;AE105)=8,"Above",IF(COUNTIF(AC98:AC105,"&lt;"&amp;AE105)=8,"Below","")))</f>
        <v/>
      </c>
      <c r="AJ105">
        <f>IF('Weekly data'!$C105="","",IF(Metrics!$J$10="Seasonal bookings",IF(OR(N(IFERROR(INDEX(Targets!$F$6:$F$45,MATCH('Weekly data'!$C105,Targets!$A$6:$A$45,0)),0))=0,SUM(Seasonality!$B$6:$B$18)=0),"",IFERROR(INDEX(Targets!$F$6:$F$45,MATCH('Weekly data'!$C105,Targets!$A$6:$A$45,0)),0)*$B105/SUM(Seasonality!$B$6:$B$18)),IF(Metrics!$J$10="Seasonal pipeline",IF(OR(N(IFERROR(INDEX(Targets!$F$6:$F$45,MATCH('Weekly data'!$C105,Targets!$A$6:$A$45,0)),0))=0,SUM(Seasonality!$C$6:$C$18)=0),"",IFERROR(INDEX(Targets!$F$6:$F$45,MATCH('Weekly data'!$C105,Targets!$A$6:$A$45,0)),0)*$C105/SUM(Seasonality!$C$6:$C$18)),IF(Metrics!$J$10="Quarter plan",IF(N(IFERROR(INDEX(Targets!$F$6:$F$45,MATCH('Weekly data'!$C105,Targets!$A$6:$A$45,0)),0))=0,"",IFERROR(INDEX(Targets!$F$6:$F$45,MATCH('Weekly data'!$C105,Targets!$A$6:$A$45,0)),0)),IF(AND(Metrics!$J$10="Weekly",ISNUMBER(Metrics!$K$10)),Metrics!$K$10,"")))))</f>
        <v/>
      </c>
      <c r="AK105">
        <f>IF(NOT(ISNUMBER('Weekly data'!I105)),"",IF(Metrics!$L$10="% of target",IF(ISNUMBER(AJ105),IF(AJ105=0,"",'Weekly data'!I105/AJ105),""),'Weekly data'!I105))</f>
        <v/>
      </c>
      <c r="AL105">
        <f>IF(AND(ISNUMBER(AK105),ISNUMBER(AK104)),ABS(AK105-AK104),"")</f>
        <v/>
      </c>
      <c r="AM105">
        <f>IF(COUNT(AK93:AK104)&lt;12,"",AVERAGE(AK93:AK104))</f>
        <v/>
      </c>
      <c r="AN105">
        <f>IF(COUNT(AL94:AL104)&lt;11,"",AVERAGE(AL94:AL104))</f>
        <v/>
      </c>
      <c r="AO105">
        <f>IF(OR(AM105="",AN105=""),"",AM105+2.66*AN105)</f>
        <v/>
      </c>
      <c r="AP105">
        <f>IF(OR(AM105="",AN105=""),"",AM105-2.66*AN105)</f>
        <v/>
      </c>
      <c r="AQ105">
        <f>IF(OR(AM105="",COUNT(AK98:AK105)&lt;8),"",IF(COUNTIF(AK98:AK105,"&gt;"&amp;AM105)=8,"Above",IF(COUNTIF(AK98:AK105,"&lt;"&amp;AM105)=8,"Below","")))</f>
        <v/>
      </c>
      <c r="AR105">
        <f>IF('Weekly data'!$C105="","",IF(Metrics!$J$11="Seasonal bookings",IF(OR(N(IFERROR(INDEX(Targets!$G$6:$G$45,MATCH('Weekly data'!$C105,Targets!$A$6:$A$45,0)),0))=0,SUM(Seasonality!$B$6:$B$18)=0),"",IFERROR(INDEX(Targets!$G$6:$G$45,MATCH('Weekly data'!$C105,Targets!$A$6:$A$45,0)),0)*$B105/SUM(Seasonality!$B$6:$B$18)),IF(Metrics!$J$11="Seasonal pipeline",IF(OR(N(IFERROR(INDEX(Targets!$G$6:$G$45,MATCH('Weekly data'!$C105,Targets!$A$6:$A$45,0)),0))=0,SUM(Seasonality!$C$6:$C$18)=0),"",IFERROR(INDEX(Targets!$G$6:$G$45,MATCH('Weekly data'!$C105,Targets!$A$6:$A$45,0)),0)*$C105/SUM(Seasonality!$C$6:$C$18)),IF(Metrics!$J$11="Quarter plan",IF(N(IFERROR(INDEX(Targets!$G$6:$G$45,MATCH('Weekly data'!$C105,Targets!$A$6:$A$45,0)),0))=0,"",IFERROR(INDEX(Targets!$G$6:$G$45,MATCH('Weekly data'!$C105,Targets!$A$6:$A$45,0)),0)),IF(AND(Metrics!$J$11="Weekly",ISNUMBER(Metrics!$K$11)),Metrics!$K$11,"")))))</f>
        <v/>
      </c>
      <c r="AS105">
        <f>IF(NOT(ISNUMBER('Weekly data'!J105)),"",IF(Metrics!$L$11="% of target",IF(ISNUMBER(AR105),IF(AR105=0,"",'Weekly data'!J105/AR105),""),'Weekly data'!J105))</f>
        <v/>
      </c>
      <c r="AT105">
        <f>IF(AND(ISNUMBER(AS105),ISNUMBER(AS104)),ABS(AS105-AS104),"")</f>
        <v/>
      </c>
      <c r="AU105">
        <f>IF(COUNT(AS93:AS104)&lt;12,"",AVERAGE(AS93:AS104))</f>
        <v/>
      </c>
      <c r="AV105">
        <f>IF(COUNT(AT94:AT104)&lt;11,"",AVERAGE(AT94:AT104))</f>
        <v/>
      </c>
      <c r="AW105">
        <f>IF(OR(AU105="",AV105=""),"",AU105+2.66*AV105)</f>
        <v/>
      </c>
      <c r="AX105">
        <f>IF(OR(AU105="",AV105=""),"",AU105-2.66*AV105)</f>
        <v/>
      </c>
      <c r="AY105">
        <f>IF(OR(AU105="",COUNT(AS98:AS105)&lt;8),"",IF(COUNTIF(AS98:AS105,"&gt;"&amp;AU105)=8,"Above",IF(COUNTIF(AS98:AS105,"&lt;"&amp;AU105)=8,"Below","")))</f>
        <v/>
      </c>
      <c r="AZ105">
        <f>IF('Weekly data'!$C105="","",IF(Metrics!$J$12="Seasonal bookings",IF(OR(N(IFERROR(INDEX(Targets!$H$6:$H$45,MATCH('Weekly data'!$C105,Targets!$A$6:$A$45,0)),0))=0,SUM(Seasonality!$B$6:$B$18)=0),"",IFERROR(INDEX(Targets!$H$6:$H$45,MATCH('Weekly data'!$C105,Targets!$A$6:$A$45,0)),0)*$B105/SUM(Seasonality!$B$6:$B$18)),IF(Metrics!$J$12="Seasonal pipeline",IF(OR(N(IFERROR(INDEX(Targets!$H$6:$H$45,MATCH('Weekly data'!$C105,Targets!$A$6:$A$45,0)),0))=0,SUM(Seasonality!$C$6:$C$18)=0),"",IFERROR(INDEX(Targets!$H$6:$H$45,MATCH('Weekly data'!$C105,Targets!$A$6:$A$45,0)),0)*$C105/SUM(Seasonality!$C$6:$C$18)),IF(Metrics!$J$12="Quarter plan",IF(N(IFERROR(INDEX(Targets!$H$6:$H$45,MATCH('Weekly data'!$C105,Targets!$A$6:$A$45,0)),0))=0,"",IFERROR(INDEX(Targets!$H$6:$H$45,MATCH('Weekly data'!$C105,Targets!$A$6:$A$45,0)),0)),IF(AND(Metrics!$J$12="Weekly",ISNUMBER(Metrics!$K$12)),Metrics!$K$12,"")))))</f>
        <v/>
      </c>
      <c r="BA105">
        <f>IF(NOT(ISNUMBER('Weekly data'!K105)),"",IF(Metrics!$L$12="% of target",IF(ISNUMBER(AZ105),IF(AZ105=0,"",'Weekly data'!K105/AZ105),""),'Weekly data'!K105))</f>
        <v/>
      </c>
      <c r="BB105">
        <f>IF(AND(ISNUMBER(BA105),ISNUMBER(BA104)),ABS(BA105-BA104),"")</f>
        <v/>
      </c>
      <c r="BC105">
        <f>IF(COUNT(BA93:BA104)&lt;12,"",AVERAGE(BA93:BA104))</f>
        <v/>
      </c>
      <c r="BD105">
        <f>IF(COUNT(BB94:BB104)&lt;11,"",AVERAGE(BB94:BB104))</f>
        <v/>
      </c>
      <c r="BE105">
        <f>IF(OR(BC105="",BD105=""),"",BC105+2.66*BD105)</f>
        <v/>
      </c>
      <c r="BF105">
        <f>IF(OR(BC105="",BD105=""),"",BC105-2.66*BD105)</f>
        <v/>
      </c>
      <c r="BG105">
        <f>IF(OR(BC105="",COUNT(BA98:BA105)&lt;8),"",IF(COUNTIF(BA98:BA105,"&gt;"&amp;BC105)=8,"Above",IF(COUNTIF(BA98:BA105,"&lt;"&amp;BC105)=8,"Below","")))</f>
        <v/>
      </c>
      <c r="BH105">
        <f>IF('Weekly data'!$C105="","",IF(Metrics!$J$13="Seasonal bookings",IF(OR(N(IFERROR(INDEX(Targets!$I$6:$I$45,MATCH('Weekly data'!$C105,Targets!$A$6:$A$45,0)),0))=0,SUM(Seasonality!$B$6:$B$18)=0),"",IFERROR(INDEX(Targets!$I$6:$I$45,MATCH('Weekly data'!$C105,Targets!$A$6:$A$45,0)),0)*$B105/SUM(Seasonality!$B$6:$B$18)),IF(Metrics!$J$13="Seasonal pipeline",IF(OR(N(IFERROR(INDEX(Targets!$I$6:$I$45,MATCH('Weekly data'!$C105,Targets!$A$6:$A$45,0)),0))=0,SUM(Seasonality!$C$6:$C$18)=0),"",IFERROR(INDEX(Targets!$I$6:$I$45,MATCH('Weekly data'!$C105,Targets!$A$6:$A$45,0)),0)*$C105/SUM(Seasonality!$C$6:$C$18)),IF(Metrics!$J$13="Quarter plan",IF(N(IFERROR(INDEX(Targets!$I$6:$I$45,MATCH('Weekly data'!$C105,Targets!$A$6:$A$45,0)),0))=0,"",IFERROR(INDEX(Targets!$I$6:$I$45,MATCH('Weekly data'!$C105,Targets!$A$6:$A$45,0)),0)),IF(AND(Metrics!$J$13="Weekly",ISNUMBER(Metrics!$K$13)),Metrics!$K$13,"")))))</f>
        <v/>
      </c>
      <c r="BI105">
        <f>IF(NOT(ISNUMBER('Weekly data'!L105)),"",IF(Metrics!$L$13="% of target",IF(ISNUMBER(BH105),IF(BH105=0,"",'Weekly data'!L105/BH105),""),'Weekly data'!L105))</f>
        <v/>
      </c>
      <c r="BJ105">
        <f>IF(AND(ISNUMBER(BI105),ISNUMBER(BI104)),ABS(BI105-BI104),"")</f>
        <v/>
      </c>
      <c r="BK105">
        <f>IF(COUNT(BI93:BI104)&lt;12,"",AVERAGE(BI93:BI104))</f>
        <v/>
      </c>
      <c r="BL105">
        <f>IF(COUNT(BJ94:BJ104)&lt;11,"",AVERAGE(BJ94:BJ104))</f>
        <v/>
      </c>
      <c r="BM105">
        <f>IF(OR(BK105="",BL105=""),"",BK105+2.66*BL105)</f>
        <v/>
      </c>
      <c r="BN105">
        <f>IF(OR(BK105="",BL105=""),"",BK105-2.66*BL105)</f>
        <v/>
      </c>
      <c r="BO105">
        <f>IF(OR(BK105="",COUNT(BI98:BI105)&lt;8),"",IF(COUNTIF(BI98:BI105,"&gt;"&amp;BK105)=8,"Above",IF(COUNTIF(BI98:BI105,"&lt;"&amp;BK105)=8,"Below","")))</f>
        <v/>
      </c>
      <c r="BP105">
        <f>IF('Weekly data'!$C105="","",IF(Metrics!$J$14="Seasonal bookings",IF(OR(N(IFERROR(INDEX(Targets!$J$6:$J$45,MATCH('Weekly data'!$C105,Targets!$A$6:$A$45,0)),0))=0,SUM(Seasonality!$B$6:$B$18)=0),"",IFERROR(INDEX(Targets!$J$6:$J$45,MATCH('Weekly data'!$C105,Targets!$A$6:$A$45,0)),0)*$B105/SUM(Seasonality!$B$6:$B$18)),IF(Metrics!$J$14="Seasonal pipeline",IF(OR(N(IFERROR(INDEX(Targets!$J$6:$J$45,MATCH('Weekly data'!$C105,Targets!$A$6:$A$45,0)),0))=0,SUM(Seasonality!$C$6:$C$18)=0),"",IFERROR(INDEX(Targets!$J$6:$J$45,MATCH('Weekly data'!$C105,Targets!$A$6:$A$45,0)),0)*$C105/SUM(Seasonality!$C$6:$C$18)),IF(Metrics!$J$14="Quarter plan",IF(N(IFERROR(INDEX(Targets!$J$6:$J$45,MATCH('Weekly data'!$C105,Targets!$A$6:$A$45,0)),0))=0,"",IFERROR(INDEX(Targets!$J$6:$J$45,MATCH('Weekly data'!$C105,Targets!$A$6:$A$45,0)),0)),IF(AND(Metrics!$J$14="Weekly",ISNUMBER(Metrics!$K$14)),Metrics!$K$14,"")))))</f>
        <v/>
      </c>
      <c r="BQ105">
        <f>IF(NOT(ISNUMBER('Weekly data'!M105)),"",IF(Metrics!$L$14="% of target",IF(ISNUMBER(BP105),IF(BP105=0,"",'Weekly data'!M105/BP105),""),'Weekly data'!M105))</f>
        <v/>
      </c>
      <c r="BR105">
        <f>IF(AND(ISNUMBER(BQ105),ISNUMBER(BQ104)),ABS(BQ105-BQ104),"")</f>
        <v/>
      </c>
      <c r="BS105">
        <f>IF(COUNT(BQ93:BQ104)&lt;12,"",AVERAGE(BQ93:BQ104))</f>
        <v/>
      </c>
      <c r="BT105">
        <f>IF(COUNT(BR94:BR104)&lt;11,"",AVERAGE(BR94:BR104))</f>
        <v/>
      </c>
      <c r="BU105">
        <f>IF(OR(BS105="",BT105=""),"",BS105+2.66*BT105)</f>
        <v/>
      </c>
      <c r="BV105">
        <f>IF(OR(BS105="",BT105=""),"",BS105-2.66*BT105)</f>
        <v/>
      </c>
      <c r="BW105">
        <f>IF(OR(BS105="",COUNT(BQ98:BQ105)&lt;8),"",IF(COUNTIF(BQ98:BQ105,"&gt;"&amp;BS105)=8,"Above",IF(COUNTIF(BQ98:BQ105,"&lt;"&amp;BS105)=8,"Below","")))</f>
        <v/>
      </c>
      <c r="BX105">
        <f>IF('Weekly data'!$C105="","",IF(Metrics!$J$15="Seasonal bookings",IF(OR(N(IFERROR(INDEX(Targets!$K$6:$K$45,MATCH('Weekly data'!$C105,Targets!$A$6:$A$45,0)),0))=0,SUM(Seasonality!$B$6:$B$18)=0),"",IFERROR(INDEX(Targets!$K$6:$K$45,MATCH('Weekly data'!$C105,Targets!$A$6:$A$45,0)),0)*$B105/SUM(Seasonality!$B$6:$B$18)),IF(Metrics!$J$15="Seasonal pipeline",IF(OR(N(IFERROR(INDEX(Targets!$K$6:$K$45,MATCH('Weekly data'!$C105,Targets!$A$6:$A$45,0)),0))=0,SUM(Seasonality!$C$6:$C$18)=0),"",IFERROR(INDEX(Targets!$K$6:$K$45,MATCH('Weekly data'!$C105,Targets!$A$6:$A$45,0)),0)*$C105/SUM(Seasonality!$C$6:$C$18)),IF(Metrics!$J$15="Quarter plan",IF(N(IFERROR(INDEX(Targets!$K$6:$K$45,MATCH('Weekly data'!$C105,Targets!$A$6:$A$45,0)),0))=0,"",IFERROR(INDEX(Targets!$K$6:$K$45,MATCH('Weekly data'!$C105,Targets!$A$6:$A$45,0)),0)),IF(AND(Metrics!$J$15="Weekly",ISNUMBER(Metrics!$K$15)),Metrics!$K$15,"")))))</f>
        <v/>
      </c>
      <c r="BY105">
        <f>IF(NOT(ISNUMBER('Weekly data'!N105)),"",IF(Metrics!$L$15="% of target",IF(ISNUMBER(BX105),IF(BX105=0,"",'Weekly data'!N105/BX105),""),'Weekly data'!N105))</f>
        <v/>
      </c>
      <c r="BZ105">
        <f>IF(AND(ISNUMBER(BY105),ISNUMBER(BY104)),ABS(BY105-BY104),"")</f>
        <v/>
      </c>
      <c r="CA105">
        <f>IF(COUNT(BY93:BY104)&lt;12,"",AVERAGE(BY93:BY104))</f>
        <v/>
      </c>
      <c r="CB105">
        <f>IF(COUNT(BZ94:BZ104)&lt;11,"",AVERAGE(BZ94:BZ104))</f>
        <v/>
      </c>
      <c r="CC105">
        <f>IF(OR(CA105="",CB105=""),"",CA105+2.66*CB105)</f>
        <v/>
      </c>
      <c r="CD105">
        <f>IF(OR(CA105="",CB105=""),"",CA105-2.66*CB105)</f>
        <v/>
      </c>
      <c r="CE105">
        <f>IF(OR(CA105="",COUNT(BY98:BY105)&lt;8),"",IF(COUNTIF(BY98:BY105,"&gt;"&amp;CA105)=8,"Above",IF(COUNTIF(BY98:BY105,"&lt;"&amp;CA105)=8,"Below","")))</f>
        <v/>
      </c>
      <c r="CF105">
        <f>IF('Weekly data'!$C105="","",IF(Metrics!$J$16="Seasonal bookings",IF(OR(N(IFERROR(INDEX(Targets!$L$6:$L$45,MATCH('Weekly data'!$C105,Targets!$A$6:$A$45,0)),0))=0,SUM(Seasonality!$B$6:$B$18)=0),"",IFERROR(INDEX(Targets!$L$6:$L$45,MATCH('Weekly data'!$C105,Targets!$A$6:$A$45,0)),0)*$B105/SUM(Seasonality!$B$6:$B$18)),IF(Metrics!$J$16="Seasonal pipeline",IF(OR(N(IFERROR(INDEX(Targets!$L$6:$L$45,MATCH('Weekly data'!$C105,Targets!$A$6:$A$45,0)),0))=0,SUM(Seasonality!$C$6:$C$18)=0),"",IFERROR(INDEX(Targets!$L$6:$L$45,MATCH('Weekly data'!$C105,Targets!$A$6:$A$45,0)),0)*$C105/SUM(Seasonality!$C$6:$C$18)),IF(Metrics!$J$16="Quarter plan",IF(N(IFERROR(INDEX(Targets!$L$6:$L$45,MATCH('Weekly data'!$C105,Targets!$A$6:$A$45,0)),0))=0,"",IFERROR(INDEX(Targets!$L$6:$L$45,MATCH('Weekly data'!$C105,Targets!$A$6:$A$45,0)),0)),IF(AND(Metrics!$J$16="Weekly",ISNUMBER(Metrics!$K$16)),Metrics!$K$16,"")))))</f>
        <v/>
      </c>
      <c r="CG105">
        <f>IF(NOT(ISNUMBER('Weekly data'!O105)),"",IF(Metrics!$L$16="% of target",IF(ISNUMBER(CF105),IF(CF105=0,"",'Weekly data'!O105/CF105),""),'Weekly data'!O105))</f>
        <v/>
      </c>
      <c r="CH105">
        <f>IF(AND(ISNUMBER(CG105),ISNUMBER(CG104)),ABS(CG105-CG104),"")</f>
        <v/>
      </c>
      <c r="CI105">
        <f>IF(COUNT(CG93:CG104)&lt;12,"",AVERAGE(CG93:CG104))</f>
        <v/>
      </c>
      <c r="CJ105">
        <f>IF(COUNT(CH94:CH104)&lt;11,"",AVERAGE(CH94:CH104))</f>
        <v/>
      </c>
      <c r="CK105">
        <f>IF(OR(CI105="",CJ105=""),"",CI105+2.66*CJ105)</f>
        <v/>
      </c>
      <c r="CL105">
        <f>IF(OR(CI105="",CJ105=""),"",CI105-2.66*CJ105)</f>
        <v/>
      </c>
      <c r="CM105">
        <f>IF(OR(CI105="",COUNT(CG98:CG105)&lt;8),"",IF(COUNTIF(CG98:CG105,"&gt;"&amp;CI105)=8,"Above",IF(COUNTIF(CG98:CG105,"&lt;"&amp;CI105)=8,"Below","")))</f>
        <v/>
      </c>
      <c r="CN105">
        <f>IF('Weekly data'!$C105="","",IF(Metrics!$J$17="Seasonal bookings",IF(OR(N(IFERROR(INDEX(Targets!$M$6:$M$45,MATCH('Weekly data'!$C105,Targets!$A$6:$A$45,0)),0))=0,SUM(Seasonality!$B$6:$B$18)=0),"",IFERROR(INDEX(Targets!$M$6:$M$45,MATCH('Weekly data'!$C105,Targets!$A$6:$A$45,0)),0)*$B105/SUM(Seasonality!$B$6:$B$18)),IF(Metrics!$J$17="Seasonal pipeline",IF(OR(N(IFERROR(INDEX(Targets!$M$6:$M$45,MATCH('Weekly data'!$C105,Targets!$A$6:$A$45,0)),0))=0,SUM(Seasonality!$C$6:$C$18)=0),"",IFERROR(INDEX(Targets!$M$6:$M$45,MATCH('Weekly data'!$C105,Targets!$A$6:$A$45,0)),0)*$C105/SUM(Seasonality!$C$6:$C$18)),IF(Metrics!$J$17="Quarter plan",IF(N(IFERROR(INDEX(Targets!$M$6:$M$45,MATCH('Weekly data'!$C105,Targets!$A$6:$A$45,0)),0))=0,"",IFERROR(INDEX(Targets!$M$6:$M$45,MATCH('Weekly data'!$C105,Targets!$A$6:$A$45,0)),0)),IF(AND(Metrics!$J$17="Weekly",ISNUMBER(Metrics!$K$17)),Metrics!$K$17,"")))))</f>
        <v/>
      </c>
      <c r="CO105">
        <f>IF(NOT(ISNUMBER('Weekly data'!P105)),"",IF(Metrics!$L$17="% of target",IF(ISNUMBER(CN105),IF(CN105=0,"",'Weekly data'!P105/CN105),""),'Weekly data'!P105))</f>
        <v/>
      </c>
      <c r="CP105">
        <f>IF(AND(ISNUMBER(CO105),ISNUMBER(CO104)),ABS(CO105-CO104),"")</f>
        <v/>
      </c>
      <c r="CQ105">
        <f>IF(COUNT(CO93:CO104)&lt;12,"",AVERAGE(CO93:CO104))</f>
        <v/>
      </c>
      <c r="CR105">
        <f>IF(COUNT(CP94:CP104)&lt;11,"",AVERAGE(CP94:CP104))</f>
        <v/>
      </c>
      <c r="CS105">
        <f>IF(OR(CQ105="",CR105=""),"",CQ105+2.66*CR105)</f>
        <v/>
      </c>
      <c r="CT105">
        <f>IF(OR(CQ105="",CR105=""),"",CQ105-2.66*CR105)</f>
        <v/>
      </c>
      <c r="CU105">
        <f>IF(OR(CQ105="",COUNT(CO98:CO105)&lt;8),"",IF(COUNTIF(CO98:CO105,"&gt;"&amp;CQ105)=8,"Above",IF(COUNTIF(CO98:CO105,"&lt;"&amp;CQ105)=8,"Below","")))</f>
        <v/>
      </c>
    </row>
    <row r="106">
      <c r="A106" s="8">
        <f>'Weekly data'!A106</f>
        <v/>
      </c>
      <c r="B106">
        <f>IF('Weekly data'!D106="","",INDEX(Seasonality!$B$6:$B$18,'Weekly data'!D106))</f>
        <v/>
      </c>
      <c r="C106">
        <f>IF('Weekly data'!D106="","",INDEX(Seasonality!$C$6:$C$18,'Weekly data'!D106))</f>
        <v/>
      </c>
      <c r="D106">
        <f>IF('Weekly data'!$C106="","",IF(Metrics!$J$6="Seasonal bookings",IF(OR(N(IFERROR(INDEX(Targets!$B$6:$B$45,MATCH('Weekly data'!$C106,Targets!$A$6:$A$45,0)),0))=0,SUM(Seasonality!$B$6:$B$18)=0),"",IFERROR(INDEX(Targets!$B$6:$B$45,MATCH('Weekly data'!$C106,Targets!$A$6:$A$45,0)),0)*$B106/SUM(Seasonality!$B$6:$B$18)),IF(Metrics!$J$6="Seasonal pipeline",IF(OR(N(IFERROR(INDEX(Targets!$B$6:$B$45,MATCH('Weekly data'!$C106,Targets!$A$6:$A$45,0)),0))=0,SUM(Seasonality!$C$6:$C$18)=0),"",IFERROR(INDEX(Targets!$B$6:$B$45,MATCH('Weekly data'!$C106,Targets!$A$6:$A$45,0)),0)*$C106/SUM(Seasonality!$C$6:$C$18)),IF(Metrics!$J$6="Quarter plan",IF(N(IFERROR(INDEX(Targets!$B$6:$B$45,MATCH('Weekly data'!$C106,Targets!$A$6:$A$45,0)),0))=0,"",IFERROR(INDEX(Targets!$B$6:$B$45,MATCH('Weekly data'!$C106,Targets!$A$6:$A$45,0)),0)),IF(AND(Metrics!$J$6="Weekly",ISNUMBER(Metrics!$K$6)),Metrics!$K$6,"")))))</f>
        <v/>
      </c>
      <c r="E106">
        <f>IF(NOT(ISNUMBER('Weekly data'!E106)),"",IF(Metrics!$L$6="% of target",IF(ISNUMBER(D106),IF(D106=0,"",'Weekly data'!E106/D106),""),'Weekly data'!E106))</f>
        <v/>
      </c>
      <c r="F106">
        <f>IF(AND(ISNUMBER(E106),ISNUMBER(E105)),ABS(E106-E105),"")</f>
        <v/>
      </c>
      <c r="G106">
        <f>IF(COUNT(E94:E105)&lt;12,"",AVERAGE(E94:E105))</f>
        <v/>
      </c>
      <c r="H106">
        <f>IF(COUNT(F95:F105)&lt;11,"",AVERAGE(F95:F105))</f>
        <v/>
      </c>
      <c r="I106">
        <f>IF(OR(G106="",H106=""),"",G106+2.66*H106)</f>
        <v/>
      </c>
      <c r="J106">
        <f>IF(OR(G106="",H106=""),"",G106-2.66*H106)</f>
        <v/>
      </c>
      <c r="K106">
        <f>IF(OR(G106="",COUNT(E99:E106)&lt;8),"",IF(COUNTIF(E99:E106,"&gt;"&amp;G106)=8,"Above",IF(COUNTIF(E99:E106,"&lt;"&amp;G106)=8,"Below","")))</f>
        <v/>
      </c>
      <c r="L106">
        <f>IF('Weekly data'!$C106="","",IF(Metrics!$J$7="Seasonal bookings",IF(OR(N(IFERROR(INDEX(Targets!$C$6:$C$45,MATCH('Weekly data'!$C106,Targets!$A$6:$A$45,0)),0))=0,SUM(Seasonality!$B$6:$B$18)=0),"",IFERROR(INDEX(Targets!$C$6:$C$45,MATCH('Weekly data'!$C106,Targets!$A$6:$A$45,0)),0)*$B106/SUM(Seasonality!$B$6:$B$18)),IF(Metrics!$J$7="Seasonal pipeline",IF(OR(N(IFERROR(INDEX(Targets!$C$6:$C$45,MATCH('Weekly data'!$C106,Targets!$A$6:$A$45,0)),0))=0,SUM(Seasonality!$C$6:$C$18)=0),"",IFERROR(INDEX(Targets!$C$6:$C$45,MATCH('Weekly data'!$C106,Targets!$A$6:$A$45,0)),0)*$C106/SUM(Seasonality!$C$6:$C$18)),IF(Metrics!$J$7="Quarter plan",IF(N(IFERROR(INDEX(Targets!$C$6:$C$45,MATCH('Weekly data'!$C106,Targets!$A$6:$A$45,0)),0))=0,"",IFERROR(INDEX(Targets!$C$6:$C$45,MATCH('Weekly data'!$C106,Targets!$A$6:$A$45,0)),0)),IF(AND(Metrics!$J$7="Weekly",ISNUMBER(Metrics!$K$7)),Metrics!$K$7,"")))))</f>
        <v/>
      </c>
      <c r="M106">
        <f>IF(NOT(ISNUMBER('Weekly data'!F106)),"",IF(Metrics!$L$7="% of target",IF(ISNUMBER(L106),IF(L106=0,"",'Weekly data'!F106/L106),""),'Weekly data'!F106))</f>
        <v/>
      </c>
      <c r="N106">
        <f>IF(AND(ISNUMBER(M106),ISNUMBER(M105)),ABS(M106-M105),"")</f>
        <v/>
      </c>
      <c r="O106">
        <f>IF(COUNT(M94:M105)&lt;12,"",AVERAGE(M94:M105))</f>
        <v/>
      </c>
      <c r="P106">
        <f>IF(COUNT(N95:N105)&lt;11,"",AVERAGE(N95:N105))</f>
        <v/>
      </c>
      <c r="Q106">
        <f>IF(OR(O106="",P106=""),"",O106+2.66*P106)</f>
        <v/>
      </c>
      <c r="R106">
        <f>IF(OR(O106="",P106=""),"",O106-2.66*P106)</f>
        <v/>
      </c>
      <c r="S106">
        <f>IF(OR(O106="",COUNT(M99:M106)&lt;8),"",IF(COUNTIF(M99:M106,"&gt;"&amp;O106)=8,"Above",IF(COUNTIF(M99:M106,"&lt;"&amp;O106)=8,"Below","")))</f>
        <v/>
      </c>
      <c r="T106">
        <f>IF('Weekly data'!$C106="","",IF(Metrics!$J$8="Seasonal bookings",IF(OR(N(IFERROR(INDEX(Targets!$D$6:$D$45,MATCH('Weekly data'!$C106,Targets!$A$6:$A$45,0)),0))=0,SUM(Seasonality!$B$6:$B$18)=0),"",IFERROR(INDEX(Targets!$D$6:$D$45,MATCH('Weekly data'!$C106,Targets!$A$6:$A$45,0)),0)*$B106/SUM(Seasonality!$B$6:$B$18)),IF(Metrics!$J$8="Seasonal pipeline",IF(OR(N(IFERROR(INDEX(Targets!$D$6:$D$45,MATCH('Weekly data'!$C106,Targets!$A$6:$A$45,0)),0))=0,SUM(Seasonality!$C$6:$C$18)=0),"",IFERROR(INDEX(Targets!$D$6:$D$45,MATCH('Weekly data'!$C106,Targets!$A$6:$A$45,0)),0)*$C106/SUM(Seasonality!$C$6:$C$18)),IF(Metrics!$J$8="Quarter plan",IF(N(IFERROR(INDEX(Targets!$D$6:$D$45,MATCH('Weekly data'!$C106,Targets!$A$6:$A$45,0)),0))=0,"",IFERROR(INDEX(Targets!$D$6:$D$45,MATCH('Weekly data'!$C106,Targets!$A$6:$A$45,0)),0)),IF(AND(Metrics!$J$8="Weekly",ISNUMBER(Metrics!$K$8)),Metrics!$K$8,"")))))</f>
        <v/>
      </c>
      <c r="U106">
        <f>IF(NOT(ISNUMBER('Weekly data'!G106)),"",IF(Metrics!$L$8="% of target",IF(ISNUMBER(T106),IF(T106=0,"",'Weekly data'!G106/T106),""),'Weekly data'!G106))</f>
        <v/>
      </c>
      <c r="V106">
        <f>IF(AND(ISNUMBER(U106),ISNUMBER(U105)),ABS(U106-U105),"")</f>
        <v/>
      </c>
      <c r="W106">
        <f>IF(COUNT(U94:U105)&lt;12,"",AVERAGE(U94:U105))</f>
        <v/>
      </c>
      <c r="X106">
        <f>IF(COUNT(V95:V105)&lt;11,"",AVERAGE(V95:V105))</f>
        <v/>
      </c>
      <c r="Y106">
        <f>IF(OR(W106="",X106=""),"",W106+2.66*X106)</f>
        <v/>
      </c>
      <c r="Z106">
        <f>IF(OR(W106="",X106=""),"",W106-2.66*X106)</f>
        <v/>
      </c>
      <c r="AA106">
        <f>IF(OR(W106="",COUNT(U99:U106)&lt;8),"",IF(COUNTIF(U99:U106,"&gt;"&amp;W106)=8,"Above",IF(COUNTIF(U99:U106,"&lt;"&amp;W106)=8,"Below","")))</f>
        <v/>
      </c>
      <c r="AB106">
        <f>IF('Weekly data'!$C106="","",IF(Metrics!$J$9="Seasonal bookings",IF(OR(N(IFERROR(INDEX(Targets!$E$6:$E$45,MATCH('Weekly data'!$C106,Targets!$A$6:$A$45,0)),0))=0,SUM(Seasonality!$B$6:$B$18)=0),"",IFERROR(INDEX(Targets!$E$6:$E$45,MATCH('Weekly data'!$C106,Targets!$A$6:$A$45,0)),0)*$B106/SUM(Seasonality!$B$6:$B$18)),IF(Metrics!$J$9="Seasonal pipeline",IF(OR(N(IFERROR(INDEX(Targets!$E$6:$E$45,MATCH('Weekly data'!$C106,Targets!$A$6:$A$45,0)),0))=0,SUM(Seasonality!$C$6:$C$18)=0),"",IFERROR(INDEX(Targets!$E$6:$E$45,MATCH('Weekly data'!$C106,Targets!$A$6:$A$45,0)),0)*$C106/SUM(Seasonality!$C$6:$C$18)),IF(Metrics!$J$9="Quarter plan",IF(N(IFERROR(INDEX(Targets!$E$6:$E$45,MATCH('Weekly data'!$C106,Targets!$A$6:$A$45,0)),0))=0,"",IFERROR(INDEX(Targets!$E$6:$E$45,MATCH('Weekly data'!$C106,Targets!$A$6:$A$45,0)),0)),IF(AND(Metrics!$J$9="Weekly",ISNUMBER(Metrics!$K$9)),Metrics!$K$9,"")))))</f>
        <v/>
      </c>
      <c r="AC106">
        <f>IF(NOT(ISNUMBER('Weekly data'!H106)),"",IF(Metrics!$L$9="% of target",IF(ISNUMBER(AB106),IF(AB106=0,"",'Weekly data'!H106/AB106),""),'Weekly data'!H106))</f>
        <v/>
      </c>
      <c r="AD106">
        <f>IF(AND(ISNUMBER(AC106),ISNUMBER(AC105)),ABS(AC106-AC105),"")</f>
        <v/>
      </c>
      <c r="AE106">
        <f>IF(COUNT(AC94:AC105)&lt;12,"",AVERAGE(AC94:AC105))</f>
        <v/>
      </c>
      <c r="AF106">
        <f>IF(COUNT(AD95:AD105)&lt;11,"",AVERAGE(AD95:AD105))</f>
        <v/>
      </c>
      <c r="AG106">
        <f>IF(OR(AE106="",AF106=""),"",AE106+2.66*AF106)</f>
        <v/>
      </c>
      <c r="AH106">
        <f>IF(OR(AE106="",AF106=""),"",AE106-2.66*AF106)</f>
        <v/>
      </c>
      <c r="AI106">
        <f>IF(OR(AE106="",COUNT(AC99:AC106)&lt;8),"",IF(COUNTIF(AC99:AC106,"&gt;"&amp;AE106)=8,"Above",IF(COUNTIF(AC99:AC106,"&lt;"&amp;AE106)=8,"Below","")))</f>
        <v/>
      </c>
      <c r="AJ106">
        <f>IF('Weekly data'!$C106="","",IF(Metrics!$J$10="Seasonal bookings",IF(OR(N(IFERROR(INDEX(Targets!$F$6:$F$45,MATCH('Weekly data'!$C106,Targets!$A$6:$A$45,0)),0))=0,SUM(Seasonality!$B$6:$B$18)=0),"",IFERROR(INDEX(Targets!$F$6:$F$45,MATCH('Weekly data'!$C106,Targets!$A$6:$A$45,0)),0)*$B106/SUM(Seasonality!$B$6:$B$18)),IF(Metrics!$J$10="Seasonal pipeline",IF(OR(N(IFERROR(INDEX(Targets!$F$6:$F$45,MATCH('Weekly data'!$C106,Targets!$A$6:$A$45,0)),0))=0,SUM(Seasonality!$C$6:$C$18)=0),"",IFERROR(INDEX(Targets!$F$6:$F$45,MATCH('Weekly data'!$C106,Targets!$A$6:$A$45,0)),0)*$C106/SUM(Seasonality!$C$6:$C$18)),IF(Metrics!$J$10="Quarter plan",IF(N(IFERROR(INDEX(Targets!$F$6:$F$45,MATCH('Weekly data'!$C106,Targets!$A$6:$A$45,0)),0))=0,"",IFERROR(INDEX(Targets!$F$6:$F$45,MATCH('Weekly data'!$C106,Targets!$A$6:$A$45,0)),0)),IF(AND(Metrics!$J$10="Weekly",ISNUMBER(Metrics!$K$10)),Metrics!$K$10,"")))))</f>
        <v/>
      </c>
      <c r="AK106">
        <f>IF(NOT(ISNUMBER('Weekly data'!I106)),"",IF(Metrics!$L$10="% of target",IF(ISNUMBER(AJ106),IF(AJ106=0,"",'Weekly data'!I106/AJ106),""),'Weekly data'!I106))</f>
        <v/>
      </c>
      <c r="AL106">
        <f>IF(AND(ISNUMBER(AK106),ISNUMBER(AK105)),ABS(AK106-AK105),"")</f>
        <v/>
      </c>
      <c r="AM106">
        <f>IF(COUNT(AK94:AK105)&lt;12,"",AVERAGE(AK94:AK105))</f>
        <v/>
      </c>
      <c r="AN106">
        <f>IF(COUNT(AL95:AL105)&lt;11,"",AVERAGE(AL95:AL105))</f>
        <v/>
      </c>
      <c r="AO106">
        <f>IF(OR(AM106="",AN106=""),"",AM106+2.66*AN106)</f>
        <v/>
      </c>
      <c r="AP106">
        <f>IF(OR(AM106="",AN106=""),"",AM106-2.66*AN106)</f>
        <v/>
      </c>
      <c r="AQ106">
        <f>IF(OR(AM106="",COUNT(AK99:AK106)&lt;8),"",IF(COUNTIF(AK99:AK106,"&gt;"&amp;AM106)=8,"Above",IF(COUNTIF(AK99:AK106,"&lt;"&amp;AM106)=8,"Below","")))</f>
        <v/>
      </c>
      <c r="AR106">
        <f>IF('Weekly data'!$C106="","",IF(Metrics!$J$11="Seasonal bookings",IF(OR(N(IFERROR(INDEX(Targets!$G$6:$G$45,MATCH('Weekly data'!$C106,Targets!$A$6:$A$45,0)),0))=0,SUM(Seasonality!$B$6:$B$18)=0),"",IFERROR(INDEX(Targets!$G$6:$G$45,MATCH('Weekly data'!$C106,Targets!$A$6:$A$45,0)),0)*$B106/SUM(Seasonality!$B$6:$B$18)),IF(Metrics!$J$11="Seasonal pipeline",IF(OR(N(IFERROR(INDEX(Targets!$G$6:$G$45,MATCH('Weekly data'!$C106,Targets!$A$6:$A$45,0)),0))=0,SUM(Seasonality!$C$6:$C$18)=0),"",IFERROR(INDEX(Targets!$G$6:$G$45,MATCH('Weekly data'!$C106,Targets!$A$6:$A$45,0)),0)*$C106/SUM(Seasonality!$C$6:$C$18)),IF(Metrics!$J$11="Quarter plan",IF(N(IFERROR(INDEX(Targets!$G$6:$G$45,MATCH('Weekly data'!$C106,Targets!$A$6:$A$45,0)),0))=0,"",IFERROR(INDEX(Targets!$G$6:$G$45,MATCH('Weekly data'!$C106,Targets!$A$6:$A$45,0)),0)),IF(AND(Metrics!$J$11="Weekly",ISNUMBER(Metrics!$K$11)),Metrics!$K$11,"")))))</f>
        <v/>
      </c>
      <c r="AS106">
        <f>IF(NOT(ISNUMBER('Weekly data'!J106)),"",IF(Metrics!$L$11="% of target",IF(ISNUMBER(AR106),IF(AR106=0,"",'Weekly data'!J106/AR106),""),'Weekly data'!J106))</f>
        <v/>
      </c>
      <c r="AT106">
        <f>IF(AND(ISNUMBER(AS106),ISNUMBER(AS105)),ABS(AS106-AS105),"")</f>
        <v/>
      </c>
      <c r="AU106">
        <f>IF(COUNT(AS94:AS105)&lt;12,"",AVERAGE(AS94:AS105))</f>
        <v/>
      </c>
      <c r="AV106">
        <f>IF(COUNT(AT95:AT105)&lt;11,"",AVERAGE(AT95:AT105))</f>
        <v/>
      </c>
      <c r="AW106">
        <f>IF(OR(AU106="",AV106=""),"",AU106+2.66*AV106)</f>
        <v/>
      </c>
      <c r="AX106">
        <f>IF(OR(AU106="",AV106=""),"",AU106-2.66*AV106)</f>
        <v/>
      </c>
      <c r="AY106">
        <f>IF(OR(AU106="",COUNT(AS99:AS106)&lt;8),"",IF(COUNTIF(AS99:AS106,"&gt;"&amp;AU106)=8,"Above",IF(COUNTIF(AS99:AS106,"&lt;"&amp;AU106)=8,"Below","")))</f>
        <v/>
      </c>
      <c r="AZ106">
        <f>IF('Weekly data'!$C106="","",IF(Metrics!$J$12="Seasonal bookings",IF(OR(N(IFERROR(INDEX(Targets!$H$6:$H$45,MATCH('Weekly data'!$C106,Targets!$A$6:$A$45,0)),0))=0,SUM(Seasonality!$B$6:$B$18)=0),"",IFERROR(INDEX(Targets!$H$6:$H$45,MATCH('Weekly data'!$C106,Targets!$A$6:$A$45,0)),0)*$B106/SUM(Seasonality!$B$6:$B$18)),IF(Metrics!$J$12="Seasonal pipeline",IF(OR(N(IFERROR(INDEX(Targets!$H$6:$H$45,MATCH('Weekly data'!$C106,Targets!$A$6:$A$45,0)),0))=0,SUM(Seasonality!$C$6:$C$18)=0),"",IFERROR(INDEX(Targets!$H$6:$H$45,MATCH('Weekly data'!$C106,Targets!$A$6:$A$45,0)),0)*$C106/SUM(Seasonality!$C$6:$C$18)),IF(Metrics!$J$12="Quarter plan",IF(N(IFERROR(INDEX(Targets!$H$6:$H$45,MATCH('Weekly data'!$C106,Targets!$A$6:$A$45,0)),0))=0,"",IFERROR(INDEX(Targets!$H$6:$H$45,MATCH('Weekly data'!$C106,Targets!$A$6:$A$45,0)),0)),IF(AND(Metrics!$J$12="Weekly",ISNUMBER(Metrics!$K$12)),Metrics!$K$12,"")))))</f>
        <v/>
      </c>
      <c r="BA106">
        <f>IF(NOT(ISNUMBER('Weekly data'!K106)),"",IF(Metrics!$L$12="% of target",IF(ISNUMBER(AZ106),IF(AZ106=0,"",'Weekly data'!K106/AZ106),""),'Weekly data'!K106))</f>
        <v/>
      </c>
      <c r="BB106">
        <f>IF(AND(ISNUMBER(BA106),ISNUMBER(BA105)),ABS(BA106-BA105),"")</f>
        <v/>
      </c>
      <c r="BC106">
        <f>IF(COUNT(BA94:BA105)&lt;12,"",AVERAGE(BA94:BA105))</f>
        <v/>
      </c>
      <c r="BD106">
        <f>IF(COUNT(BB95:BB105)&lt;11,"",AVERAGE(BB95:BB105))</f>
        <v/>
      </c>
      <c r="BE106">
        <f>IF(OR(BC106="",BD106=""),"",BC106+2.66*BD106)</f>
        <v/>
      </c>
      <c r="BF106">
        <f>IF(OR(BC106="",BD106=""),"",BC106-2.66*BD106)</f>
        <v/>
      </c>
      <c r="BG106">
        <f>IF(OR(BC106="",COUNT(BA99:BA106)&lt;8),"",IF(COUNTIF(BA99:BA106,"&gt;"&amp;BC106)=8,"Above",IF(COUNTIF(BA99:BA106,"&lt;"&amp;BC106)=8,"Below","")))</f>
        <v/>
      </c>
      <c r="BH106">
        <f>IF('Weekly data'!$C106="","",IF(Metrics!$J$13="Seasonal bookings",IF(OR(N(IFERROR(INDEX(Targets!$I$6:$I$45,MATCH('Weekly data'!$C106,Targets!$A$6:$A$45,0)),0))=0,SUM(Seasonality!$B$6:$B$18)=0),"",IFERROR(INDEX(Targets!$I$6:$I$45,MATCH('Weekly data'!$C106,Targets!$A$6:$A$45,0)),0)*$B106/SUM(Seasonality!$B$6:$B$18)),IF(Metrics!$J$13="Seasonal pipeline",IF(OR(N(IFERROR(INDEX(Targets!$I$6:$I$45,MATCH('Weekly data'!$C106,Targets!$A$6:$A$45,0)),0))=0,SUM(Seasonality!$C$6:$C$18)=0),"",IFERROR(INDEX(Targets!$I$6:$I$45,MATCH('Weekly data'!$C106,Targets!$A$6:$A$45,0)),0)*$C106/SUM(Seasonality!$C$6:$C$18)),IF(Metrics!$J$13="Quarter plan",IF(N(IFERROR(INDEX(Targets!$I$6:$I$45,MATCH('Weekly data'!$C106,Targets!$A$6:$A$45,0)),0))=0,"",IFERROR(INDEX(Targets!$I$6:$I$45,MATCH('Weekly data'!$C106,Targets!$A$6:$A$45,0)),0)),IF(AND(Metrics!$J$13="Weekly",ISNUMBER(Metrics!$K$13)),Metrics!$K$13,"")))))</f>
        <v/>
      </c>
      <c r="BI106">
        <f>IF(NOT(ISNUMBER('Weekly data'!L106)),"",IF(Metrics!$L$13="% of target",IF(ISNUMBER(BH106),IF(BH106=0,"",'Weekly data'!L106/BH106),""),'Weekly data'!L106))</f>
        <v/>
      </c>
      <c r="BJ106">
        <f>IF(AND(ISNUMBER(BI106),ISNUMBER(BI105)),ABS(BI106-BI105),"")</f>
        <v/>
      </c>
      <c r="BK106">
        <f>IF(COUNT(BI94:BI105)&lt;12,"",AVERAGE(BI94:BI105))</f>
        <v/>
      </c>
      <c r="BL106">
        <f>IF(COUNT(BJ95:BJ105)&lt;11,"",AVERAGE(BJ95:BJ105))</f>
        <v/>
      </c>
      <c r="BM106">
        <f>IF(OR(BK106="",BL106=""),"",BK106+2.66*BL106)</f>
        <v/>
      </c>
      <c r="BN106">
        <f>IF(OR(BK106="",BL106=""),"",BK106-2.66*BL106)</f>
        <v/>
      </c>
      <c r="BO106">
        <f>IF(OR(BK106="",COUNT(BI99:BI106)&lt;8),"",IF(COUNTIF(BI99:BI106,"&gt;"&amp;BK106)=8,"Above",IF(COUNTIF(BI99:BI106,"&lt;"&amp;BK106)=8,"Below","")))</f>
        <v/>
      </c>
      <c r="BP106">
        <f>IF('Weekly data'!$C106="","",IF(Metrics!$J$14="Seasonal bookings",IF(OR(N(IFERROR(INDEX(Targets!$J$6:$J$45,MATCH('Weekly data'!$C106,Targets!$A$6:$A$45,0)),0))=0,SUM(Seasonality!$B$6:$B$18)=0),"",IFERROR(INDEX(Targets!$J$6:$J$45,MATCH('Weekly data'!$C106,Targets!$A$6:$A$45,0)),0)*$B106/SUM(Seasonality!$B$6:$B$18)),IF(Metrics!$J$14="Seasonal pipeline",IF(OR(N(IFERROR(INDEX(Targets!$J$6:$J$45,MATCH('Weekly data'!$C106,Targets!$A$6:$A$45,0)),0))=0,SUM(Seasonality!$C$6:$C$18)=0),"",IFERROR(INDEX(Targets!$J$6:$J$45,MATCH('Weekly data'!$C106,Targets!$A$6:$A$45,0)),0)*$C106/SUM(Seasonality!$C$6:$C$18)),IF(Metrics!$J$14="Quarter plan",IF(N(IFERROR(INDEX(Targets!$J$6:$J$45,MATCH('Weekly data'!$C106,Targets!$A$6:$A$45,0)),0))=0,"",IFERROR(INDEX(Targets!$J$6:$J$45,MATCH('Weekly data'!$C106,Targets!$A$6:$A$45,0)),0)),IF(AND(Metrics!$J$14="Weekly",ISNUMBER(Metrics!$K$14)),Metrics!$K$14,"")))))</f>
        <v/>
      </c>
      <c r="BQ106">
        <f>IF(NOT(ISNUMBER('Weekly data'!M106)),"",IF(Metrics!$L$14="% of target",IF(ISNUMBER(BP106),IF(BP106=0,"",'Weekly data'!M106/BP106),""),'Weekly data'!M106))</f>
        <v/>
      </c>
      <c r="BR106">
        <f>IF(AND(ISNUMBER(BQ106),ISNUMBER(BQ105)),ABS(BQ106-BQ105),"")</f>
        <v/>
      </c>
      <c r="BS106">
        <f>IF(COUNT(BQ94:BQ105)&lt;12,"",AVERAGE(BQ94:BQ105))</f>
        <v/>
      </c>
      <c r="BT106">
        <f>IF(COUNT(BR95:BR105)&lt;11,"",AVERAGE(BR95:BR105))</f>
        <v/>
      </c>
      <c r="BU106">
        <f>IF(OR(BS106="",BT106=""),"",BS106+2.66*BT106)</f>
        <v/>
      </c>
      <c r="BV106">
        <f>IF(OR(BS106="",BT106=""),"",BS106-2.66*BT106)</f>
        <v/>
      </c>
      <c r="BW106">
        <f>IF(OR(BS106="",COUNT(BQ99:BQ106)&lt;8),"",IF(COUNTIF(BQ99:BQ106,"&gt;"&amp;BS106)=8,"Above",IF(COUNTIF(BQ99:BQ106,"&lt;"&amp;BS106)=8,"Below","")))</f>
        <v/>
      </c>
      <c r="BX106">
        <f>IF('Weekly data'!$C106="","",IF(Metrics!$J$15="Seasonal bookings",IF(OR(N(IFERROR(INDEX(Targets!$K$6:$K$45,MATCH('Weekly data'!$C106,Targets!$A$6:$A$45,0)),0))=0,SUM(Seasonality!$B$6:$B$18)=0),"",IFERROR(INDEX(Targets!$K$6:$K$45,MATCH('Weekly data'!$C106,Targets!$A$6:$A$45,0)),0)*$B106/SUM(Seasonality!$B$6:$B$18)),IF(Metrics!$J$15="Seasonal pipeline",IF(OR(N(IFERROR(INDEX(Targets!$K$6:$K$45,MATCH('Weekly data'!$C106,Targets!$A$6:$A$45,0)),0))=0,SUM(Seasonality!$C$6:$C$18)=0),"",IFERROR(INDEX(Targets!$K$6:$K$45,MATCH('Weekly data'!$C106,Targets!$A$6:$A$45,0)),0)*$C106/SUM(Seasonality!$C$6:$C$18)),IF(Metrics!$J$15="Quarter plan",IF(N(IFERROR(INDEX(Targets!$K$6:$K$45,MATCH('Weekly data'!$C106,Targets!$A$6:$A$45,0)),0))=0,"",IFERROR(INDEX(Targets!$K$6:$K$45,MATCH('Weekly data'!$C106,Targets!$A$6:$A$45,0)),0)),IF(AND(Metrics!$J$15="Weekly",ISNUMBER(Metrics!$K$15)),Metrics!$K$15,"")))))</f>
        <v/>
      </c>
      <c r="BY106">
        <f>IF(NOT(ISNUMBER('Weekly data'!N106)),"",IF(Metrics!$L$15="% of target",IF(ISNUMBER(BX106),IF(BX106=0,"",'Weekly data'!N106/BX106),""),'Weekly data'!N106))</f>
        <v/>
      </c>
      <c r="BZ106">
        <f>IF(AND(ISNUMBER(BY106),ISNUMBER(BY105)),ABS(BY106-BY105),"")</f>
        <v/>
      </c>
      <c r="CA106">
        <f>IF(COUNT(BY94:BY105)&lt;12,"",AVERAGE(BY94:BY105))</f>
        <v/>
      </c>
      <c r="CB106">
        <f>IF(COUNT(BZ95:BZ105)&lt;11,"",AVERAGE(BZ95:BZ105))</f>
        <v/>
      </c>
      <c r="CC106">
        <f>IF(OR(CA106="",CB106=""),"",CA106+2.66*CB106)</f>
        <v/>
      </c>
      <c r="CD106">
        <f>IF(OR(CA106="",CB106=""),"",CA106-2.66*CB106)</f>
        <v/>
      </c>
      <c r="CE106">
        <f>IF(OR(CA106="",COUNT(BY99:BY106)&lt;8),"",IF(COUNTIF(BY99:BY106,"&gt;"&amp;CA106)=8,"Above",IF(COUNTIF(BY99:BY106,"&lt;"&amp;CA106)=8,"Below","")))</f>
        <v/>
      </c>
      <c r="CF106">
        <f>IF('Weekly data'!$C106="","",IF(Metrics!$J$16="Seasonal bookings",IF(OR(N(IFERROR(INDEX(Targets!$L$6:$L$45,MATCH('Weekly data'!$C106,Targets!$A$6:$A$45,0)),0))=0,SUM(Seasonality!$B$6:$B$18)=0),"",IFERROR(INDEX(Targets!$L$6:$L$45,MATCH('Weekly data'!$C106,Targets!$A$6:$A$45,0)),0)*$B106/SUM(Seasonality!$B$6:$B$18)),IF(Metrics!$J$16="Seasonal pipeline",IF(OR(N(IFERROR(INDEX(Targets!$L$6:$L$45,MATCH('Weekly data'!$C106,Targets!$A$6:$A$45,0)),0))=0,SUM(Seasonality!$C$6:$C$18)=0),"",IFERROR(INDEX(Targets!$L$6:$L$45,MATCH('Weekly data'!$C106,Targets!$A$6:$A$45,0)),0)*$C106/SUM(Seasonality!$C$6:$C$18)),IF(Metrics!$J$16="Quarter plan",IF(N(IFERROR(INDEX(Targets!$L$6:$L$45,MATCH('Weekly data'!$C106,Targets!$A$6:$A$45,0)),0))=0,"",IFERROR(INDEX(Targets!$L$6:$L$45,MATCH('Weekly data'!$C106,Targets!$A$6:$A$45,0)),0)),IF(AND(Metrics!$J$16="Weekly",ISNUMBER(Metrics!$K$16)),Metrics!$K$16,"")))))</f>
        <v/>
      </c>
      <c r="CG106">
        <f>IF(NOT(ISNUMBER('Weekly data'!O106)),"",IF(Metrics!$L$16="% of target",IF(ISNUMBER(CF106),IF(CF106=0,"",'Weekly data'!O106/CF106),""),'Weekly data'!O106))</f>
        <v/>
      </c>
      <c r="CH106">
        <f>IF(AND(ISNUMBER(CG106),ISNUMBER(CG105)),ABS(CG106-CG105),"")</f>
        <v/>
      </c>
      <c r="CI106">
        <f>IF(COUNT(CG94:CG105)&lt;12,"",AVERAGE(CG94:CG105))</f>
        <v/>
      </c>
      <c r="CJ106">
        <f>IF(COUNT(CH95:CH105)&lt;11,"",AVERAGE(CH95:CH105))</f>
        <v/>
      </c>
      <c r="CK106">
        <f>IF(OR(CI106="",CJ106=""),"",CI106+2.66*CJ106)</f>
        <v/>
      </c>
      <c r="CL106">
        <f>IF(OR(CI106="",CJ106=""),"",CI106-2.66*CJ106)</f>
        <v/>
      </c>
      <c r="CM106">
        <f>IF(OR(CI106="",COUNT(CG99:CG106)&lt;8),"",IF(COUNTIF(CG99:CG106,"&gt;"&amp;CI106)=8,"Above",IF(COUNTIF(CG99:CG106,"&lt;"&amp;CI106)=8,"Below","")))</f>
        <v/>
      </c>
      <c r="CN106">
        <f>IF('Weekly data'!$C106="","",IF(Metrics!$J$17="Seasonal bookings",IF(OR(N(IFERROR(INDEX(Targets!$M$6:$M$45,MATCH('Weekly data'!$C106,Targets!$A$6:$A$45,0)),0))=0,SUM(Seasonality!$B$6:$B$18)=0),"",IFERROR(INDEX(Targets!$M$6:$M$45,MATCH('Weekly data'!$C106,Targets!$A$6:$A$45,0)),0)*$B106/SUM(Seasonality!$B$6:$B$18)),IF(Metrics!$J$17="Seasonal pipeline",IF(OR(N(IFERROR(INDEX(Targets!$M$6:$M$45,MATCH('Weekly data'!$C106,Targets!$A$6:$A$45,0)),0))=0,SUM(Seasonality!$C$6:$C$18)=0),"",IFERROR(INDEX(Targets!$M$6:$M$45,MATCH('Weekly data'!$C106,Targets!$A$6:$A$45,0)),0)*$C106/SUM(Seasonality!$C$6:$C$18)),IF(Metrics!$J$17="Quarter plan",IF(N(IFERROR(INDEX(Targets!$M$6:$M$45,MATCH('Weekly data'!$C106,Targets!$A$6:$A$45,0)),0))=0,"",IFERROR(INDEX(Targets!$M$6:$M$45,MATCH('Weekly data'!$C106,Targets!$A$6:$A$45,0)),0)),IF(AND(Metrics!$J$17="Weekly",ISNUMBER(Metrics!$K$17)),Metrics!$K$17,"")))))</f>
        <v/>
      </c>
      <c r="CO106">
        <f>IF(NOT(ISNUMBER('Weekly data'!P106)),"",IF(Metrics!$L$17="% of target",IF(ISNUMBER(CN106),IF(CN106=0,"",'Weekly data'!P106/CN106),""),'Weekly data'!P106))</f>
        <v/>
      </c>
      <c r="CP106">
        <f>IF(AND(ISNUMBER(CO106),ISNUMBER(CO105)),ABS(CO106-CO105),"")</f>
        <v/>
      </c>
      <c r="CQ106">
        <f>IF(COUNT(CO94:CO105)&lt;12,"",AVERAGE(CO94:CO105))</f>
        <v/>
      </c>
      <c r="CR106">
        <f>IF(COUNT(CP95:CP105)&lt;11,"",AVERAGE(CP95:CP105))</f>
        <v/>
      </c>
      <c r="CS106">
        <f>IF(OR(CQ106="",CR106=""),"",CQ106+2.66*CR106)</f>
        <v/>
      </c>
      <c r="CT106">
        <f>IF(OR(CQ106="",CR106=""),"",CQ106-2.66*CR106)</f>
        <v/>
      </c>
      <c r="CU106">
        <f>IF(OR(CQ106="",COUNT(CO99:CO106)&lt;8),"",IF(COUNTIF(CO99:CO106,"&gt;"&amp;CQ106)=8,"Above",IF(COUNTIF(CO99:CO106,"&lt;"&amp;CQ106)=8,"Below","")))</f>
        <v/>
      </c>
    </row>
    <row r="107">
      <c r="A107" s="8">
        <f>'Weekly data'!A107</f>
        <v/>
      </c>
      <c r="B107">
        <f>IF('Weekly data'!D107="","",INDEX(Seasonality!$B$6:$B$18,'Weekly data'!D107))</f>
        <v/>
      </c>
      <c r="C107">
        <f>IF('Weekly data'!D107="","",INDEX(Seasonality!$C$6:$C$18,'Weekly data'!D107))</f>
        <v/>
      </c>
      <c r="D107">
        <f>IF('Weekly data'!$C107="","",IF(Metrics!$J$6="Seasonal bookings",IF(OR(N(IFERROR(INDEX(Targets!$B$6:$B$45,MATCH('Weekly data'!$C107,Targets!$A$6:$A$45,0)),0))=0,SUM(Seasonality!$B$6:$B$18)=0),"",IFERROR(INDEX(Targets!$B$6:$B$45,MATCH('Weekly data'!$C107,Targets!$A$6:$A$45,0)),0)*$B107/SUM(Seasonality!$B$6:$B$18)),IF(Metrics!$J$6="Seasonal pipeline",IF(OR(N(IFERROR(INDEX(Targets!$B$6:$B$45,MATCH('Weekly data'!$C107,Targets!$A$6:$A$45,0)),0))=0,SUM(Seasonality!$C$6:$C$18)=0),"",IFERROR(INDEX(Targets!$B$6:$B$45,MATCH('Weekly data'!$C107,Targets!$A$6:$A$45,0)),0)*$C107/SUM(Seasonality!$C$6:$C$18)),IF(Metrics!$J$6="Quarter plan",IF(N(IFERROR(INDEX(Targets!$B$6:$B$45,MATCH('Weekly data'!$C107,Targets!$A$6:$A$45,0)),0))=0,"",IFERROR(INDEX(Targets!$B$6:$B$45,MATCH('Weekly data'!$C107,Targets!$A$6:$A$45,0)),0)),IF(AND(Metrics!$J$6="Weekly",ISNUMBER(Metrics!$K$6)),Metrics!$K$6,"")))))</f>
        <v/>
      </c>
      <c r="E107">
        <f>IF(NOT(ISNUMBER('Weekly data'!E107)),"",IF(Metrics!$L$6="% of target",IF(ISNUMBER(D107),IF(D107=0,"",'Weekly data'!E107/D107),""),'Weekly data'!E107))</f>
        <v/>
      </c>
      <c r="F107">
        <f>IF(AND(ISNUMBER(E107),ISNUMBER(E106)),ABS(E107-E106),"")</f>
        <v/>
      </c>
      <c r="G107">
        <f>IF(COUNT(E95:E106)&lt;12,"",AVERAGE(E95:E106))</f>
        <v/>
      </c>
      <c r="H107">
        <f>IF(COUNT(F96:F106)&lt;11,"",AVERAGE(F96:F106))</f>
        <v/>
      </c>
      <c r="I107">
        <f>IF(OR(G107="",H107=""),"",G107+2.66*H107)</f>
        <v/>
      </c>
      <c r="J107">
        <f>IF(OR(G107="",H107=""),"",G107-2.66*H107)</f>
        <v/>
      </c>
      <c r="K107">
        <f>IF(OR(G107="",COUNT(E100:E107)&lt;8),"",IF(COUNTIF(E100:E107,"&gt;"&amp;G107)=8,"Above",IF(COUNTIF(E100:E107,"&lt;"&amp;G107)=8,"Below","")))</f>
        <v/>
      </c>
      <c r="L107">
        <f>IF('Weekly data'!$C107="","",IF(Metrics!$J$7="Seasonal bookings",IF(OR(N(IFERROR(INDEX(Targets!$C$6:$C$45,MATCH('Weekly data'!$C107,Targets!$A$6:$A$45,0)),0))=0,SUM(Seasonality!$B$6:$B$18)=0),"",IFERROR(INDEX(Targets!$C$6:$C$45,MATCH('Weekly data'!$C107,Targets!$A$6:$A$45,0)),0)*$B107/SUM(Seasonality!$B$6:$B$18)),IF(Metrics!$J$7="Seasonal pipeline",IF(OR(N(IFERROR(INDEX(Targets!$C$6:$C$45,MATCH('Weekly data'!$C107,Targets!$A$6:$A$45,0)),0))=0,SUM(Seasonality!$C$6:$C$18)=0),"",IFERROR(INDEX(Targets!$C$6:$C$45,MATCH('Weekly data'!$C107,Targets!$A$6:$A$45,0)),0)*$C107/SUM(Seasonality!$C$6:$C$18)),IF(Metrics!$J$7="Quarter plan",IF(N(IFERROR(INDEX(Targets!$C$6:$C$45,MATCH('Weekly data'!$C107,Targets!$A$6:$A$45,0)),0))=0,"",IFERROR(INDEX(Targets!$C$6:$C$45,MATCH('Weekly data'!$C107,Targets!$A$6:$A$45,0)),0)),IF(AND(Metrics!$J$7="Weekly",ISNUMBER(Metrics!$K$7)),Metrics!$K$7,"")))))</f>
        <v/>
      </c>
      <c r="M107">
        <f>IF(NOT(ISNUMBER('Weekly data'!F107)),"",IF(Metrics!$L$7="% of target",IF(ISNUMBER(L107),IF(L107=0,"",'Weekly data'!F107/L107),""),'Weekly data'!F107))</f>
        <v/>
      </c>
      <c r="N107">
        <f>IF(AND(ISNUMBER(M107),ISNUMBER(M106)),ABS(M107-M106),"")</f>
        <v/>
      </c>
      <c r="O107">
        <f>IF(COUNT(M95:M106)&lt;12,"",AVERAGE(M95:M106))</f>
        <v/>
      </c>
      <c r="P107">
        <f>IF(COUNT(N96:N106)&lt;11,"",AVERAGE(N96:N106))</f>
        <v/>
      </c>
      <c r="Q107">
        <f>IF(OR(O107="",P107=""),"",O107+2.66*P107)</f>
        <v/>
      </c>
      <c r="R107">
        <f>IF(OR(O107="",P107=""),"",O107-2.66*P107)</f>
        <v/>
      </c>
      <c r="S107">
        <f>IF(OR(O107="",COUNT(M100:M107)&lt;8),"",IF(COUNTIF(M100:M107,"&gt;"&amp;O107)=8,"Above",IF(COUNTIF(M100:M107,"&lt;"&amp;O107)=8,"Below","")))</f>
        <v/>
      </c>
      <c r="T107">
        <f>IF('Weekly data'!$C107="","",IF(Metrics!$J$8="Seasonal bookings",IF(OR(N(IFERROR(INDEX(Targets!$D$6:$D$45,MATCH('Weekly data'!$C107,Targets!$A$6:$A$45,0)),0))=0,SUM(Seasonality!$B$6:$B$18)=0),"",IFERROR(INDEX(Targets!$D$6:$D$45,MATCH('Weekly data'!$C107,Targets!$A$6:$A$45,0)),0)*$B107/SUM(Seasonality!$B$6:$B$18)),IF(Metrics!$J$8="Seasonal pipeline",IF(OR(N(IFERROR(INDEX(Targets!$D$6:$D$45,MATCH('Weekly data'!$C107,Targets!$A$6:$A$45,0)),0))=0,SUM(Seasonality!$C$6:$C$18)=0),"",IFERROR(INDEX(Targets!$D$6:$D$45,MATCH('Weekly data'!$C107,Targets!$A$6:$A$45,0)),0)*$C107/SUM(Seasonality!$C$6:$C$18)),IF(Metrics!$J$8="Quarter plan",IF(N(IFERROR(INDEX(Targets!$D$6:$D$45,MATCH('Weekly data'!$C107,Targets!$A$6:$A$45,0)),0))=0,"",IFERROR(INDEX(Targets!$D$6:$D$45,MATCH('Weekly data'!$C107,Targets!$A$6:$A$45,0)),0)),IF(AND(Metrics!$J$8="Weekly",ISNUMBER(Metrics!$K$8)),Metrics!$K$8,"")))))</f>
        <v/>
      </c>
      <c r="U107">
        <f>IF(NOT(ISNUMBER('Weekly data'!G107)),"",IF(Metrics!$L$8="% of target",IF(ISNUMBER(T107),IF(T107=0,"",'Weekly data'!G107/T107),""),'Weekly data'!G107))</f>
        <v/>
      </c>
      <c r="V107">
        <f>IF(AND(ISNUMBER(U107),ISNUMBER(U106)),ABS(U107-U106),"")</f>
        <v/>
      </c>
      <c r="W107">
        <f>IF(COUNT(U95:U106)&lt;12,"",AVERAGE(U95:U106))</f>
        <v/>
      </c>
      <c r="X107">
        <f>IF(COUNT(V96:V106)&lt;11,"",AVERAGE(V96:V106))</f>
        <v/>
      </c>
      <c r="Y107">
        <f>IF(OR(W107="",X107=""),"",W107+2.66*X107)</f>
        <v/>
      </c>
      <c r="Z107">
        <f>IF(OR(W107="",X107=""),"",W107-2.66*X107)</f>
        <v/>
      </c>
      <c r="AA107">
        <f>IF(OR(W107="",COUNT(U100:U107)&lt;8),"",IF(COUNTIF(U100:U107,"&gt;"&amp;W107)=8,"Above",IF(COUNTIF(U100:U107,"&lt;"&amp;W107)=8,"Below","")))</f>
        <v/>
      </c>
      <c r="AB107">
        <f>IF('Weekly data'!$C107="","",IF(Metrics!$J$9="Seasonal bookings",IF(OR(N(IFERROR(INDEX(Targets!$E$6:$E$45,MATCH('Weekly data'!$C107,Targets!$A$6:$A$45,0)),0))=0,SUM(Seasonality!$B$6:$B$18)=0),"",IFERROR(INDEX(Targets!$E$6:$E$45,MATCH('Weekly data'!$C107,Targets!$A$6:$A$45,0)),0)*$B107/SUM(Seasonality!$B$6:$B$18)),IF(Metrics!$J$9="Seasonal pipeline",IF(OR(N(IFERROR(INDEX(Targets!$E$6:$E$45,MATCH('Weekly data'!$C107,Targets!$A$6:$A$45,0)),0))=0,SUM(Seasonality!$C$6:$C$18)=0),"",IFERROR(INDEX(Targets!$E$6:$E$45,MATCH('Weekly data'!$C107,Targets!$A$6:$A$45,0)),0)*$C107/SUM(Seasonality!$C$6:$C$18)),IF(Metrics!$J$9="Quarter plan",IF(N(IFERROR(INDEX(Targets!$E$6:$E$45,MATCH('Weekly data'!$C107,Targets!$A$6:$A$45,0)),0))=0,"",IFERROR(INDEX(Targets!$E$6:$E$45,MATCH('Weekly data'!$C107,Targets!$A$6:$A$45,0)),0)),IF(AND(Metrics!$J$9="Weekly",ISNUMBER(Metrics!$K$9)),Metrics!$K$9,"")))))</f>
        <v/>
      </c>
      <c r="AC107">
        <f>IF(NOT(ISNUMBER('Weekly data'!H107)),"",IF(Metrics!$L$9="% of target",IF(ISNUMBER(AB107),IF(AB107=0,"",'Weekly data'!H107/AB107),""),'Weekly data'!H107))</f>
        <v/>
      </c>
      <c r="AD107">
        <f>IF(AND(ISNUMBER(AC107),ISNUMBER(AC106)),ABS(AC107-AC106),"")</f>
        <v/>
      </c>
      <c r="AE107">
        <f>IF(COUNT(AC95:AC106)&lt;12,"",AVERAGE(AC95:AC106))</f>
        <v/>
      </c>
      <c r="AF107">
        <f>IF(COUNT(AD96:AD106)&lt;11,"",AVERAGE(AD96:AD106))</f>
        <v/>
      </c>
      <c r="AG107">
        <f>IF(OR(AE107="",AF107=""),"",AE107+2.66*AF107)</f>
        <v/>
      </c>
      <c r="AH107">
        <f>IF(OR(AE107="",AF107=""),"",AE107-2.66*AF107)</f>
        <v/>
      </c>
      <c r="AI107">
        <f>IF(OR(AE107="",COUNT(AC100:AC107)&lt;8),"",IF(COUNTIF(AC100:AC107,"&gt;"&amp;AE107)=8,"Above",IF(COUNTIF(AC100:AC107,"&lt;"&amp;AE107)=8,"Below","")))</f>
        <v/>
      </c>
      <c r="AJ107">
        <f>IF('Weekly data'!$C107="","",IF(Metrics!$J$10="Seasonal bookings",IF(OR(N(IFERROR(INDEX(Targets!$F$6:$F$45,MATCH('Weekly data'!$C107,Targets!$A$6:$A$45,0)),0))=0,SUM(Seasonality!$B$6:$B$18)=0),"",IFERROR(INDEX(Targets!$F$6:$F$45,MATCH('Weekly data'!$C107,Targets!$A$6:$A$45,0)),0)*$B107/SUM(Seasonality!$B$6:$B$18)),IF(Metrics!$J$10="Seasonal pipeline",IF(OR(N(IFERROR(INDEX(Targets!$F$6:$F$45,MATCH('Weekly data'!$C107,Targets!$A$6:$A$45,0)),0))=0,SUM(Seasonality!$C$6:$C$18)=0),"",IFERROR(INDEX(Targets!$F$6:$F$45,MATCH('Weekly data'!$C107,Targets!$A$6:$A$45,0)),0)*$C107/SUM(Seasonality!$C$6:$C$18)),IF(Metrics!$J$10="Quarter plan",IF(N(IFERROR(INDEX(Targets!$F$6:$F$45,MATCH('Weekly data'!$C107,Targets!$A$6:$A$45,0)),0))=0,"",IFERROR(INDEX(Targets!$F$6:$F$45,MATCH('Weekly data'!$C107,Targets!$A$6:$A$45,0)),0)),IF(AND(Metrics!$J$10="Weekly",ISNUMBER(Metrics!$K$10)),Metrics!$K$10,"")))))</f>
        <v/>
      </c>
      <c r="AK107">
        <f>IF(NOT(ISNUMBER('Weekly data'!I107)),"",IF(Metrics!$L$10="% of target",IF(ISNUMBER(AJ107),IF(AJ107=0,"",'Weekly data'!I107/AJ107),""),'Weekly data'!I107))</f>
        <v/>
      </c>
      <c r="AL107">
        <f>IF(AND(ISNUMBER(AK107),ISNUMBER(AK106)),ABS(AK107-AK106),"")</f>
        <v/>
      </c>
      <c r="AM107">
        <f>IF(COUNT(AK95:AK106)&lt;12,"",AVERAGE(AK95:AK106))</f>
        <v/>
      </c>
      <c r="AN107">
        <f>IF(COUNT(AL96:AL106)&lt;11,"",AVERAGE(AL96:AL106))</f>
        <v/>
      </c>
      <c r="AO107">
        <f>IF(OR(AM107="",AN107=""),"",AM107+2.66*AN107)</f>
        <v/>
      </c>
      <c r="AP107">
        <f>IF(OR(AM107="",AN107=""),"",AM107-2.66*AN107)</f>
        <v/>
      </c>
      <c r="AQ107">
        <f>IF(OR(AM107="",COUNT(AK100:AK107)&lt;8),"",IF(COUNTIF(AK100:AK107,"&gt;"&amp;AM107)=8,"Above",IF(COUNTIF(AK100:AK107,"&lt;"&amp;AM107)=8,"Below","")))</f>
        <v/>
      </c>
      <c r="AR107">
        <f>IF('Weekly data'!$C107="","",IF(Metrics!$J$11="Seasonal bookings",IF(OR(N(IFERROR(INDEX(Targets!$G$6:$G$45,MATCH('Weekly data'!$C107,Targets!$A$6:$A$45,0)),0))=0,SUM(Seasonality!$B$6:$B$18)=0),"",IFERROR(INDEX(Targets!$G$6:$G$45,MATCH('Weekly data'!$C107,Targets!$A$6:$A$45,0)),0)*$B107/SUM(Seasonality!$B$6:$B$18)),IF(Metrics!$J$11="Seasonal pipeline",IF(OR(N(IFERROR(INDEX(Targets!$G$6:$G$45,MATCH('Weekly data'!$C107,Targets!$A$6:$A$45,0)),0))=0,SUM(Seasonality!$C$6:$C$18)=0),"",IFERROR(INDEX(Targets!$G$6:$G$45,MATCH('Weekly data'!$C107,Targets!$A$6:$A$45,0)),0)*$C107/SUM(Seasonality!$C$6:$C$18)),IF(Metrics!$J$11="Quarter plan",IF(N(IFERROR(INDEX(Targets!$G$6:$G$45,MATCH('Weekly data'!$C107,Targets!$A$6:$A$45,0)),0))=0,"",IFERROR(INDEX(Targets!$G$6:$G$45,MATCH('Weekly data'!$C107,Targets!$A$6:$A$45,0)),0)),IF(AND(Metrics!$J$11="Weekly",ISNUMBER(Metrics!$K$11)),Metrics!$K$11,"")))))</f>
        <v/>
      </c>
      <c r="AS107">
        <f>IF(NOT(ISNUMBER('Weekly data'!J107)),"",IF(Metrics!$L$11="% of target",IF(ISNUMBER(AR107),IF(AR107=0,"",'Weekly data'!J107/AR107),""),'Weekly data'!J107))</f>
        <v/>
      </c>
      <c r="AT107">
        <f>IF(AND(ISNUMBER(AS107),ISNUMBER(AS106)),ABS(AS107-AS106),"")</f>
        <v/>
      </c>
      <c r="AU107">
        <f>IF(COUNT(AS95:AS106)&lt;12,"",AVERAGE(AS95:AS106))</f>
        <v/>
      </c>
      <c r="AV107">
        <f>IF(COUNT(AT96:AT106)&lt;11,"",AVERAGE(AT96:AT106))</f>
        <v/>
      </c>
      <c r="AW107">
        <f>IF(OR(AU107="",AV107=""),"",AU107+2.66*AV107)</f>
        <v/>
      </c>
      <c r="AX107">
        <f>IF(OR(AU107="",AV107=""),"",AU107-2.66*AV107)</f>
        <v/>
      </c>
      <c r="AY107">
        <f>IF(OR(AU107="",COUNT(AS100:AS107)&lt;8),"",IF(COUNTIF(AS100:AS107,"&gt;"&amp;AU107)=8,"Above",IF(COUNTIF(AS100:AS107,"&lt;"&amp;AU107)=8,"Below","")))</f>
        <v/>
      </c>
      <c r="AZ107">
        <f>IF('Weekly data'!$C107="","",IF(Metrics!$J$12="Seasonal bookings",IF(OR(N(IFERROR(INDEX(Targets!$H$6:$H$45,MATCH('Weekly data'!$C107,Targets!$A$6:$A$45,0)),0))=0,SUM(Seasonality!$B$6:$B$18)=0),"",IFERROR(INDEX(Targets!$H$6:$H$45,MATCH('Weekly data'!$C107,Targets!$A$6:$A$45,0)),0)*$B107/SUM(Seasonality!$B$6:$B$18)),IF(Metrics!$J$12="Seasonal pipeline",IF(OR(N(IFERROR(INDEX(Targets!$H$6:$H$45,MATCH('Weekly data'!$C107,Targets!$A$6:$A$45,0)),0))=0,SUM(Seasonality!$C$6:$C$18)=0),"",IFERROR(INDEX(Targets!$H$6:$H$45,MATCH('Weekly data'!$C107,Targets!$A$6:$A$45,0)),0)*$C107/SUM(Seasonality!$C$6:$C$18)),IF(Metrics!$J$12="Quarter plan",IF(N(IFERROR(INDEX(Targets!$H$6:$H$45,MATCH('Weekly data'!$C107,Targets!$A$6:$A$45,0)),0))=0,"",IFERROR(INDEX(Targets!$H$6:$H$45,MATCH('Weekly data'!$C107,Targets!$A$6:$A$45,0)),0)),IF(AND(Metrics!$J$12="Weekly",ISNUMBER(Metrics!$K$12)),Metrics!$K$12,"")))))</f>
        <v/>
      </c>
      <c r="BA107">
        <f>IF(NOT(ISNUMBER('Weekly data'!K107)),"",IF(Metrics!$L$12="% of target",IF(ISNUMBER(AZ107),IF(AZ107=0,"",'Weekly data'!K107/AZ107),""),'Weekly data'!K107))</f>
        <v/>
      </c>
      <c r="BB107">
        <f>IF(AND(ISNUMBER(BA107),ISNUMBER(BA106)),ABS(BA107-BA106),"")</f>
        <v/>
      </c>
      <c r="BC107">
        <f>IF(COUNT(BA95:BA106)&lt;12,"",AVERAGE(BA95:BA106))</f>
        <v/>
      </c>
      <c r="BD107">
        <f>IF(COUNT(BB96:BB106)&lt;11,"",AVERAGE(BB96:BB106))</f>
        <v/>
      </c>
      <c r="BE107">
        <f>IF(OR(BC107="",BD107=""),"",BC107+2.66*BD107)</f>
        <v/>
      </c>
      <c r="BF107">
        <f>IF(OR(BC107="",BD107=""),"",BC107-2.66*BD107)</f>
        <v/>
      </c>
      <c r="BG107">
        <f>IF(OR(BC107="",COUNT(BA100:BA107)&lt;8),"",IF(COUNTIF(BA100:BA107,"&gt;"&amp;BC107)=8,"Above",IF(COUNTIF(BA100:BA107,"&lt;"&amp;BC107)=8,"Below","")))</f>
        <v/>
      </c>
      <c r="BH107">
        <f>IF('Weekly data'!$C107="","",IF(Metrics!$J$13="Seasonal bookings",IF(OR(N(IFERROR(INDEX(Targets!$I$6:$I$45,MATCH('Weekly data'!$C107,Targets!$A$6:$A$45,0)),0))=0,SUM(Seasonality!$B$6:$B$18)=0),"",IFERROR(INDEX(Targets!$I$6:$I$45,MATCH('Weekly data'!$C107,Targets!$A$6:$A$45,0)),0)*$B107/SUM(Seasonality!$B$6:$B$18)),IF(Metrics!$J$13="Seasonal pipeline",IF(OR(N(IFERROR(INDEX(Targets!$I$6:$I$45,MATCH('Weekly data'!$C107,Targets!$A$6:$A$45,0)),0))=0,SUM(Seasonality!$C$6:$C$18)=0),"",IFERROR(INDEX(Targets!$I$6:$I$45,MATCH('Weekly data'!$C107,Targets!$A$6:$A$45,0)),0)*$C107/SUM(Seasonality!$C$6:$C$18)),IF(Metrics!$J$13="Quarter plan",IF(N(IFERROR(INDEX(Targets!$I$6:$I$45,MATCH('Weekly data'!$C107,Targets!$A$6:$A$45,0)),0))=0,"",IFERROR(INDEX(Targets!$I$6:$I$45,MATCH('Weekly data'!$C107,Targets!$A$6:$A$45,0)),0)),IF(AND(Metrics!$J$13="Weekly",ISNUMBER(Metrics!$K$13)),Metrics!$K$13,"")))))</f>
        <v/>
      </c>
      <c r="BI107">
        <f>IF(NOT(ISNUMBER('Weekly data'!L107)),"",IF(Metrics!$L$13="% of target",IF(ISNUMBER(BH107),IF(BH107=0,"",'Weekly data'!L107/BH107),""),'Weekly data'!L107))</f>
        <v/>
      </c>
      <c r="BJ107">
        <f>IF(AND(ISNUMBER(BI107),ISNUMBER(BI106)),ABS(BI107-BI106),"")</f>
        <v/>
      </c>
      <c r="BK107">
        <f>IF(COUNT(BI95:BI106)&lt;12,"",AVERAGE(BI95:BI106))</f>
        <v/>
      </c>
      <c r="BL107">
        <f>IF(COUNT(BJ96:BJ106)&lt;11,"",AVERAGE(BJ96:BJ106))</f>
        <v/>
      </c>
      <c r="BM107">
        <f>IF(OR(BK107="",BL107=""),"",BK107+2.66*BL107)</f>
        <v/>
      </c>
      <c r="BN107">
        <f>IF(OR(BK107="",BL107=""),"",BK107-2.66*BL107)</f>
        <v/>
      </c>
      <c r="BO107">
        <f>IF(OR(BK107="",COUNT(BI100:BI107)&lt;8),"",IF(COUNTIF(BI100:BI107,"&gt;"&amp;BK107)=8,"Above",IF(COUNTIF(BI100:BI107,"&lt;"&amp;BK107)=8,"Below","")))</f>
        <v/>
      </c>
      <c r="BP107">
        <f>IF('Weekly data'!$C107="","",IF(Metrics!$J$14="Seasonal bookings",IF(OR(N(IFERROR(INDEX(Targets!$J$6:$J$45,MATCH('Weekly data'!$C107,Targets!$A$6:$A$45,0)),0))=0,SUM(Seasonality!$B$6:$B$18)=0),"",IFERROR(INDEX(Targets!$J$6:$J$45,MATCH('Weekly data'!$C107,Targets!$A$6:$A$45,0)),0)*$B107/SUM(Seasonality!$B$6:$B$18)),IF(Metrics!$J$14="Seasonal pipeline",IF(OR(N(IFERROR(INDEX(Targets!$J$6:$J$45,MATCH('Weekly data'!$C107,Targets!$A$6:$A$45,0)),0))=0,SUM(Seasonality!$C$6:$C$18)=0),"",IFERROR(INDEX(Targets!$J$6:$J$45,MATCH('Weekly data'!$C107,Targets!$A$6:$A$45,0)),0)*$C107/SUM(Seasonality!$C$6:$C$18)),IF(Metrics!$J$14="Quarter plan",IF(N(IFERROR(INDEX(Targets!$J$6:$J$45,MATCH('Weekly data'!$C107,Targets!$A$6:$A$45,0)),0))=0,"",IFERROR(INDEX(Targets!$J$6:$J$45,MATCH('Weekly data'!$C107,Targets!$A$6:$A$45,0)),0)),IF(AND(Metrics!$J$14="Weekly",ISNUMBER(Metrics!$K$14)),Metrics!$K$14,"")))))</f>
        <v/>
      </c>
      <c r="BQ107">
        <f>IF(NOT(ISNUMBER('Weekly data'!M107)),"",IF(Metrics!$L$14="% of target",IF(ISNUMBER(BP107),IF(BP107=0,"",'Weekly data'!M107/BP107),""),'Weekly data'!M107))</f>
        <v/>
      </c>
      <c r="BR107">
        <f>IF(AND(ISNUMBER(BQ107),ISNUMBER(BQ106)),ABS(BQ107-BQ106),"")</f>
        <v/>
      </c>
      <c r="BS107">
        <f>IF(COUNT(BQ95:BQ106)&lt;12,"",AVERAGE(BQ95:BQ106))</f>
        <v/>
      </c>
      <c r="BT107">
        <f>IF(COUNT(BR96:BR106)&lt;11,"",AVERAGE(BR96:BR106))</f>
        <v/>
      </c>
      <c r="BU107">
        <f>IF(OR(BS107="",BT107=""),"",BS107+2.66*BT107)</f>
        <v/>
      </c>
      <c r="BV107">
        <f>IF(OR(BS107="",BT107=""),"",BS107-2.66*BT107)</f>
        <v/>
      </c>
      <c r="BW107">
        <f>IF(OR(BS107="",COUNT(BQ100:BQ107)&lt;8),"",IF(COUNTIF(BQ100:BQ107,"&gt;"&amp;BS107)=8,"Above",IF(COUNTIF(BQ100:BQ107,"&lt;"&amp;BS107)=8,"Below","")))</f>
        <v/>
      </c>
      <c r="BX107">
        <f>IF('Weekly data'!$C107="","",IF(Metrics!$J$15="Seasonal bookings",IF(OR(N(IFERROR(INDEX(Targets!$K$6:$K$45,MATCH('Weekly data'!$C107,Targets!$A$6:$A$45,0)),0))=0,SUM(Seasonality!$B$6:$B$18)=0),"",IFERROR(INDEX(Targets!$K$6:$K$45,MATCH('Weekly data'!$C107,Targets!$A$6:$A$45,0)),0)*$B107/SUM(Seasonality!$B$6:$B$18)),IF(Metrics!$J$15="Seasonal pipeline",IF(OR(N(IFERROR(INDEX(Targets!$K$6:$K$45,MATCH('Weekly data'!$C107,Targets!$A$6:$A$45,0)),0))=0,SUM(Seasonality!$C$6:$C$18)=0),"",IFERROR(INDEX(Targets!$K$6:$K$45,MATCH('Weekly data'!$C107,Targets!$A$6:$A$45,0)),0)*$C107/SUM(Seasonality!$C$6:$C$18)),IF(Metrics!$J$15="Quarter plan",IF(N(IFERROR(INDEX(Targets!$K$6:$K$45,MATCH('Weekly data'!$C107,Targets!$A$6:$A$45,0)),0))=0,"",IFERROR(INDEX(Targets!$K$6:$K$45,MATCH('Weekly data'!$C107,Targets!$A$6:$A$45,0)),0)),IF(AND(Metrics!$J$15="Weekly",ISNUMBER(Metrics!$K$15)),Metrics!$K$15,"")))))</f>
        <v/>
      </c>
      <c r="BY107">
        <f>IF(NOT(ISNUMBER('Weekly data'!N107)),"",IF(Metrics!$L$15="% of target",IF(ISNUMBER(BX107),IF(BX107=0,"",'Weekly data'!N107/BX107),""),'Weekly data'!N107))</f>
        <v/>
      </c>
      <c r="BZ107">
        <f>IF(AND(ISNUMBER(BY107),ISNUMBER(BY106)),ABS(BY107-BY106),"")</f>
        <v/>
      </c>
      <c r="CA107">
        <f>IF(COUNT(BY95:BY106)&lt;12,"",AVERAGE(BY95:BY106))</f>
        <v/>
      </c>
      <c r="CB107">
        <f>IF(COUNT(BZ96:BZ106)&lt;11,"",AVERAGE(BZ96:BZ106))</f>
        <v/>
      </c>
      <c r="CC107">
        <f>IF(OR(CA107="",CB107=""),"",CA107+2.66*CB107)</f>
        <v/>
      </c>
      <c r="CD107">
        <f>IF(OR(CA107="",CB107=""),"",CA107-2.66*CB107)</f>
        <v/>
      </c>
      <c r="CE107">
        <f>IF(OR(CA107="",COUNT(BY100:BY107)&lt;8),"",IF(COUNTIF(BY100:BY107,"&gt;"&amp;CA107)=8,"Above",IF(COUNTIF(BY100:BY107,"&lt;"&amp;CA107)=8,"Below","")))</f>
        <v/>
      </c>
      <c r="CF107">
        <f>IF('Weekly data'!$C107="","",IF(Metrics!$J$16="Seasonal bookings",IF(OR(N(IFERROR(INDEX(Targets!$L$6:$L$45,MATCH('Weekly data'!$C107,Targets!$A$6:$A$45,0)),0))=0,SUM(Seasonality!$B$6:$B$18)=0),"",IFERROR(INDEX(Targets!$L$6:$L$45,MATCH('Weekly data'!$C107,Targets!$A$6:$A$45,0)),0)*$B107/SUM(Seasonality!$B$6:$B$18)),IF(Metrics!$J$16="Seasonal pipeline",IF(OR(N(IFERROR(INDEX(Targets!$L$6:$L$45,MATCH('Weekly data'!$C107,Targets!$A$6:$A$45,0)),0))=0,SUM(Seasonality!$C$6:$C$18)=0),"",IFERROR(INDEX(Targets!$L$6:$L$45,MATCH('Weekly data'!$C107,Targets!$A$6:$A$45,0)),0)*$C107/SUM(Seasonality!$C$6:$C$18)),IF(Metrics!$J$16="Quarter plan",IF(N(IFERROR(INDEX(Targets!$L$6:$L$45,MATCH('Weekly data'!$C107,Targets!$A$6:$A$45,0)),0))=0,"",IFERROR(INDEX(Targets!$L$6:$L$45,MATCH('Weekly data'!$C107,Targets!$A$6:$A$45,0)),0)),IF(AND(Metrics!$J$16="Weekly",ISNUMBER(Metrics!$K$16)),Metrics!$K$16,"")))))</f>
        <v/>
      </c>
      <c r="CG107">
        <f>IF(NOT(ISNUMBER('Weekly data'!O107)),"",IF(Metrics!$L$16="% of target",IF(ISNUMBER(CF107),IF(CF107=0,"",'Weekly data'!O107/CF107),""),'Weekly data'!O107))</f>
        <v/>
      </c>
      <c r="CH107">
        <f>IF(AND(ISNUMBER(CG107),ISNUMBER(CG106)),ABS(CG107-CG106),"")</f>
        <v/>
      </c>
      <c r="CI107">
        <f>IF(COUNT(CG95:CG106)&lt;12,"",AVERAGE(CG95:CG106))</f>
        <v/>
      </c>
      <c r="CJ107">
        <f>IF(COUNT(CH96:CH106)&lt;11,"",AVERAGE(CH96:CH106))</f>
        <v/>
      </c>
      <c r="CK107">
        <f>IF(OR(CI107="",CJ107=""),"",CI107+2.66*CJ107)</f>
        <v/>
      </c>
      <c r="CL107">
        <f>IF(OR(CI107="",CJ107=""),"",CI107-2.66*CJ107)</f>
        <v/>
      </c>
      <c r="CM107">
        <f>IF(OR(CI107="",COUNT(CG100:CG107)&lt;8),"",IF(COUNTIF(CG100:CG107,"&gt;"&amp;CI107)=8,"Above",IF(COUNTIF(CG100:CG107,"&lt;"&amp;CI107)=8,"Below","")))</f>
        <v/>
      </c>
      <c r="CN107">
        <f>IF('Weekly data'!$C107="","",IF(Metrics!$J$17="Seasonal bookings",IF(OR(N(IFERROR(INDEX(Targets!$M$6:$M$45,MATCH('Weekly data'!$C107,Targets!$A$6:$A$45,0)),0))=0,SUM(Seasonality!$B$6:$B$18)=0),"",IFERROR(INDEX(Targets!$M$6:$M$45,MATCH('Weekly data'!$C107,Targets!$A$6:$A$45,0)),0)*$B107/SUM(Seasonality!$B$6:$B$18)),IF(Metrics!$J$17="Seasonal pipeline",IF(OR(N(IFERROR(INDEX(Targets!$M$6:$M$45,MATCH('Weekly data'!$C107,Targets!$A$6:$A$45,0)),0))=0,SUM(Seasonality!$C$6:$C$18)=0),"",IFERROR(INDEX(Targets!$M$6:$M$45,MATCH('Weekly data'!$C107,Targets!$A$6:$A$45,0)),0)*$C107/SUM(Seasonality!$C$6:$C$18)),IF(Metrics!$J$17="Quarter plan",IF(N(IFERROR(INDEX(Targets!$M$6:$M$45,MATCH('Weekly data'!$C107,Targets!$A$6:$A$45,0)),0))=0,"",IFERROR(INDEX(Targets!$M$6:$M$45,MATCH('Weekly data'!$C107,Targets!$A$6:$A$45,0)),0)),IF(AND(Metrics!$J$17="Weekly",ISNUMBER(Metrics!$K$17)),Metrics!$K$17,"")))))</f>
        <v/>
      </c>
      <c r="CO107">
        <f>IF(NOT(ISNUMBER('Weekly data'!P107)),"",IF(Metrics!$L$17="% of target",IF(ISNUMBER(CN107),IF(CN107=0,"",'Weekly data'!P107/CN107),""),'Weekly data'!P107))</f>
        <v/>
      </c>
      <c r="CP107">
        <f>IF(AND(ISNUMBER(CO107),ISNUMBER(CO106)),ABS(CO107-CO106),"")</f>
        <v/>
      </c>
      <c r="CQ107">
        <f>IF(COUNT(CO95:CO106)&lt;12,"",AVERAGE(CO95:CO106))</f>
        <v/>
      </c>
      <c r="CR107">
        <f>IF(COUNT(CP96:CP106)&lt;11,"",AVERAGE(CP96:CP106))</f>
        <v/>
      </c>
      <c r="CS107">
        <f>IF(OR(CQ107="",CR107=""),"",CQ107+2.66*CR107)</f>
        <v/>
      </c>
      <c r="CT107">
        <f>IF(OR(CQ107="",CR107=""),"",CQ107-2.66*CR107)</f>
        <v/>
      </c>
      <c r="CU107">
        <f>IF(OR(CQ107="",COUNT(CO100:CO107)&lt;8),"",IF(COUNTIF(CO100:CO107,"&gt;"&amp;CQ107)=8,"Above",IF(COUNTIF(CO100:CO107,"&lt;"&amp;CQ107)=8,"Below","")))</f>
        <v/>
      </c>
    </row>
    <row r="108">
      <c r="A108" s="8">
        <f>'Weekly data'!A108</f>
        <v/>
      </c>
      <c r="B108">
        <f>IF('Weekly data'!D108="","",INDEX(Seasonality!$B$6:$B$18,'Weekly data'!D108))</f>
        <v/>
      </c>
      <c r="C108">
        <f>IF('Weekly data'!D108="","",INDEX(Seasonality!$C$6:$C$18,'Weekly data'!D108))</f>
        <v/>
      </c>
      <c r="D108">
        <f>IF('Weekly data'!$C108="","",IF(Metrics!$J$6="Seasonal bookings",IF(OR(N(IFERROR(INDEX(Targets!$B$6:$B$45,MATCH('Weekly data'!$C108,Targets!$A$6:$A$45,0)),0))=0,SUM(Seasonality!$B$6:$B$18)=0),"",IFERROR(INDEX(Targets!$B$6:$B$45,MATCH('Weekly data'!$C108,Targets!$A$6:$A$45,0)),0)*$B108/SUM(Seasonality!$B$6:$B$18)),IF(Metrics!$J$6="Seasonal pipeline",IF(OR(N(IFERROR(INDEX(Targets!$B$6:$B$45,MATCH('Weekly data'!$C108,Targets!$A$6:$A$45,0)),0))=0,SUM(Seasonality!$C$6:$C$18)=0),"",IFERROR(INDEX(Targets!$B$6:$B$45,MATCH('Weekly data'!$C108,Targets!$A$6:$A$45,0)),0)*$C108/SUM(Seasonality!$C$6:$C$18)),IF(Metrics!$J$6="Quarter plan",IF(N(IFERROR(INDEX(Targets!$B$6:$B$45,MATCH('Weekly data'!$C108,Targets!$A$6:$A$45,0)),0))=0,"",IFERROR(INDEX(Targets!$B$6:$B$45,MATCH('Weekly data'!$C108,Targets!$A$6:$A$45,0)),0)),IF(AND(Metrics!$J$6="Weekly",ISNUMBER(Metrics!$K$6)),Metrics!$K$6,"")))))</f>
        <v/>
      </c>
      <c r="E108">
        <f>IF(NOT(ISNUMBER('Weekly data'!E108)),"",IF(Metrics!$L$6="% of target",IF(ISNUMBER(D108),IF(D108=0,"",'Weekly data'!E108/D108),""),'Weekly data'!E108))</f>
        <v/>
      </c>
      <c r="F108">
        <f>IF(AND(ISNUMBER(E108),ISNUMBER(E107)),ABS(E108-E107),"")</f>
        <v/>
      </c>
      <c r="G108">
        <f>IF(COUNT(E96:E107)&lt;12,"",AVERAGE(E96:E107))</f>
        <v/>
      </c>
      <c r="H108">
        <f>IF(COUNT(F97:F107)&lt;11,"",AVERAGE(F97:F107))</f>
        <v/>
      </c>
      <c r="I108">
        <f>IF(OR(G108="",H108=""),"",G108+2.66*H108)</f>
        <v/>
      </c>
      <c r="J108">
        <f>IF(OR(G108="",H108=""),"",G108-2.66*H108)</f>
        <v/>
      </c>
      <c r="K108">
        <f>IF(OR(G108="",COUNT(E101:E108)&lt;8),"",IF(COUNTIF(E101:E108,"&gt;"&amp;G108)=8,"Above",IF(COUNTIF(E101:E108,"&lt;"&amp;G108)=8,"Below","")))</f>
        <v/>
      </c>
      <c r="L108">
        <f>IF('Weekly data'!$C108="","",IF(Metrics!$J$7="Seasonal bookings",IF(OR(N(IFERROR(INDEX(Targets!$C$6:$C$45,MATCH('Weekly data'!$C108,Targets!$A$6:$A$45,0)),0))=0,SUM(Seasonality!$B$6:$B$18)=0),"",IFERROR(INDEX(Targets!$C$6:$C$45,MATCH('Weekly data'!$C108,Targets!$A$6:$A$45,0)),0)*$B108/SUM(Seasonality!$B$6:$B$18)),IF(Metrics!$J$7="Seasonal pipeline",IF(OR(N(IFERROR(INDEX(Targets!$C$6:$C$45,MATCH('Weekly data'!$C108,Targets!$A$6:$A$45,0)),0))=0,SUM(Seasonality!$C$6:$C$18)=0),"",IFERROR(INDEX(Targets!$C$6:$C$45,MATCH('Weekly data'!$C108,Targets!$A$6:$A$45,0)),0)*$C108/SUM(Seasonality!$C$6:$C$18)),IF(Metrics!$J$7="Quarter plan",IF(N(IFERROR(INDEX(Targets!$C$6:$C$45,MATCH('Weekly data'!$C108,Targets!$A$6:$A$45,0)),0))=0,"",IFERROR(INDEX(Targets!$C$6:$C$45,MATCH('Weekly data'!$C108,Targets!$A$6:$A$45,0)),0)),IF(AND(Metrics!$J$7="Weekly",ISNUMBER(Metrics!$K$7)),Metrics!$K$7,"")))))</f>
        <v/>
      </c>
      <c r="M108">
        <f>IF(NOT(ISNUMBER('Weekly data'!F108)),"",IF(Metrics!$L$7="% of target",IF(ISNUMBER(L108),IF(L108=0,"",'Weekly data'!F108/L108),""),'Weekly data'!F108))</f>
        <v/>
      </c>
      <c r="N108">
        <f>IF(AND(ISNUMBER(M108),ISNUMBER(M107)),ABS(M108-M107),"")</f>
        <v/>
      </c>
      <c r="O108">
        <f>IF(COUNT(M96:M107)&lt;12,"",AVERAGE(M96:M107))</f>
        <v/>
      </c>
      <c r="P108">
        <f>IF(COUNT(N97:N107)&lt;11,"",AVERAGE(N97:N107))</f>
        <v/>
      </c>
      <c r="Q108">
        <f>IF(OR(O108="",P108=""),"",O108+2.66*P108)</f>
        <v/>
      </c>
      <c r="R108">
        <f>IF(OR(O108="",P108=""),"",O108-2.66*P108)</f>
        <v/>
      </c>
      <c r="S108">
        <f>IF(OR(O108="",COUNT(M101:M108)&lt;8),"",IF(COUNTIF(M101:M108,"&gt;"&amp;O108)=8,"Above",IF(COUNTIF(M101:M108,"&lt;"&amp;O108)=8,"Below","")))</f>
        <v/>
      </c>
      <c r="T108">
        <f>IF('Weekly data'!$C108="","",IF(Metrics!$J$8="Seasonal bookings",IF(OR(N(IFERROR(INDEX(Targets!$D$6:$D$45,MATCH('Weekly data'!$C108,Targets!$A$6:$A$45,0)),0))=0,SUM(Seasonality!$B$6:$B$18)=0),"",IFERROR(INDEX(Targets!$D$6:$D$45,MATCH('Weekly data'!$C108,Targets!$A$6:$A$45,0)),0)*$B108/SUM(Seasonality!$B$6:$B$18)),IF(Metrics!$J$8="Seasonal pipeline",IF(OR(N(IFERROR(INDEX(Targets!$D$6:$D$45,MATCH('Weekly data'!$C108,Targets!$A$6:$A$45,0)),0))=0,SUM(Seasonality!$C$6:$C$18)=0),"",IFERROR(INDEX(Targets!$D$6:$D$45,MATCH('Weekly data'!$C108,Targets!$A$6:$A$45,0)),0)*$C108/SUM(Seasonality!$C$6:$C$18)),IF(Metrics!$J$8="Quarter plan",IF(N(IFERROR(INDEX(Targets!$D$6:$D$45,MATCH('Weekly data'!$C108,Targets!$A$6:$A$45,0)),0))=0,"",IFERROR(INDEX(Targets!$D$6:$D$45,MATCH('Weekly data'!$C108,Targets!$A$6:$A$45,0)),0)),IF(AND(Metrics!$J$8="Weekly",ISNUMBER(Metrics!$K$8)),Metrics!$K$8,"")))))</f>
        <v/>
      </c>
      <c r="U108">
        <f>IF(NOT(ISNUMBER('Weekly data'!G108)),"",IF(Metrics!$L$8="% of target",IF(ISNUMBER(T108),IF(T108=0,"",'Weekly data'!G108/T108),""),'Weekly data'!G108))</f>
        <v/>
      </c>
      <c r="V108">
        <f>IF(AND(ISNUMBER(U108),ISNUMBER(U107)),ABS(U108-U107),"")</f>
        <v/>
      </c>
      <c r="W108">
        <f>IF(COUNT(U96:U107)&lt;12,"",AVERAGE(U96:U107))</f>
        <v/>
      </c>
      <c r="X108">
        <f>IF(COUNT(V97:V107)&lt;11,"",AVERAGE(V97:V107))</f>
        <v/>
      </c>
      <c r="Y108">
        <f>IF(OR(W108="",X108=""),"",W108+2.66*X108)</f>
        <v/>
      </c>
      <c r="Z108">
        <f>IF(OR(W108="",X108=""),"",W108-2.66*X108)</f>
        <v/>
      </c>
      <c r="AA108">
        <f>IF(OR(W108="",COUNT(U101:U108)&lt;8),"",IF(COUNTIF(U101:U108,"&gt;"&amp;W108)=8,"Above",IF(COUNTIF(U101:U108,"&lt;"&amp;W108)=8,"Below","")))</f>
        <v/>
      </c>
      <c r="AB108">
        <f>IF('Weekly data'!$C108="","",IF(Metrics!$J$9="Seasonal bookings",IF(OR(N(IFERROR(INDEX(Targets!$E$6:$E$45,MATCH('Weekly data'!$C108,Targets!$A$6:$A$45,0)),0))=0,SUM(Seasonality!$B$6:$B$18)=0),"",IFERROR(INDEX(Targets!$E$6:$E$45,MATCH('Weekly data'!$C108,Targets!$A$6:$A$45,0)),0)*$B108/SUM(Seasonality!$B$6:$B$18)),IF(Metrics!$J$9="Seasonal pipeline",IF(OR(N(IFERROR(INDEX(Targets!$E$6:$E$45,MATCH('Weekly data'!$C108,Targets!$A$6:$A$45,0)),0))=0,SUM(Seasonality!$C$6:$C$18)=0),"",IFERROR(INDEX(Targets!$E$6:$E$45,MATCH('Weekly data'!$C108,Targets!$A$6:$A$45,0)),0)*$C108/SUM(Seasonality!$C$6:$C$18)),IF(Metrics!$J$9="Quarter plan",IF(N(IFERROR(INDEX(Targets!$E$6:$E$45,MATCH('Weekly data'!$C108,Targets!$A$6:$A$45,0)),0))=0,"",IFERROR(INDEX(Targets!$E$6:$E$45,MATCH('Weekly data'!$C108,Targets!$A$6:$A$45,0)),0)),IF(AND(Metrics!$J$9="Weekly",ISNUMBER(Metrics!$K$9)),Metrics!$K$9,"")))))</f>
        <v/>
      </c>
      <c r="AC108">
        <f>IF(NOT(ISNUMBER('Weekly data'!H108)),"",IF(Metrics!$L$9="% of target",IF(ISNUMBER(AB108),IF(AB108=0,"",'Weekly data'!H108/AB108),""),'Weekly data'!H108))</f>
        <v/>
      </c>
      <c r="AD108">
        <f>IF(AND(ISNUMBER(AC108),ISNUMBER(AC107)),ABS(AC108-AC107),"")</f>
        <v/>
      </c>
      <c r="AE108">
        <f>IF(COUNT(AC96:AC107)&lt;12,"",AVERAGE(AC96:AC107))</f>
        <v/>
      </c>
      <c r="AF108">
        <f>IF(COUNT(AD97:AD107)&lt;11,"",AVERAGE(AD97:AD107))</f>
        <v/>
      </c>
      <c r="AG108">
        <f>IF(OR(AE108="",AF108=""),"",AE108+2.66*AF108)</f>
        <v/>
      </c>
      <c r="AH108">
        <f>IF(OR(AE108="",AF108=""),"",AE108-2.66*AF108)</f>
        <v/>
      </c>
      <c r="AI108">
        <f>IF(OR(AE108="",COUNT(AC101:AC108)&lt;8),"",IF(COUNTIF(AC101:AC108,"&gt;"&amp;AE108)=8,"Above",IF(COUNTIF(AC101:AC108,"&lt;"&amp;AE108)=8,"Below","")))</f>
        <v/>
      </c>
      <c r="AJ108">
        <f>IF('Weekly data'!$C108="","",IF(Metrics!$J$10="Seasonal bookings",IF(OR(N(IFERROR(INDEX(Targets!$F$6:$F$45,MATCH('Weekly data'!$C108,Targets!$A$6:$A$45,0)),0))=0,SUM(Seasonality!$B$6:$B$18)=0),"",IFERROR(INDEX(Targets!$F$6:$F$45,MATCH('Weekly data'!$C108,Targets!$A$6:$A$45,0)),0)*$B108/SUM(Seasonality!$B$6:$B$18)),IF(Metrics!$J$10="Seasonal pipeline",IF(OR(N(IFERROR(INDEX(Targets!$F$6:$F$45,MATCH('Weekly data'!$C108,Targets!$A$6:$A$45,0)),0))=0,SUM(Seasonality!$C$6:$C$18)=0),"",IFERROR(INDEX(Targets!$F$6:$F$45,MATCH('Weekly data'!$C108,Targets!$A$6:$A$45,0)),0)*$C108/SUM(Seasonality!$C$6:$C$18)),IF(Metrics!$J$10="Quarter plan",IF(N(IFERROR(INDEX(Targets!$F$6:$F$45,MATCH('Weekly data'!$C108,Targets!$A$6:$A$45,0)),0))=0,"",IFERROR(INDEX(Targets!$F$6:$F$45,MATCH('Weekly data'!$C108,Targets!$A$6:$A$45,0)),0)),IF(AND(Metrics!$J$10="Weekly",ISNUMBER(Metrics!$K$10)),Metrics!$K$10,"")))))</f>
        <v/>
      </c>
      <c r="AK108">
        <f>IF(NOT(ISNUMBER('Weekly data'!I108)),"",IF(Metrics!$L$10="% of target",IF(ISNUMBER(AJ108),IF(AJ108=0,"",'Weekly data'!I108/AJ108),""),'Weekly data'!I108))</f>
        <v/>
      </c>
      <c r="AL108">
        <f>IF(AND(ISNUMBER(AK108),ISNUMBER(AK107)),ABS(AK108-AK107),"")</f>
        <v/>
      </c>
      <c r="AM108">
        <f>IF(COUNT(AK96:AK107)&lt;12,"",AVERAGE(AK96:AK107))</f>
        <v/>
      </c>
      <c r="AN108">
        <f>IF(COUNT(AL97:AL107)&lt;11,"",AVERAGE(AL97:AL107))</f>
        <v/>
      </c>
      <c r="AO108">
        <f>IF(OR(AM108="",AN108=""),"",AM108+2.66*AN108)</f>
        <v/>
      </c>
      <c r="AP108">
        <f>IF(OR(AM108="",AN108=""),"",AM108-2.66*AN108)</f>
        <v/>
      </c>
      <c r="AQ108">
        <f>IF(OR(AM108="",COUNT(AK101:AK108)&lt;8),"",IF(COUNTIF(AK101:AK108,"&gt;"&amp;AM108)=8,"Above",IF(COUNTIF(AK101:AK108,"&lt;"&amp;AM108)=8,"Below","")))</f>
        <v/>
      </c>
      <c r="AR108">
        <f>IF('Weekly data'!$C108="","",IF(Metrics!$J$11="Seasonal bookings",IF(OR(N(IFERROR(INDEX(Targets!$G$6:$G$45,MATCH('Weekly data'!$C108,Targets!$A$6:$A$45,0)),0))=0,SUM(Seasonality!$B$6:$B$18)=0),"",IFERROR(INDEX(Targets!$G$6:$G$45,MATCH('Weekly data'!$C108,Targets!$A$6:$A$45,0)),0)*$B108/SUM(Seasonality!$B$6:$B$18)),IF(Metrics!$J$11="Seasonal pipeline",IF(OR(N(IFERROR(INDEX(Targets!$G$6:$G$45,MATCH('Weekly data'!$C108,Targets!$A$6:$A$45,0)),0))=0,SUM(Seasonality!$C$6:$C$18)=0),"",IFERROR(INDEX(Targets!$G$6:$G$45,MATCH('Weekly data'!$C108,Targets!$A$6:$A$45,0)),0)*$C108/SUM(Seasonality!$C$6:$C$18)),IF(Metrics!$J$11="Quarter plan",IF(N(IFERROR(INDEX(Targets!$G$6:$G$45,MATCH('Weekly data'!$C108,Targets!$A$6:$A$45,0)),0))=0,"",IFERROR(INDEX(Targets!$G$6:$G$45,MATCH('Weekly data'!$C108,Targets!$A$6:$A$45,0)),0)),IF(AND(Metrics!$J$11="Weekly",ISNUMBER(Metrics!$K$11)),Metrics!$K$11,"")))))</f>
        <v/>
      </c>
      <c r="AS108">
        <f>IF(NOT(ISNUMBER('Weekly data'!J108)),"",IF(Metrics!$L$11="% of target",IF(ISNUMBER(AR108),IF(AR108=0,"",'Weekly data'!J108/AR108),""),'Weekly data'!J108))</f>
        <v/>
      </c>
      <c r="AT108">
        <f>IF(AND(ISNUMBER(AS108),ISNUMBER(AS107)),ABS(AS108-AS107),"")</f>
        <v/>
      </c>
      <c r="AU108">
        <f>IF(COUNT(AS96:AS107)&lt;12,"",AVERAGE(AS96:AS107))</f>
        <v/>
      </c>
      <c r="AV108">
        <f>IF(COUNT(AT97:AT107)&lt;11,"",AVERAGE(AT97:AT107))</f>
        <v/>
      </c>
      <c r="AW108">
        <f>IF(OR(AU108="",AV108=""),"",AU108+2.66*AV108)</f>
        <v/>
      </c>
      <c r="AX108">
        <f>IF(OR(AU108="",AV108=""),"",AU108-2.66*AV108)</f>
        <v/>
      </c>
      <c r="AY108">
        <f>IF(OR(AU108="",COUNT(AS101:AS108)&lt;8),"",IF(COUNTIF(AS101:AS108,"&gt;"&amp;AU108)=8,"Above",IF(COUNTIF(AS101:AS108,"&lt;"&amp;AU108)=8,"Below","")))</f>
        <v/>
      </c>
      <c r="AZ108">
        <f>IF('Weekly data'!$C108="","",IF(Metrics!$J$12="Seasonal bookings",IF(OR(N(IFERROR(INDEX(Targets!$H$6:$H$45,MATCH('Weekly data'!$C108,Targets!$A$6:$A$45,0)),0))=0,SUM(Seasonality!$B$6:$B$18)=0),"",IFERROR(INDEX(Targets!$H$6:$H$45,MATCH('Weekly data'!$C108,Targets!$A$6:$A$45,0)),0)*$B108/SUM(Seasonality!$B$6:$B$18)),IF(Metrics!$J$12="Seasonal pipeline",IF(OR(N(IFERROR(INDEX(Targets!$H$6:$H$45,MATCH('Weekly data'!$C108,Targets!$A$6:$A$45,0)),0))=0,SUM(Seasonality!$C$6:$C$18)=0),"",IFERROR(INDEX(Targets!$H$6:$H$45,MATCH('Weekly data'!$C108,Targets!$A$6:$A$45,0)),0)*$C108/SUM(Seasonality!$C$6:$C$18)),IF(Metrics!$J$12="Quarter plan",IF(N(IFERROR(INDEX(Targets!$H$6:$H$45,MATCH('Weekly data'!$C108,Targets!$A$6:$A$45,0)),0))=0,"",IFERROR(INDEX(Targets!$H$6:$H$45,MATCH('Weekly data'!$C108,Targets!$A$6:$A$45,0)),0)),IF(AND(Metrics!$J$12="Weekly",ISNUMBER(Metrics!$K$12)),Metrics!$K$12,"")))))</f>
        <v/>
      </c>
      <c r="BA108">
        <f>IF(NOT(ISNUMBER('Weekly data'!K108)),"",IF(Metrics!$L$12="% of target",IF(ISNUMBER(AZ108),IF(AZ108=0,"",'Weekly data'!K108/AZ108),""),'Weekly data'!K108))</f>
        <v/>
      </c>
      <c r="BB108">
        <f>IF(AND(ISNUMBER(BA108),ISNUMBER(BA107)),ABS(BA108-BA107),"")</f>
        <v/>
      </c>
      <c r="BC108">
        <f>IF(COUNT(BA96:BA107)&lt;12,"",AVERAGE(BA96:BA107))</f>
        <v/>
      </c>
      <c r="BD108">
        <f>IF(COUNT(BB97:BB107)&lt;11,"",AVERAGE(BB97:BB107))</f>
        <v/>
      </c>
      <c r="BE108">
        <f>IF(OR(BC108="",BD108=""),"",BC108+2.66*BD108)</f>
        <v/>
      </c>
      <c r="BF108">
        <f>IF(OR(BC108="",BD108=""),"",BC108-2.66*BD108)</f>
        <v/>
      </c>
      <c r="BG108">
        <f>IF(OR(BC108="",COUNT(BA101:BA108)&lt;8),"",IF(COUNTIF(BA101:BA108,"&gt;"&amp;BC108)=8,"Above",IF(COUNTIF(BA101:BA108,"&lt;"&amp;BC108)=8,"Below","")))</f>
        <v/>
      </c>
      <c r="BH108">
        <f>IF('Weekly data'!$C108="","",IF(Metrics!$J$13="Seasonal bookings",IF(OR(N(IFERROR(INDEX(Targets!$I$6:$I$45,MATCH('Weekly data'!$C108,Targets!$A$6:$A$45,0)),0))=0,SUM(Seasonality!$B$6:$B$18)=0),"",IFERROR(INDEX(Targets!$I$6:$I$45,MATCH('Weekly data'!$C108,Targets!$A$6:$A$45,0)),0)*$B108/SUM(Seasonality!$B$6:$B$18)),IF(Metrics!$J$13="Seasonal pipeline",IF(OR(N(IFERROR(INDEX(Targets!$I$6:$I$45,MATCH('Weekly data'!$C108,Targets!$A$6:$A$45,0)),0))=0,SUM(Seasonality!$C$6:$C$18)=0),"",IFERROR(INDEX(Targets!$I$6:$I$45,MATCH('Weekly data'!$C108,Targets!$A$6:$A$45,0)),0)*$C108/SUM(Seasonality!$C$6:$C$18)),IF(Metrics!$J$13="Quarter plan",IF(N(IFERROR(INDEX(Targets!$I$6:$I$45,MATCH('Weekly data'!$C108,Targets!$A$6:$A$45,0)),0))=0,"",IFERROR(INDEX(Targets!$I$6:$I$45,MATCH('Weekly data'!$C108,Targets!$A$6:$A$45,0)),0)),IF(AND(Metrics!$J$13="Weekly",ISNUMBER(Metrics!$K$13)),Metrics!$K$13,"")))))</f>
        <v/>
      </c>
      <c r="BI108">
        <f>IF(NOT(ISNUMBER('Weekly data'!L108)),"",IF(Metrics!$L$13="% of target",IF(ISNUMBER(BH108),IF(BH108=0,"",'Weekly data'!L108/BH108),""),'Weekly data'!L108))</f>
        <v/>
      </c>
      <c r="BJ108">
        <f>IF(AND(ISNUMBER(BI108),ISNUMBER(BI107)),ABS(BI108-BI107),"")</f>
        <v/>
      </c>
      <c r="BK108">
        <f>IF(COUNT(BI96:BI107)&lt;12,"",AVERAGE(BI96:BI107))</f>
        <v/>
      </c>
      <c r="BL108">
        <f>IF(COUNT(BJ97:BJ107)&lt;11,"",AVERAGE(BJ97:BJ107))</f>
        <v/>
      </c>
      <c r="BM108">
        <f>IF(OR(BK108="",BL108=""),"",BK108+2.66*BL108)</f>
        <v/>
      </c>
      <c r="BN108">
        <f>IF(OR(BK108="",BL108=""),"",BK108-2.66*BL108)</f>
        <v/>
      </c>
      <c r="BO108">
        <f>IF(OR(BK108="",COUNT(BI101:BI108)&lt;8),"",IF(COUNTIF(BI101:BI108,"&gt;"&amp;BK108)=8,"Above",IF(COUNTIF(BI101:BI108,"&lt;"&amp;BK108)=8,"Below","")))</f>
        <v/>
      </c>
      <c r="BP108">
        <f>IF('Weekly data'!$C108="","",IF(Metrics!$J$14="Seasonal bookings",IF(OR(N(IFERROR(INDEX(Targets!$J$6:$J$45,MATCH('Weekly data'!$C108,Targets!$A$6:$A$45,0)),0))=0,SUM(Seasonality!$B$6:$B$18)=0),"",IFERROR(INDEX(Targets!$J$6:$J$45,MATCH('Weekly data'!$C108,Targets!$A$6:$A$45,0)),0)*$B108/SUM(Seasonality!$B$6:$B$18)),IF(Metrics!$J$14="Seasonal pipeline",IF(OR(N(IFERROR(INDEX(Targets!$J$6:$J$45,MATCH('Weekly data'!$C108,Targets!$A$6:$A$45,0)),0))=0,SUM(Seasonality!$C$6:$C$18)=0),"",IFERROR(INDEX(Targets!$J$6:$J$45,MATCH('Weekly data'!$C108,Targets!$A$6:$A$45,0)),0)*$C108/SUM(Seasonality!$C$6:$C$18)),IF(Metrics!$J$14="Quarter plan",IF(N(IFERROR(INDEX(Targets!$J$6:$J$45,MATCH('Weekly data'!$C108,Targets!$A$6:$A$45,0)),0))=0,"",IFERROR(INDEX(Targets!$J$6:$J$45,MATCH('Weekly data'!$C108,Targets!$A$6:$A$45,0)),0)),IF(AND(Metrics!$J$14="Weekly",ISNUMBER(Metrics!$K$14)),Metrics!$K$14,"")))))</f>
        <v/>
      </c>
      <c r="BQ108">
        <f>IF(NOT(ISNUMBER('Weekly data'!M108)),"",IF(Metrics!$L$14="% of target",IF(ISNUMBER(BP108),IF(BP108=0,"",'Weekly data'!M108/BP108),""),'Weekly data'!M108))</f>
        <v/>
      </c>
      <c r="BR108">
        <f>IF(AND(ISNUMBER(BQ108),ISNUMBER(BQ107)),ABS(BQ108-BQ107),"")</f>
        <v/>
      </c>
      <c r="BS108">
        <f>IF(COUNT(BQ96:BQ107)&lt;12,"",AVERAGE(BQ96:BQ107))</f>
        <v/>
      </c>
      <c r="BT108">
        <f>IF(COUNT(BR97:BR107)&lt;11,"",AVERAGE(BR97:BR107))</f>
        <v/>
      </c>
      <c r="BU108">
        <f>IF(OR(BS108="",BT108=""),"",BS108+2.66*BT108)</f>
        <v/>
      </c>
      <c r="BV108">
        <f>IF(OR(BS108="",BT108=""),"",BS108-2.66*BT108)</f>
        <v/>
      </c>
      <c r="BW108">
        <f>IF(OR(BS108="",COUNT(BQ101:BQ108)&lt;8),"",IF(COUNTIF(BQ101:BQ108,"&gt;"&amp;BS108)=8,"Above",IF(COUNTIF(BQ101:BQ108,"&lt;"&amp;BS108)=8,"Below","")))</f>
        <v/>
      </c>
      <c r="BX108">
        <f>IF('Weekly data'!$C108="","",IF(Metrics!$J$15="Seasonal bookings",IF(OR(N(IFERROR(INDEX(Targets!$K$6:$K$45,MATCH('Weekly data'!$C108,Targets!$A$6:$A$45,0)),0))=0,SUM(Seasonality!$B$6:$B$18)=0),"",IFERROR(INDEX(Targets!$K$6:$K$45,MATCH('Weekly data'!$C108,Targets!$A$6:$A$45,0)),0)*$B108/SUM(Seasonality!$B$6:$B$18)),IF(Metrics!$J$15="Seasonal pipeline",IF(OR(N(IFERROR(INDEX(Targets!$K$6:$K$45,MATCH('Weekly data'!$C108,Targets!$A$6:$A$45,0)),0))=0,SUM(Seasonality!$C$6:$C$18)=0),"",IFERROR(INDEX(Targets!$K$6:$K$45,MATCH('Weekly data'!$C108,Targets!$A$6:$A$45,0)),0)*$C108/SUM(Seasonality!$C$6:$C$18)),IF(Metrics!$J$15="Quarter plan",IF(N(IFERROR(INDEX(Targets!$K$6:$K$45,MATCH('Weekly data'!$C108,Targets!$A$6:$A$45,0)),0))=0,"",IFERROR(INDEX(Targets!$K$6:$K$45,MATCH('Weekly data'!$C108,Targets!$A$6:$A$45,0)),0)),IF(AND(Metrics!$J$15="Weekly",ISNUMBER(Metrics!$K$15)),Metrics!$K$15,"")))))</f>
        <v/>
      </c>
      <c r="BY108">
        <f>IF(NOT(ISNUMBER('Weekly data'!N108)),"",IF(Metrics!$L$15="% of target",IF(ISNUMBER(BX108),IF(BX108=0,"",'Weekly data'!N108/BX108),""),'Weekly data'!N108))</f>
        <v/>
      </c>
      <c r="BZ108">
        <f>IF(AND(ISNUMBER(BY108),ISNUMBER(BY107)),ABS(BY108-BY107),"")</f>
        <v/>
      </c>
      <c r="CA108">
        <f>IF(COUNT(BY96:BY107)&lt;12,"",AVERAGE(BY96:BY107))</f>
        <v/>
      </c>
      <c r="CB108">
        <f>IF(COUNT(BZ97:BZ107)&lt;11,"",AVERAGE(BZ97:BZ107))</f>
        <v/>
      </c>
      <c r="CC108">
        <f>IF(OR(CA108="",CB108=""),"",CA108+2.66*CB108)</f>
        <v/>
      </c>
      <c r="CD108">
        <f>IF(OR(CA108="",CB108=""),"",CA108-2.66*CB108)</f>
        <v/>
      </c>
      <c r="CE108">
        <f>IF(OR(CA108="",COUNT(BY101:BY108)&lt;8),"",IF(COUNTIF(BY101:BY108,"&gt;"&amp;CA108)=8,"Above",IF(COUNTIF(BY101:BY108,"&lt;"&amp;CA108)=8,"Below","")))</f>
        <v/>
      </c>
      <c r="CF108">
        <f>IF('Weekly data'!$C108="","",IF(Metrics!$J$16="Seasonal bookings",IF(OR(N(IFERROR(INDEX(Targets!$L$6:$L$45,MATCH('Weekly data'!$C108,Targets!$A$6:$A$45,0)),0))=0,SUM(Seasonality!$B$6:$B$18)=0),"",IFERROR(INDEX(Targets!$L$6:$L$45,MATCH('Weekly data'!$C108,Targets!$A$6:$A$45,0)),0)*$B108/SUM(Seasonality!$B$6:$B$18)),IF(Metrics!$J$16="Seasonal pipeline",IF(OR(N(IFERROR(INDEX(Targets!$L$6:$L$45,MATCH('Weekly data'!$C108,Targets!$A$6:$A$45,0)),0))=0,SUM(Seasonality!$C$6:$C$18)=0),"",IFERROR(INDEX(Targets!$L$6:$L$45,MATCH('Weekly data'!$C108,Targets!$A$6:$A$45,0)),0)*$C108/SUM(Seasonality!$C$6:$C$18)),IF(Metrics!$J$16="Quarter plan",IF(N(IFERROR(INDEX(Targets!$L$6:$L$45,MATCH('Weekly data'!$C108,Targets!$A$6:$A$45,0)),0))=0,"",IFERROR(INDEX(Targets!$L$6:$L$45,MATCH('Weekly data'!$C108,Targets!$A$6:$A$45,0)),0)),IF(AND(Metrics!$J$16="Weekly",ISNUMBER(Metrics!$K$16)),Metrics!$K$16,"")))))</f>
        <v/>
      </c>
      <c r="CG108">
        <f>IF(NOT(ISNUMBER('Weekly data'!O108)),"",IF(Metrics!$L$16="% of target",IF(ISNUMBER(CF108),IF(CF108=0,"",'Weekly data'!O108/CF108),""),'Weekly data'!O108))</f>
        <v/>
      </c>
      <c r="CH108">
        <f>IF(AND(ISNUMBER(CG108),ISNUMBER(CG107)),ABS(CG108-CG107),"")</f>
        <v/>
      </c>
      <c r="CI108">
        <f>IF(COUNT(CG96:CG107)&lt;12,"",AVERAGE(CG96:CG107))</f>
        <v/>
      </c>
      <c r="CJ108">
        <f>IF(COUNT(CH97:CH107)&lt;11,"",AVERAGE(CH97:CH107))</f>
        <v/>
      </c>
      <c r="CK108">
        <f>IF(OR(CI108="",CJ108=""),"",CI108+2.66*CJ108)</f>
        <v/>
      </c>
      <c r="CL108">
        <f>IF(OR(CI108="",CJ108=""),"",CI108-2.66*CJ108)</f>
        <v/>
      </c>
      <c r="CM108">
        <f>IF(OR(CI108="",COUNT(CG101:CG108)&lt;8),"",IF(COUNTIF(CG101:CG108,"&gt;"&amp;CI108)=8,"Above",IF(COUNTIF(CG101:CG108,"&lt;"&amp;CI108)=8,"Below","")))</f>
        <v/>
      </c>
      <c r="CN108">
        <f>IF('Weekly data'!$C108="","",IF(Metrics!$J$17="Seasonal bookings",IF(OR(N(IFERROR(INDEX(Targets!$M$6:$M$45,MATCH('Weekly data'!$C108,Targets!$A$6:$A$45,0)),0))=0,SUM(Seasonality!$B$6:$B$18)=0),"",IFERROR(INDEX(Targets!$M$6:$M$45,MATCH('Weekly data'!$C108,Targets!$A$6:$A$45,0)),0)*$B108/SUM(Seasonality!$B$6:$B$18)),IF(Metrics!$J$17="Seasonal pipeline",IF(OR(N(IFERROR(INDEX(Targets!$M$6:$M$45,MATCH('Weekly data'!$C108,Targets!$A$6:$A$45,0)),0))=0,SUM(Seasonality!$C$6:$C$18)=0),"",IFERROR(INDEX(Targets!$M$6:$M$45,MATCH('Weekly data'!$C108,Targets!$A$6:$A$45,0)),0)*$C108/SUM(Seasonality!$C$6:$C$18)),IF(Metrics!$J$17="Quarter plan",IF(N(IFERROR(INDEX(Targets!$M$6:$M$45,MATCH('Weekly data'!$C108,Targets!$A$6:$A$45,0)),0))=0,"",IFERROR(INDEX(Targets!$M$6:$M$45,MATCH('Weekly data'!$C108,Targets!$A$6:$A$45,0)),0)),IF(AND(Metrics!$J$17="Weekly",ISNUMBER(Metrics!$K$17)),Metrics!$K$17,"")))))</f>
        <v/>
      </c>
      <c r="CO108">
        <f>IF(NOT(ISNUMBER('Weekly data'!P108)),"",IF(Metrics!$L$17="% of target",IF(ISNUMBER(CN108),IF(CN108=0,"",'Weekly data'!P108/CN108),""),'Weekly data'!P108))</f>
        <v/>
      </c>
      <c r="CP108">
        <f>IF(AND(ISNUMBER(CO108),ISNUMBER(CO107)),ABS(CO108-CO107),"")</f>
        <v/>
      </c>
      <c r="CQ108">
        <f>IF(COUNT(CO96:CO107)&lt;12,"",AVERAGE(CO96:CO107))</f>
        <v/>
      </c>
      <c r="CR108">
        <f>IF(COUNT(CP97:CP107)&lt;11,"",AVERAGE(CP97:CP107))</f>
        <v/>
      </c>
      <c r="CS108">
        <f>IF(OR(CQ108="",CR108=""),"",CQ108+2.66*CR108)</f>
        <v/>
      </c>
      <c r="CT108">
        <f>IF(OR(CQ108="",CR108=""),"",CQ108-2.66*CR108)</f>
        <v/>
      </c>
      <c r="CU108">
        <f>IF(OR(CQ108="",COUNT(CO101:CO108)&lt;8),"",IF(COUNTIF(CO101:CO108,"&gt;"&amp;CQ108)=8,"Above",IF(COUNTIF(CO101:CO108,"&lt;"&amp;CQ108)=8,"Below","")))</f>
        <v/>
      </c>
    </row>
    <row r="109">
      <c r="A109" s="8">
        <f>'Weekly data'!A109</f>
        <v/>
      </c>
      <c r="B109">
        <f>IF('Weekly data'!D109="","",INDEX(Seasonality!$B$6:$B$18,'Weekly data'!D109))</f>
        <v/>
      </c>
      <c r="C109">
        <f>IF('Weekly data'!D109="","",INDEX(Seasonality!$C$6:$C$18,'Weekly data'!D109))</f>
        <v/>
      </c>
      <c r="D109">
        <f>IF('Weekly data'!$C109="","",IF(Metrics!$J$6="Seasonal bookings",IF(OR(N(IFERROR(INDEX(Targets!$B$6:$B$45,MATCH('Weekly data'!$C109,Targets!$A$6:$A$45,0)),0))=0,SUM(Seasonality!$B$6:$B$18)=0),"",IFERROR(INDEX(Targets!$B$6:$B$45,MATCH('Weekly data'!$C109,Targets!$A$6:$A$45,0)),0)*$B109/SUM(Seasonality!$B$6:$B$18)),IF(Metrics!$J$6="Seasonal pipeline",IF(OR(N(IFERROR(INDEX(Targets!$B$6:$B$45,MATCH('Weekly data'!$C109,Targets!$A$6:$A$45,0)),0))=0,SUM(Seasonality!$C$6:$C$18)=0),"",IFERROR(INDEX(Targets!$B$6:$B$45,MATCH('Weekly data'!$C109,Targets!$A$6:$A$45,0)),0)*$C109/SUM(Seasonality!$C$6:$C$18)),IF(Metrics!$J$6="Quarter plan",IF(N(IFERROR(INDEX(Targets!$B$6:$B$45,MATCH('Weekly data'!$C109,Targets!$A$6:$A$45,0)),0))=0,"",IFERROR(INDEX(Targets!$B$6:$B$45,MATCH('Weekly data'!$C109,Targets!$A$6:$A$45,0)),0)),IF(AND(Metrics!$J$6="Weekly",ISNUMBER(Metrics!$K$6)),Metrics!$K$6,"")))))</f>
        <v/>
      </c>
      <c r="E109">
        <f>IF(NOT(ISNUMBER('Weekly data'!E109)),"",IF(Metrics!$L$6="% of target",IF(ISNUMBER(D109),IF(D109=0,"",'Weekly data'!E109/D109),""),'Weekly data'!E109))</f>
        <v/>
      </c>
      <c r="F109">
        <f>IF(AND(ISNUMBER(E109),ISNUMBER(E108)),ABS(E109-E108),"")</f>
        <v/>
      </c>
      <c r="G109">
        <f>IF(COUNT(E97:E108)&lt;12,"",AVERAGE(E97:E108))</f>
        <v/>
      </c>
      <c r="H109">
        <f>IF(COUNT(F98:F108)&lt;11,"",AVERAGE(F98:F108))</f>
        <v/>
      </c>
      <c r="I109">
        <f>IF(OR(G109="",H109=""),"",G109+2.66*H109)</f>
        <v/>
      </c>
      <c r="J109">
        <f>IF(OR(G109="",H109=""),"",G109-2.66*H109)</f>
        <v/>
      </c>
      <c r="K109">
        <f>IF(OR(G109="",COUNT(E102:E109)&lt;8),"",IF(COUNTIF(E102:E109,"&gt;"&amp;G109)=8,"Above",IF(COUNTIF(E102:E109,"&lt;"&amp;G109)=8,"Below","")))</f>
        <v/>
      </c>
      <c r="L109">
        <f>IF('Weekly data'!$C109="","",IF(Metrics!$J$7="Seasonal bookings",IF(OR(N(IFERROR(INDEX(Targets!$C$6:$C$45,MATCH('Weekly data'!$C109,Targets!$A$6:$A$45,0)),0))=0,SUM(Seasonality!$B$6:$B$18)=0),"",IFERROR(INDEX(Targets!$C$6:$C$45,MATCH('Weekly data'!$C109,Targets!$A$6:$A$45,0)),0)*$B109/SUM(Seasonality!$B$6:$B$18)),IF(Metrics!$J$7="Seasonal pipeline",IF(OR(N(IFERROR(INDEX(Targets!$C$6:$C$45,MATCH('Weekly data'!$C109,Targets!$A$6:$A$45,0)),0))=0,SUM(Seasonality!$C$6:$C$18)=0),"",IFERROR(INDEX(Targets!$C$6:$C$45,MATCH('Weekly data'!$C109,Targets!$A$6:$A$45,0)),0)*$C109/SUM(Seasonality!$C$6:$C$18)),IF(Metrics!$J$7="Quarter plan",IF(N(IFERROR(INDEX(Targets!$C$6:$C$45,MATCH('Weekly data'!$C109,Targets!$A$6:$A$45,0)),0))=0,"",IFERROR(INDEX(Targets!$C$6:$C$45,MATCH('Weekly data'!$C109,Targets!$A$6:$A$45,0)),0)),IF(AND(Metrics!$J$7="Weekly",ISNUMBER(Metrics!$K$7)),Metrics!$K$7,"")))))</f>
        <v/>
      </c>
      <c r="M109">
        <f>IF(NOT(ISNUMBER('Weekly data'!F109)),"",IF(Metrics!$L$7="% of target",IF(ISNUMBER(L109),IF(L109=0,"",'Weekly data'!F109/L109),""),'Weekly data'!F109))</f>
        <v/>
      </c>
      <c r="N109">
        <f>IF(AND(ISNUMBER(M109),ISNUMBER(M108)),ABS(M109-M108),"")</f>
        <v/>
      </c>
      <c r="O109">
        <f>IF(COUNT(M97:M108)&lt;12,"",AVERAGE(M97:M108))</f>
        <v/>
      </c>
      <c r="P109">
        <f>IF(COUNT(N98:N108)&lt;11,"",AVERAGE(N98:N108))</f>
        <v/>
      </c>
      <c r="Q109">
        <f>IF(OR(O109="",P109=""),"",O109+2.66*P109)</f>
        <v/>
      </c>
      <c r="R109">
        <f>IF(OR(O109="",P109=""),"",O109-2.66*P109)</f>
        <v/>
      </c>
      <c r="S109">
        <f>IF(OR(O109="",COUNT(M102:M109)&lt;8),"",IF(COUNTIF(M102:M109,"&gt;"&amp;O109)=8,"Above",IF(COUNTIF(M102:M109,"&lt;"&amp;O109)=8,"Below","")))</f>
        <v/>
      </c>
      <c r="T109">
        <f>IF('Weekly data'!$C109="","",IF(Metrics!$J$8="Seasonal bookings",IF(OR(N(IFERROR(INDEX(Targets!$D$6:$D$45,MATCH('Weekly data'!$C109,Targets!$A$6:$A$45,0)),0))=0,SUM(Seasonality!$B$6:$B$18)=0),"",IFERROR(INDEX(Targets!$D$6:$D$45,MATCH('Weekly data'!$C109,Targets!$A$6:$A$45,0)),0)*$B109/SUM(Seasonality!$B$6:$B$18)),IF(Metrics!$J$8="Seasonal pipeline",IF(OR(N(IFERROR(INDEX(Targets!$D$6:$D$45,MATCH('Weekly data'!$C109,Targets!$A$6:$A$45,0)),0))=0,SUM(Seasonality!$C$6:$C$18)=0),"",IFERROR(INDEX(Targets!$D$6:$D$45,MATCH('Weekly data'!$C109,Targets!$A$6:$A$45,0)),0)*$C109/SUM(Seasonality!$C$6:$C$18)),IF(Metrics!$J$8="Quarter plan",IF(N(IFERROR(INDEX(Targets!$D$6:$D$45,MATCH('Weekly data'!$C109,Targets!$A$6:$A$45,0)),0))=0,"",IFERROR(INDEX(Targets!$D$6:$D$45,MATCH('Weekly data'!$C109,Targets!$A$6:$A$45,0)),0)),IF(AND(Metrics!$J$8="Weekly",ISNUMBER(Metrics!$K$8)),Metrics!$K$8,"")))))</f>
        <v/>
      </c>
      <c r="U109">
        <f>IF(NOT(ISNUMBER('Weekly data'!G109)),"",IF(Metrics!$L$8="% of target",IF(ISNUMBER(T109),IF(T109=0,"",'Weekly data'!G109/T109),""),'Weekly data'!G109))</f>
        <v/>
      </c>
      <c r="V109">
        <f>IF(AND(ISNUMBER(U109),ISNUMBER(U108)),ABS(U109-U108),"")</f>
        <v/>
      </c>
      <c r="W109">
        <f>IF(COUNT(U97:U108)&lt;12,"",AVERAGE(U97:U108))</f>
        <v/>
      </c>
      <c r="X109">
        <f>IF(COUNT(V98:V108)&lt;11,"",AVERAGE(V98:V108))</f>
        <v/>
      </c>
      <c r="Y109">
        <f>IF(OR(W109="",X109=""),"",W109+2.66*X109)</f>
        <v/>
      </c>
      <c r="Z109">
        <f>IF(OR(W109="",X109=""),"",W109-2.66*X109)</f>
        <v/>
      </c>
      <c r="AA109">
        <f>IF(OR(W109="",COUNT(U102:U109)&lt;8),"",IF(COUNTIF(U102:U109,"&gt;"&amp;W109)=8,"Above",IF(COUNTIF(U102:U109,"&lt;"&amp;W109)=8,"Below","")))</f>
        <v/>
      </c>
      <c r="AB109">
        <f>IF('Weekly data'!$C109="","",IF(Metrics!$J$9="Seasonal bookings",IF(OR(N(IFERROR(INDEX(Targets!$E$6:$E$45,MATCH('Weekly data'!$C109,Targets!$A$6:$A$45,0)),0))=0,SUM(Seasonality!$B$6:$B$18)=0),"",IFERROR(INDEX(Targets!$E$6:$E$45,MATCH('Weekly data'!$C109,Targets!$A$6:$A$45,0)),0)*$B109/SUM(Seasonality!$B$6:$B$18)),IF(Metrics!$J$9="Seasonal pipeline",IF(OR(N(IFERROR(INDEX(Targets!$E$6:$E$45,MATCH('Weekly data'!$C109,Targets!$A$6:$A$45,0)),0))=0,SUM(Seasonality!$C$6:$C$18)=0),"",IFERROR(INDEX(Targets!$E$6:$E$45,MATCH('Weekly data'!$C109,Targets!$A$6:$A$45,0)),0)*$C109/SUM(Seasonality!$C$6:$C$18)),IF(Metrics!$J$9="Quarter plan",IF(N(IFERROR(INDEX(Targets!$E$6:$E$45,MATCH('Weekly data'!$C109,Targets!$A$6:$A$45,0)),0))=0,"",IFERROR(INDEX(Targets!$E$6:$E$45,MATCH('Weekly data'!$C109,Targets!$A$6:$A$45,0)),0)),IF(AND(Metrics!$J$9="Weekly",ISNUMBER(Metrics!$K$9)),Metrics!$K$9,"")))))</f>
        <v/>
      </c>
      <c r="AC109">
        <f>IF(NOT(ISNUMBER('Weekly data'!H109)),"",IF(Metrics!$L$9="% of target",IF(ISNUMBER(AB109),IF(AB109=0,"",'Weekly data'!H109/AB109),""),'Weekly data'!H109))</f>
        <v/>
      </c>
      <c r="AD109">
        <f>IF(AND(ISNUMBER(AC109),ISNUMBER(AC108)),ABS(AC109-AC108),"")</f>
        <v/>
      </c>
      <c r="AE109">
        <f>IF(COUNT(AC97:AC108)&lt;12,"",AVERAGE(AC97:AC108))</f>
        <v/>
      </c>
      <c r="AF109">
        <f>IF(COUNT(AD98:AD108)&lt;11,"",AVERAGE(AD98:AD108))</f>
        <v/>
      </c>
      <c r="AG109">
        <f>IF(OR(AE109="",AF109=""),"",AE109+2.66*AF109)</f>
        <v/>
      </c>
      <c r="AH109">
        <f>IF(OR(AE109="",AF109=""),"",AE109-2.66*AF109)</f>
        <v/>
      </c>
      <c r="AI109">
        <f>IF(OR(AE109="",COUNT(AC102:AC109)&lt;8),"",IF(COUNTIF(AC102:AC109,"&gt;"&amp;AE109)=8,"Above",IF(COUNTIF(AC102:AC109,"&lt;"&amp;AE109)=8,"Below","")))</f>
        <v/>
      </c>
      <c r="AJ109">
        <f>IF('Weekly data'!$C109="","",IF(Metrics!$J$10="Seasonal bookings",IF(OR(N(IFERROR(INDEX(Targets!$F$6:$F$45,MATCH('Weekly data'!$C109,Targets!$A$6:$A$45,0)),0))=0,SUM(Seasonality!$B$6:$B$18)=0),"",IFERROR(INDEX(Targets!$F$6:$F$45,MATCH('Weekly data'!$C109,Targets!$A$6:$A$45,0)),0)*$B109/SUM(Seasonality!$B$6:$B$18)),IF(Metrics!$J$10="Seasonal pipeline",IF(OR(N(IFERROR(INDEX(Targets!$F$6:$F$45,MATCH('Weekly data'!$C109,Targets!$A$6:$A$45,0)),0))=0,SUM(Seasonality!$C$6:$C$18)=0),"",IFERROR(INDEX(Targets!$F$6:$F$45,MATCH('Weekly data'!$C109,Targets!$A$6:$A$45,0)),0)*$C109/SUM(Seasonality!$C$6:$C$18)),IF(Metrics!$J$10="Quarter plan",IF(N(IFERROR(INDEX(Targets!$F$6:$F$45,MATCH('Weekly data'!$C109,Targets!$A$6:$A$45,0)),0))=0,"",IFERROR(INDEX(Targets!$F$6:$F$45,MATCH('Weekly data'!$C109,Targets!$A$6:$A$45,0)),0)),IF(AND(Metrics!$J$10="Weekly",ISNUMBER(Metrics!$K$10)),Metrics!$K$10,"")))))</f>
        <v/>
      </c>
      <c r="AK109">
        <f>IF(NOT(ISNUMBER('Weekly data'!I109)),"",IF(Metrics!$L$10="% of target",IF(ISNUMBER(AJ109),IF(AJ109=0,"",'Weekly data'!I109/AJ109),""),'Weekly data'!I109))</f>
        <v/>
      </c>
      <c r="AL109">
        <f>IF(AND(ISNUMBER(AK109),ISNUMBER(AK108)),ABS(AK109-AK108),"")</f>
        <v/>
      </c>
      <c r="AM109">
        <f>IF(COUNT(AK97:AK108)&lt;12,"",AVERAGE(AK97:AK108))</f>
        <v/>
      </c>
      <c r="AN109">
        <f>IF(COUNT(AL98:AL108)&lt;11,"",AVERAGE(AL98:AL108))</f>
        <v/>
      </c>
      <c r="AO109">
        <f>IF(OR(AM109="",AN109=""),"",AM109+2.66*AN109)</f>
        <v/>
      </c>
      <c r="AP109">
        <f>IF(OR(AM109="",AN109=""),"",AM109-2.66*AN109)</f>
        <v/>
      </c>
      <c r="AQ109">
        <f>IF(OR(AM109="",COUNT(AK102:AK109)&lt;8),"",IF(COUNTIF(AK102:AK109,"&gt;"&amp;AM109)=8,"Above",IF(COUNTIF(AK102:AK109,"&lt;"&amp;AM109)=8,"Below","")))</f>
        <v/>
      </c>
      <c r="AR109">
        <f>IF('Weekly data'!$C109="","",IF(Metrics!$J$11="Seasonal bookings",IF(OR(N(IFERROR(INDEX(Targets!$G$6:$G$45,MATCH('Weekly data'!$C109,Targets!$A$6:$A$45,0)),0))=0,SUM(Seasonality!$B$6:$B$18)=0),"",IFERROR(INDEX(Targets!$G$6:$G$45,MATCH('Weekly data'!$C109,Targets!$A$6:$A$45,0)),0)*$B109/SUM(Seasonality!$B$6:$B$18)),IF(Metrics!$J$11="Seasonal pipeline",IF(OR(N(IFERROR(INDEX(Targets!$G$6:$G$45,MATCH('Weekly data'!$C109,Targets!$A$6:$A$45,0)),0))=0,SUM(Seasonality!$C$6:$C$18)=0),"",IFERROR(INDEX(Targets!$G$6:$G$45,MATCH('Weekly data'!$C109,Targets!$A$6:$A$45,0)),0)*$C109/SUM(Seasonality!$C$6:$C$18)),IF(Metrics!$J$11="Quarter plan",IF(N(IFERROR(INDEX(Targets!$G$6:$G$45,MATCH('Weekly data'!$C109,Targets!$A$6:$A$45,0)),0))=0,"",IFERROR(INDEX(Targets!$G$6:$G$45,MATCH('Weekly data'!$C109,Targets!$A$6:$A$45,0)),0)),IF(AND(Metrics!$J$11="Weekly",ISNUMBER(Metrics!$K$11)),Metrics!$K$11,"")))))</f>
        <v/>
      </c>
      <c r="AS109">
        <f>IF(NOT(ISNUMBER('Weekly data'!J109)),"",IF(Metrics!$L$11="% of target",IF(ISNUMBER(AR109),IF(AR109=0,"",'Weekly data'!J109/AR109),""),'Weekly data'!J109))</f>
        <v/>
      </c>
      <c r="AT109">
        <f>IF(AND(ISNUMBER(AS109),ISNUMBER(AS108)),ABS(AS109-AS108),"")</f>
        <v/>
      </c>
      <c r="AU109">
        <f>IF(COUNT(AS97:AS108)&lt;12,"",AVERAGE(AS97:AS108))</f>
        <v/>
      </c>
      <c r="AV109">
        <f>IF(COUNT(AT98:AT108)&lt;11,"",AVERAGE(AT98:AT108))</f>
        <v/>
      </c>
      <c r="AW109">
        <f>IF(OR(AU109="",AV109=""),"",AU109+2.66*AV109)</f>
        <v/>
      </c>
      <c r="AX109">
        <f>IF(OR(AU109="",AV109=""),"",AU109-2.66*AV109)</f>
        <v/>
      </c>
      <c r="AY109">
        <f>IF(OR(AU109="",COUNT(AS102:AS109)&lt;8),"",IF(COUNTIF(AS102:AS109,"&gt;"&amp;AU109)=8,"Above",IF(COUNTIF(AS102:AS109,"&lt;"&amp;AU109)=8,"Below","")))</f>
        <v/>
      </c>
      <c r="AZ109">
        <f>IF('Weekly data'!$C109="","",IF(Metrics!$J$12="Seasonal bookings",IF(OR(N(IFERROR(INDEX(Targets!$H$6:$H$45,MATCH('Weekly data'!$C109,Targets!$A$6:$A$45,0)),0))=0,SUM(Seasonality!$B$6:$B$18)=0),"",IFERROR(INDEX(Targets!$H$6:$H$45,MATCH('Weekly data'!$C109,Targets!$A$6:$A$45,0)),0)*$B109/SUM(Seasonality!$B$6:$B$18)),IF(Metrics!$J$12="Seasonal pipeline",IF(OR(N(IFERROR(INDEX(Targets!$H$6:$H$45,MATCH('Weekly data'!$C109,Targets!$A$6:$A$45,0)),0))=0,SUM(Seasonality!$C$6:$C$18)=0),"",IFERROR(INDEX(Targets!$H$6:$H$45,MATCH('Weekly data'!$C109,Targets!$A$6:$A$45,0)),0)*$C109/SUM(Seasonality!$C$6:$C$18)),IF(Metrics!$J$12="Quarter plan",IF(N(IFERROR(INDEX(Targets!$H$6:$H$45,MATCH('Weekly data'!$C109,Targets!$A$6:$A$45,0)),0))=0,"",IFERROR(INDEX(Targets!$H$6:$H$45,MATCH('Weekly data'!$C109,Targets!$A$6:$A$45,0)),0)),IF(AND(Metrics!$J$12="Weekly",ISNUMBER(Metrics!$K$12)),Metrics!$K$12,"")))))</f>
        <v/>
      </c>
      <c r="BA109">
        <f>IF(NOT(ISNUMBER('Weekly data'!K109)),"",IF(Metrics!$L$12="% of target",IF(ISNUMBER(AZ109),IF(AZ109=0,"",'Weekly data'!K109/AZ109),""),'Weekly data'!K109))</f>
        <v/>
      </c>
      <c r="BB109">
        <f>IF(AND(ISNUMBER(BA109),ISNUMBER(BA108)),ABS(BA109-BA108),"")</f>
        <v/>
      </c>
      <c r="BC109">
        <f>IF(COUNT(BA97:BA108)&lt;12,"",AVERAGE(BA97:BA108))</f>
        <v/>
      </c>
      <c r="BD109">
        <f>IF(COUNT(BB98:BB108)&lt;11,"",AVERAGE(BB98:BB108))</f>
        <v/>
      </c>
      <c r="BE109">
        <f>IF(OR(BC109="",BD109=""),"",BC109+2.66*BD109)</f>
        <v/>
      </c>
      <c r="BF109">
        <f>IF(OR(BC109="",BD109=""),"",BC109-2.66*BD109)</f>
        <v/>
      </c>
      <c r="BG109">
        <f>IF(OR(BC109="",COUNT(BA102:BA109)&lt;8),"",IF(COUNTIF(BA102:BA109,"&gt;"&amp;BC109)=8,"Above",IF(COUNTIF(BA102:BA109,"&lt;"&amp;BC109)=8,"Below","")))</f>
        <v/>
      </c>
      <c r="BH109">
        <f>IF('Weekly data'!$C109="","",IF(Metrics!$J$13="Seasonal bookings",IF(OR(N(IFERROR(INDEX(Targets!$I$6:$I$45,MATCH('Weekly data'!$C109,Targets!$A$6:$A$45,0)),0))=0,SUM(Seasonality!$B$6:$B$18)=0),"",IFERROR(INDEX(Targets!$I$6:$I$45,MATCH('Weekly data'!$C109,Targets!$A$6:$A$45,0)),0)*$B109/SUM(Seasonality!$B$6:$B$18)),IF(Metrics!$J$13="Seasonal pipeline",IF(OR(N(IFERROR(INDEX(Targets!$I$6:$I$45,MATCH('Weekly data'!$C109,Targets!$A$6:$A$45,0)),0))=0,SUM(Seasonality!$C$6:$C$18)=0),"",IFERROR(INDEX(Targets!$I$6:$I$45,MATCH('Weekly data'!$C109,Targets!$A$6:$A$45,0)),0)*$C109/SUM(Seasonality!$C$6:$C$18)),IF(Metrics!$J$13="Quarter plan",IF(N(IFERROR(INDEX(Targets!$I$6:$I$45,MATCH('Weekly data'!$C109,Targets!$A$6:$A$45,0)),0))=0,"",IFERROR(INDEX(Targets!$I$6:$I$45,MATCH('Weekly data'!$C109,Targets!$A$6:$A$45,0)),0)),IF(AND(Metrics!$J$13="Weekly",ISNUMBER(Metrics!$K$13)),Metrics!$K$13,"")))))</f>
        <v/>
      </c>
      <c r="BI109">
        <f>IF(NOT(ISNUMBER('Weekly data'!L109)),"",IF(Metrics!$L$13="% of target",IF(ISNUMBER(BH109),IF(BH109=0,"",'Weekly data'!L109/BH109),""),'Weekly data'!L109))</f>
        <v/>
      </c>
      <c r="BJ109">
        <f>IF(AND(ISNUMBER(BI109),ISNUMBER(BI108)),ABS(BI109-BI108),"")</f>
        <v/>
      </c>
      <c r="BK109">
        <f>IF(COUNT(BI97:BI108)&lt;12,"",AVERAGE(BI97:BI108))</f>
        <v/>
      </c>
      <c r="BL109">
        <f>IF(COUNT(BJ98:BJ108)&lt;11,"",AVERAGE(BJ98:BJ108))</f>
        <v/>
      </c>
      <c r="BM109">
        <f>IF(OR(BK109="",BL109=""),"",BK109+2.66*BL109)</f>
        <v/>
      </c>
      <c r="BN109">
        <f>IF(OR(BK109="",BL109=""),"",BK109-2.66*BL109)</f>
        <v/>
      </c>
      <c r="BO109">
        <f>IF(OR(BK109="",COUNT(BI102:BI109)&lt;8),"",IF(COUNTIF(BI102:BI109,"&gt;"&amp;BK109)=8,"Above",IF(COUNTIF(BI102:BI109,"&lt;"&amp;BK109)=8,"Below","")))</f>
        <v/>
      </c>
      <c r="BP109">
        <f>IF('Weekly data'!$C109="","",IF(Metrics!$J$14="Seasonal bookings",IF(OR(N(IFERROR(INDEX(Targets!$J$6:$J$45,MATCH('Weekly data'!$C109,Targets!$A$6:$A$45,0)),0))=0,SUM(Seasonality!$B$6:$B$18)=0),"",IFERROR(INDEX(Targets!$J$6:$J$45,MATCH('Weekly data'!$C109,Targets!$A$6:$A$45,0)),0)*$B109/SUM(Seasonality!$B$6:$B$18)),IF(Metrics!$J$14="Seasonal pipeline",IF(OR(N(IFERROR(INDEX(Targets!$J$6:$J$45,MATCH('Weekly data'!$C109,Targets!$A$6:$A$45,0)),0))=0,SUM(Seasonality!$C$6:$C$18)=0),"",IFERROR(INDEX(Targets!$J$6:$J$45,MATCH('Weekly data'!$C109,Targets!$A$6:$A$45,0)),0)*$C109/SUM(Seasonality!$C$6:$C$18)),IF(Metrics!$J$14="Quarter plan",IF(N(IFERROR(INDEX(Targets!$J$6:$J$45,MATCH('Weekly data'!$C109,Targets!$A$6:$A$45,0)),0))=0,"",IFERROR(INDEX(Targets!$J$6:$J$45,MATCH('Weekly data'!$C109,Targets!$A$6:$A$45,0)),0)),IF(AND(Metrics!$J$14="Weekly",ISNUMBER(Metrics!$K$14)),Metrics!$K$14,"")))))</f>
        <v/>
      </c>
      <c r="BQ109">
        <f>IF(NOT(ISNUMBER('Weekly data'!M109)),"",IF(Metrics!$L$14="% of target",IF(ISNUMBER(BP109),IF(BP109=0,"",'Weekly data'!M109/BP109),""),'Weekly data'!M109))</f>
        <v/>
      </c>
      <c r="BR109">
        <f>IF(AND(ISNUMBER(BQ109),ISNUMBER(BQ108)),ABS(BQ109-BQ108),"")</f>
        <v/>
      </c>
      <c r="BS109">
        <f>IF(COUNT(BQ97:BQ108)&lt;12,"",AVERAGE(BQ97:BQ108))</f>
        <v/>
      </c>
      <c r="BT109">
        <f>IF(COUNT(BR98:BR108)&lt;11,"",AVERAGE(BR98:BR108))</f>
        <v/>
      </c>
      <c r="BU109">
        <f>IF(OR(BS109="",BT109=""),"",BS109+2.66*BT109)</f>
        <v/>
      </c>
      <c r="BV109">
        <f>IF(OR(BS109="",BT109=""),"",BS109-2.66*BT109)</f>
        <v/>
      </c>
      <c r="BW109">
        <f>IF(OR(BS109="",COUNT(BQ102:BQ109)&lt;8),"",IF(COUNTIF(BQ102:BQ109,"&gt;"&amp;BS109)=8,"Above",IF(COUNTIF(BQ102:BQ109,"&lt;"&amp;BS109)=8,"Below","")))</f>
        <v/>
      </c>
      <c r="BX109">
        <f>IF('Weekly data'!$C109="","",IF(Metrics!$J$15="Seasonal bookings",IF(OR(N(IFERROR(INDEX(Targets!$K$6:$K$45,MATCH('Weekly data'!$C109,Targets!$A$6:$A$45,0)),0))=0,SUM(Seasonality!$B$6:$B$18)=0),"",IFERROR(INDEX(Targets!$K$6:$K$45,MATCH('Weekly data'!$C109,Targets!$A$6:$A$45,0)),0)*$B109/SUM(Seasonality!$B$6:$B$18)),IF(Metrics!$J$15="Seasonal pipeline",IF(OR(N(IFERROR(INDEX(Targets!$K$6:$K$45,MATCH('Weekly data'!$C109,Targets!$A$6:$A$45,0)),0))=0,SUM(Seasonality!$C$6:$C$18)=0),"",IFERROR(INDEX(Targets!$K$6:$K$45,MATCH('Weekly data'!$C109,Targets!$A$6:$A$45,0)),0)*$C109/SUM(Seasonality!$C$6:$C$18)),IF(Metrics!$J$15="Quarter plan",IF(N(IFERROR(INDEX(Targets!$K$6:$K$45,MATCH('Weekly data'!$C109,Targets!$A$6:$A$45,0)),0))=0,"",IFERROR(INDEX(Targets!$K$6:$K$45,MATCH('Weekly data'!$C109,Targets!$A$6:$A$45,0)),0)),IF(AND(Metrics!$J$15="Weekly",ISNUMBER(Metrics!$K$15)),Metrics!$K$15,"")))))</f>
        <v/>
      </c>
      <c r="BY109">
        <f>IF(NOT(ISNUMBER('Weekly data'!N109)),"",IF(Metrics!$L$15="% of target",IF(ISNUMBER(BX109),IF(BX109=0,"",'Weekly data'!N109/BX109),""),'Weekly data'!N109))</f>
        <v/>
      </c>
      <c r="BZ109">
        <f>IF(AND(ISNUMBER(BY109),ISNUMBER(BY108)),ABS(BY109-BY108),"")</f>
        <v/>
      </c>
      <c r="CA109">
        <f>IF(COUNT(BY97:BY108)&lt;12,"",AVERAGE(BY97:BY108))</f>
        <v/>
      </c>
      <c r="CB109">
        <f>IF(COUNT(BZ98:BZ108)&lt;11,"",AVERAGE(BZ98:BZ108))</f>
        <v/>
      </c>
      <c r="CC109">
        <f>IF(OR(CA109="",CB109=""),"",CA109+2.66*CB109)</f>
        <v/>
      </c>
      <c r="CD109">
        <f>IF(OR(CA109="",CB109=""),"",CA109-2.66*CB109)</f>
        <v/>
      </c>
      <c r="CE109">
        <f>IF(OR(CA109="",COUNT(BY102:BY109)&lt;8),"",IF(COUNTIF(BY102:BY109,"&gt;"&amp;CA109)=8,"Above",IF(COUNTIF(BY102:BY109,"&lt;"&amp;CA109)=8,"Below","")))</f>
        <v/>
      </c>
      <c r="CF109">
        <f>IF('Weekly data'!$C109="","",IF(Metrics!$J$16="Seasonal bookings",IF(OR(N(IFERROR(INDEX(Targets!$L$6:$L$45,MATCH('Weekly data'!$C109,Targets!$A$6:$A$45,0)),0))=0,SUM(Seasonality!$B$6:$B$18)=0),"",IFERROR(INDEX(Targets!$L$6:$L$45,MATCH('Weekly data'!$C109,Targets!$A$6:$A$45,0)),0)*$B109/SUM(Seasonality!$B$6:$B$18)),IF(Metrics!$J$16="Seasonal pipeline",IF(OR(N(IFERROR(INDEX(Targets!$L$6:$L$45,MATCH('Weekly data'!$C109,Targets!$A$6:$A$45,0)),0))=0,SUM(Seasonality!$C$6:$C$18)=0),"",IFERROR(INDEX(Targets!$L$6:$L$45,MATCH('Weekly data'!$C109,Targets!$A$6:$A$45,0)),0)*$C109/SUM(Seasonality!$C$6:$C$18)),IF(Metrics!$J$16="Quarter plan",IF(N(IFERROR(INDEX(Targets!$L$6:$L$45,MATCH('Weekly data'!$C109,Targets!$A$6:$A$45,0)),0))=0,"",IFERROR(INDEX(Targets!$L$6:$L$45,MATCH('Weekly data'!$C109,Targets!$A$6:$A$45,0)),0)),IF(AND(Metrics!$J$16="Weekly",ISNUMBER(Metrics!$K$16)),Metrics!$K$16,"")))))</f>
        <v/>
      </c>
      <c r="CG109">
        <f>IF(NOT(ISNUMBER('Weekly data'!O109)),"",IF(Metrics!$L$16="% of target",IF(ISNUMBER(CF109),IF(CF109=0,"",'Weekly data'!O109/CF109),""),'Weekly data'!O109))</f>
        <v/>
      </c>
      <c r="CH109">
        <f>IF(AND(ISNUMBER(CG109),ISNUMBER(CG108)),ABS(CG109-CG108),"")</f>
        <v/>
      </c>
      <c r="CI109">
        <f>IF(COUNT(CG97:CG108)&lt;12,"",AVERAGE(CG97:CG108))</f>
        <v/>
      </c>
      <c r="CJ109">
        <f>IF(COUNT(CH98:CH108)&lt;11,"",AVERAGE(CH98:CH108))</f>
        <v/>
      </c>
      <c r="CK109">
        <f>IF(OR(CI109="",CJ109=""),"",CI109+2.66*CJ109)</f>
        <v/>
      </c>
      <c r="CL109">
        <f>IF(OR(CI109="",CJ109=""),"",CI109-2.66*CJ109)</f>
        <v/>
      </c>
      <c r="CM109">
        <f>IF(OR(CI109="",COUNT(CG102:CG109)&lt;8),"",IF(COUNTIF(CG102:CG109,"&gt;"&amp;CI109)=8,"Above",IF(COUNTIF(CG102:CG109,"&lt;"&amp;CI109)=8,"Below","")))</f>
        <v/>
      </c>
      <c r="CN109">
        <f>IF('Weekly data'!$C109="","",IF(Metrics!$J$17="Seasonal bookings",IF(OR(N(IFERROR(INDEX(Targets!$M$6:$M$45,MATCH('Weekly data'!$C109,Targets!$A$6:$A$45,0)),0))=0,SUM(Seasonality!$B$6:$B$18)=0),"",IFERROR(INDEX(Targets!$M$6:$M$45,MATCH('Weekly data'!$C109,Targets!$A$6:$A$45,0)),0)*$B109/SUM(Seasonality!$B$6:$B$18)),IF(Metrics!$J$17="Seasonal pipeline",IF(OR(N(IFERROR(INDEX(Targets!$M$6:$M$45,MATCH('Weekly data'!$C109,Targets!$A$6:$A$45,0)),0))=0,SUM(Seasonality!$C$6:$C$18)=0),"",IFERROR(INDEX(Targets!$M$6:$M$45,MATCH('Weekly data'!$C109,Targets!$A$6:$A$45,0)),0)*$C109/SUM(Seasonality!$C$6:$C$18)),IF(Metrics!$J$17="Quarter plan",IF(N(IFERROR(INDEX(Targets!$M$6:$M$45,MATCH('Weekly data'!$C109,Targets!$A$6:$A$45,0)),0))=0,"",IFERROR(INDEX(Targets!$M$6:$M$45,MATCH('Weekly data'!$C109,Targets!$A$6:$A$45,0)),0)),IF(AND(Metrics!$J$17="Weekly",ISNUMBER(Metrics!$K$17)),Metrics!$K$17,"")))))</f>
        <v/>
      </c>
      <c r="CO109">
        <f>IF(NOT(ISNUMBER('Weekly data'!P109)),"",IF(Metrics!$L$17="% of target",IF(ISNUMBER(CN109),IF(CN109=0,"",'Weekly data'!P109/CN109),""),'Weekly data'!P109))</f>
        <v/>
      </c>
      <c r="CP109">
        <f>IF(AND(ISNUMBER(CO109),ISNUMBER(CO108)),ABS(CO109-CO108),"")</f>
        <v/>
      </c>
      <c r="CQ109">
        <f>IF(COUNT(CO97:CO108)&lt;12,"",AVERAGE(CO97:CO108))</f>
        <v/>
      </c>
      <c r="CR109">
        <f>IF(COUNT(CP98:CP108)&lt;11,"",AVERAGE(CP98:CP108))</f>
        <v/>
      </c>
      <c r="CS109">
        <f>IF(OR(CQ109="",CR109=""),"",CQ109+2.66*CR109)</f>
        <v/>
      </c>
      <c r="CT109">
        <f>IF(OR(CQ109="",CR109=""),"",CQ109-2.66*CR109)</f>
        <v/>
      </c>
      <c r="CU109">
        <f>IF(OR(CQ109="",COUNT(CO102:CO109)&lt;8),"",IF(COUNTIF(CO102:CO109,"&gt;"&amp;CQ109)=8,"Above",IF(COUNTIF(CO102:CO109,"&lt;"&amp;CQ109)=8,"Below","")))</f>
        <v/>
      </c>
    </row>
    <row r="110">
      <c r="A110" s="8">
        <f>'Weekly data'!A110</f>
        <v/>
      </c>
      <c r="B110">
        <f>IF('Weekly data'!D110="","",INDEX(Seasonality!$B$6:$B$18,'Weekly data'!D110))</f>
        <v/>
      </c>
      <c r="C110">
        <f>IF('Weekly data'!D110="","",INDEX(Seasonality!$C$6:$C$18,'Weekly data'!D110))</f>
        <v/>
      </c>
      <c r="D110">
        <f>IF('Weekly data'!$C110="","",IF(Metrics!$J$6="Seasonal bookings",IF(OR(N(IFERROR(INDEX(Targets!$B$6:$B$45,MATCH('Weekly data'!$C110,Targets!$A$6:$A$45,0)),0))=0,SUM(Seasonality!$B$6:$B$18)=0),"",IFERROR(INDEX(Targets!$B$6:$B$45,MATCH('Weekly data'!$C110,Targets!$A$6:$A$45,0)),0)*$B110/SUM(Seasonality!$B$6:$B$18)),IF(Metrics!$J$6="Seasonal pipeline",IF(OR(N(IFERROR(INDEX(Targets!$B$6:$B$45,MATCH('Weekly data'!$C110,Targets!$A$6:$A$45,0)),0))=0,SUM(Seasonality!$C$6:$C$18)=0),"",IFERROR(INDEX(Targets!$B$6:$B$45,MATCH('Weekly data'!$C110,Targets!$A$6:$A$45,0)),0)*$C110/SUM(Seasonality!$C$6:$C$18)),IF(Metrics!$J$6="Quarter plan",IF(N(IFERROR(INDEX(Targets!$B$6:$B$45,MATCH('Weekly data'!$C110,Targets!$A$6:$A$45,0)),0))=0,"",IFERROR(INDEX(Targets!$B$6:$B$45,MATCH('Weekly data'!$C110,Targets!$A$6:$A$45,0)),0)),IF(AND(Metrics!$J$6="Weekly",ISNUMBER(Metrics!$K$6)),Metrics!$K$6,"")))))</f>
        <v/>
      </c>
      <c r="E110">
        <f>IF(NOT(ISNUMBER('Weekly data'!E110)),"",IF(Metrics!$L$6="% of target",IF(ISNUMBER(D110),IF(D110=0,"",'Weekly data'!E110/D110),""),'Weekly data'!E110))</f>
        <v/>
      </c>
      <c r="F110">
        <f>IF(AND(ISNUMBER(E110),ISNUMBER(E109)),ABS(E110-E109),"")</f>
        <v/>
      </c>
      <c r="G110">
        <f>IF(COUNT(E98:E109)&lt;12,"",AVERAGE(E98:E109))</f>
        <v/>
      </c>
      <c r="H110">
        <f>IF(COUNT(F99:F109)&lt;11,"",AVERAGE(F99:F109))</f>
        <v/>
      </c>
      <c r="I110">
        <f>IF(OR(G110="",H110=""),"",G110+2.66*H110)</f>
        <v/>
      </c>
      <c r="J110">
        <f>IF(OR(G110="",H110=""),"",G110-2.66*H110)</f>
        <v/>
      </c>
      <c r="K110">
        <f>IF(OR(G110="",COUNT(E103:E110)&lt;8),"",IF(COUNTIF(E103:E110,"&gt;"&amp;G110)=8,"Above",IF(COUNTIF(E103:E110,"&lt;"&amp;G110)=8,"Below","")))</f>
        <v/>
      </c>
      <c r="L110">
        <f>IF('Weekly data'!$C110="","",IF(Metrics!$J$7="Seasonal bookings",IF(OR(N(IFERROR(INDEX(Targets!$C$6:$C$45,MATCH('Weekly data'!$C110,Targets!$A$6:$A$45,0)),0))=0,SUM(Seasonality!$B$6:$B$18)=0),"",IFERROR(INDEX(Targets!$C$6:$C$45,MATCH('Weekly data'!$C110,Targets!$A$6:$A$45,0)),0)*$B110/SUM(Seasonality!$B$6:$B$18)),IF(Metrics!$J$7="Seasonal pipeline",IF(OR(N(IFERROR(INDEX(Targets!$C$6:$C$45,MATCH('Weekly data'!$C110,Targets!$A$6:$A$45,0)),0))=0,SUM(Seasonality!$C$6:$C$18)=0),"",IFERROR(INDEX(Targets!$C$6:$C$45,MATCH('Weekly data'!$C110,Targets!$A$6:$A$45,0)),0)*$C110/SUM(Seasonality!$C$6:$C$18)),IF(Metrics!$J$7="Quarter plan",IF(N(IFERROR(INDEX(Targets!$C$6:$C$45,MATCH('Weekly data'!$C110,Targets!$A$6:$A$45,0)),0))=0,"",IFERROR(INDEX(Targets!$C$6:$C$45,MATCH('Weekly data'!$C110,Targets!$A$6:$A$45,0)),0)),IF(AND(Metrics!$J$7="Weekly",ISNUMBER(Metrics!$K$7)),Metrics!$K$7,"")))))</f>
        <v/>
      </c>
      <c r="M110">
        <f>IF(NOT(ISNUMBER('Weekly data'!F110)),"",IF(Metrics!$L$7="% of target",IF(ISNUMBER(L110),IF(L110=0,"",'Weekly data'!F110/L110),""),'Weekly data'!F110))</f>
        <v/>
      </c>
      <c r="N110">
        <f>IF(AND(ISNUMBER(M110),ISNUMBER(M109)),ABS(M110-M109),"")</f>
        <v/>
      </c>
      <c r="O110">
        <f>IF(COUNT(M98:M109)&lt;12,"",AVERAGE(M98:M109))</f>
        <v/>
      </c>
      <c r="P110">
        <f>IF(COUNT(N99:N109)&lt;11,"",AVERAGE(N99:N109))</f>
        <v/>
      </c>
      <c r="Q110">
        <f>IF(OR(O110="",P110=""),"",O110+2.66*P110)</f>
        <v/>
      </c>
      <c r="R110">
        <f>IF(OR(O110="",P110=""),"",O110-2.66*P110)</f>
        <v/>
      </c>
      <c r="S110">
        <f>IF(OR(O110="",COUNT(M103:M110)&lt;8),"",IF(COUNTIF(M103:M110,"&gt;"&amp;O110)=8,"Above",IF(COUNTIF(M103:M110,"&lt;"&amp;O110)=8,"Below","")))</f>
        <v/>
      </c>
      <c r="T110">
        <f>IF('Weekly data'!$C110="","",IF(Metrics!$J$8="Seasonal bookings",IF(OR(N(IFERROR(INDEX(Targets!$D$6:$D$45,MATCH('Weekly data'!$C110,Targets!$A$6:$A$45,0)),0))=0,SUM(Seasonality!$B$6:$B$18)=0),"",IFERROR(INDEX(Targets!$D$6:$D$45,MATCH('Weekly data'!$C110,Targets!$A$6:$A$45,0)),0)*$B110/SUM(Seasonality!$B$6:$B$18)),IF(Metrics!$J$8="Seasonal pipeline",IF(OR(N(IFERROR(INDEX(Targets!$D$6:$D$45,MATCH('Weekly data'!$C110,Targets!$A$6:$A$45,0)),0))=0,SUM(Seasonality!$C$6:$C$18)=0),"",IFERROR(INDEX(Targets!$D$6:$D$45,MATCH('Weekly data'!$C110,Targets!$A$6:$A$45,0)),0)*$C110/SUM(Seasonality!$C$6:$C$18)),IF(Metrics!$J$8="Quarter plan",IF(N(IFERROR(INDEX(Targets!$D$6:$D$45,MATCH('Weekly data'!$C110,Targets!$A$6:$A$45,0)),0))=0,"",IFERROR(INDEX(Targets!$D$6:$D$45,MATCH('Weekly data'!$C110,Targets!$A$6:$A$45,0)),0)),IF(AND(Metrics!$J$8="Weekly",ISNUMBER(Metrics!$K$8)),Metrics!$K$8,"")))))</f>
        <v/>
      </c>
      <c r="U110">
        <f>IF(NOT(ISNUMBER('Weekly data'!G110)),"",IF(Metrics!$L$8="% of target",IF(ISNUMBER(T110),IF(T110=0,"",'Weekly data'!G110/T110),""),'Weekly data'!G110))</f>
        <v/>
      </c>
      <c r="V110">
        <f>IF(AND(ISNUMBER(U110),ISNUMBER(U109)),ABS(U110-U109),"")</f>
        <v/>
      </c>
      <c r="W110">
        <f>IF(COUNT(U98:U109)&lt;12,"",AVERAGE(U98:U109))</f>
        <v/>
      </c>
      <c r="X110">
        <f>IF(COUNT(V99:V109)&lt;11,"",AVERAGE(V99:V109))</f>
        <v/>
      </c>
      <c r="Y110">
        <f>IF(OR(W110="",X110=""),"",W110+2.66*X110)</f>
        <v/>
      </c>
      <c r="Z110">
        <f>IF(OR(W110="",X110=""),"",W110-2.66*X110)</f>
        <v/>
      </c>
      <c r="AA110">
        <f>IF(OR(W110="",COUNT(U103:U110)&lt;8),"",IF(COUNTIF(U103:U110,"&gt;"&amp;W110)=8,"Above",IF(COUNTIF(U103:U110,"&lt;"&amp;W110)=8,"Below","")))</f>
        <v/>
      </c>
      <c r="AB110">
        <f>IF('Weekly data'!$C110="","",IF(Metrics!$J$9="Seasonal bookings",IF(OR(N(IFERROR(INDEX(Targets!$E$6:$E$45,MATCH('Weekly data'!$C110,Targets!$A$6:$A$45,0)),0))=0,SUM(Seasonality!$B$6:$B$18)=0),"",IFERROR(INDEX(Targets!$E$6:$E$45,MATCH('Weekly data'!$C110,Targets!$A$6:$A$45,0)),0)*$B110/SUM(Seasonality!$B$6:$B$18)),IF(Metrics!$J$9="Seasonal pipeline",IF(OR(N(IFERROR(INDEX(Targets!$E$6:$E$45,MATCH('Weekly data'!$C110,Targets!$A$6:$A$45,0)),0))=0,SUM(Seasonality!$C$6:$C$18)=0),"",IFERROR(INDEX(Targets!$E$6:$E$45,MATCH('Weekly data'!$C110,Targets!$A$6:$A$45,0)),0)*$C110/SUM(Seasonality!$C$6:$C$18)),IF(Metrics!$J$9="Quarter plan",IF(N(IFERROR(INDEX(Targets!$E$6:$E$45,MATCH('Weekly data'!$C110,Targets!$A$6:$A$45,0)),0))=0,"",IFERROR(INDEX(Targets!$E$6:$E$45,MATCH('Weekly data'!$C110,Targets!$A$6:$A$45,0)),0)),IF(AND(Metrics!$J$9="Weekly",ISNUMBER(Metrics!$K$9)),Metrics!$K$9,"")))))</f>
        <v/>
      </c>
      <c r="AC110">
        <f>IF(NOT(ISNUMBER('Weekly data'!H110)),"",IF(Metrics!$L$9="% of target",IF(ISNUMBER(AB110),IF(AB110=0,"",'Weekly data'!H110/AB110),""),'Weekly data'!H110))</f>
        <v/>
      </c>
      <c r="AD110">
        <f>IF(AND(ISNUMBER(AC110),ISNUMBER(AC109)),ABS(AC110-AC109),"")</f>
        <v/>
      </c>
      <c r="AE110">
        <f>IF(COUNT(AC98:AC109)&lt;12,"",AVERAGE(AC98:AC109))</f>
        <v/>
      </c>
      <c r="AF110">
        <f>IF(COUNT(AD99:AD109)&lt;11,"",AVERAGE(AD99:AD109))</f>
        <v/>
      </c>
      <c r="AG110">
        <f>IF(OR(AE110="",AF110=""),"",AE110+2.66*AF110)</f>
        <v/>
      </c>
      <c r="AH110">
        <f>IF(OR(AE110="",AF110=""),"",AE110-2.66*AF110)</f>
        <v/>
      </c>
      <c r="AI110">
        <f>IF(OR(AE110="",COUNT(AC103:AC110)&lt;8),"",IF(COUNTIF(AC103:AC110,"&gt;"&amp;AE110)=8,"Above",IF(COUNTIF(AC103:AC110,"&lt;"&amp;AE110)=8,"Below","")))</f>
        <v/>
      </c>
      <c r="AJ110">
        <f>IF('Weekly data'!$C110="","",IF(Metrics!$J$10="Seasonal bookings",IF(OR(N(IFERROR(INDEX(Targets!$F$6:$F$45,MATCH('Weekly data'!$C110,Targets!$A$6:$A$45,0)),0))=0,SUM(Seasonality!$B$6:$B$18)=0),"",IFERROR(INDEX(Targets!$F$6:$F$45,MATCH('Weekly data'!$C110,Targets!$A$6:$A$45,0)),0)*$B110/SUM(Seasonality!$B$6:$B$18)),IF(Metrics!$J$10="Seasonal pipeline",IF(OR(N(IFERROR(INDEX(Targets!$F$6:$F$45,MATCH('Weekly data'!$C110,Targets!$A$6:$A$45,0)),0))=0,SUM(Seasonality!$C$6:$C$18)=0),"",IFERROR(INDEX(Targets!$F$6:$F$45,MATCH('Weekly data'!$C110,Targets!$A$6:$A$45,0)),0)*$C110/SUM(Seasonality!$C$6:$C$18)),IF(Metrics!$J$10="Quarter plan",IF(N(IFERROR(INDEX(Targets!$F$6:$F$45,MATCH('Weekly data'!$C110,Targets!$A$6:$A$45,0)),0))=0,"",IFERROR(INDEX(Targets!$F$6:$F$45,MATCH('Weekly data'!$C110,Targets!$A$6:$A$45,0)),0)),IF(AND(Metrics!$J$10="Weekly",ISNUMBER(Metrics!$K$10)),Metrics!$K$10,"")))))</f>
        <v/>
      </c>
      <c r="AK110">
        <f>IF(NOT(ISNUMBER('Weekly data'!I110)),"",IF(Metrics!$L$10="% of target",IF(ISNUMBER(AJ110),IF(AJ110=0,"",'Weekly data'!I110/AJ110),""),'Weekly data'!I110))</f>
        <v/>
      </c>
      <c r="AL110">
        <f>IF(AND(ISNUMBER(AK110),ISNUMBER(AK109)),ABS(AK110-AK109),"")</f>
        <v/>
      </c>
      <c r="AM110">
        <f>IF(COUNT(AK98:AK109)&lt;12,"",AVERAGE(AK98:AK109))</f>
        <v/>
      </c>
      <c r="AN110">
        <f>IF(COUNT(AL99:AL109)&lt;11,"",AVERAGE(AL99:AL109))</f>
        <v/>
      </c>
      <c r="AO110">
        <f>IF(OR(AM110="",AN110=""),"",AM110+2.66*AN110)</f>
        <v/>
      </c>
      <c r="AP110">
        <f>IF(OR(AM110="",AN110=""),"",AM110-2.66*AN110)</f>
        <v/>
      </c>
      <c r="AQ110">
        <f>IF(OR(AM110="",COUNT(AK103:AK110)&lt;8),"",IF(COUNTIF(AK103:AK110,"&gt;"&amp;AM110)=8,"Above",IF(COUNTIF(AK103:AK110,"&lt;"&amp;AM110)=8,"Below","")))</f>
        <v/>
      </c>
      <c r="AR110">
        <f>IF('Weekly data'!$C110="","",IF(Metrics!$J$11="Seasonal bookings",IF(OR(N(IFERROR(INDEX(Targets!$G$6:$G$45,MATCH('Weekly data'!$C110,Targets!$A$6:$A$45,0)),0))=0,SUM(Seasonality!$B$6:$B$18)=0),"",IFERROR(INDEX(Targets!$G$6:$G$45,MATCH('Weekly data'!$C110,Targets!$A$6:$A$45,0)),0)*$B110/SUM(Seasonality!$B$6:$B$18)),IF(Metrics!$J$11="Seasonal pipeline",IF(OR(N(IFERROR(INDEX(Targets!$G$6:$G$45,MATCH('Weekly data'!$C110,Targets!$A$6:$A$45,0)),0))=0,SUM(Seasonality!$C$6:$C$18)=0),"",IFERROR(INDEX(Targets!$G$6:$G$45,MATCH('Weekly data'!$C110,Targets!$A$6:$A$45,0)),0)*$C110/SUM(Seasonality!$C$6:$C$18)),IF(Metrics!$J$11="Quarter plan",IF(N(IFERROR(INDEX(Targets!$G$6:$G$45,MATCH('Weekly data'!$C110,Targets!$A$6:$A$45,0)),0))=0,"",IFERROR(INDEX(Targets!$G$6:$G$45,MATCH('Weekly data'!$C110,Targets!$A$6:$A$45,0)),0)),IF(AND(Metrics!$J$11="Weekly",ISNUMBER(Metrics!$K$11)),Metrics!$K$11,"")))))</f>
        <v/>
      </c>
      <c r="AS110">
        <f>IF(NOT(ISNUMBER('Weekly data'!J110)),"",IF(Metrics!$L$11="% of target",IF(ISNUMBER(AR110),IF(AR110=0,"",'Weekly data'!J110/AR110),""),'Weekly data'!J110))</f>
        <v/>
      </c>
      <c r="AT110">
        <f>IF(AND(ISNUMBER(AS110),ISNUMBER(AS109)),ABS(AS110-AS109),"")</f>
        <v/>
      </c>
      <c r="AU110">
        <f>IF(COUNT(AS98:AS109)&lt;12,"",AVERAGE(AS98:AS109))</f>
        <v/>
      </c>
      <c r="AV110">
        <f>IF(COUNT(AT99:AT109)&lt;11,"",AVERAGE(AT99:AT109))</f>
        <v/>
      </c>
      <c r="AW110">
        <f>IF(OR(AU110="",AV110=""),"",AU110+2.66*AV110)</f>
        <v/>
      </c>
      <c r="AX110">
        <f>IF(OR(AU110="",AV110=""),"",AU110-2.66*AV110)</f>
        <v/>
      </c>
      <c r="AY110">
        <f>IF(OR(AU110="",COUNT(AS103:AS110)&lt;8),"",IF(COUNTIF(AS103:AS110,"&gt;"&amp;AU110)=8,"Above",IF(COUNTIF(AS103:AS110,"&lt;"&amp;AU110)=8,"Below","")))</f>
        <v/>
      </c>
      <c r="AZ110">
        <f>IF('Weekly data'!$C110="","",IF(Metrics!$J$12="Seasonal bookings",IF(OR(N(IFERROR(INDEX(Targets!$H$6:$H$45,MATCH('Weekly data'!$C110,Targets!$A$6:$A$45,0)),0))=0,SUM(Seasonality!$B$6:$B$18)=0),"",IFERROR(INDEX(Targets!$H$6:$H$45,MATCH('Weekly data'!$C110,Targets!$A$6:$A$45,0)),0)*$B110/SUM(Seasonality!$B$6:$B$18)),IF(Metrics!$J$12="Seasonal pipeline",IF(OR(N(IFERROR(INDEX(Targets!$H$6:$H$45,MATCH('Weekly data'!$C110,Targets!$A$6:$A$45,0)),0))=0,SUM(Seasonality!$C$6:$C$18)=0),"",IFERROR(INDEX(Targets!$H$6:$H$45,MATCH('Weekly data'!$C110,Targets!$A$6:$A$45,0)),0)*$C110/SUM(Seasonality!$C$6:$C$18)),IF(Metrics!$J$12="Quarter plan",IF(N(IFERROR(INDEX(Targets!$H$6:$H$45,MATCH('Weekly data'!$C110,Targets!$A$6:$A$45,0)),0))=0,"",IFERROR(INDEX(Targets!$H$6:$H$45,MATCH('Weekly data'!$C110,Targets!$A$6:$A$45,0)),0)),IF(AND(Metrics!$J$12="Weekly",ISNUMBER(Metrics!$K$12)),Metrics!$K$12,"")))))</f>
        <v/>
      </c>
      <c r="BA110">
        <f>IF(NOT(ISNUMBER('Weekly data'!K110)),"",IF(Metrics!$L$12="% of target",IF(ISNUMBER(AZ110),IF(AZ110=0,"",'Weekly data'!K110/AZ110),""),'Weekly data'!K110))</f>
        <v/>
      </c>
      <c r="BB110">
        <f>IF(AND(ISNUMBER(BA110),ISNUMBER(BA109)),ABS(BA110-BA109),"")</f>
        <v/>
      </c>
      <c r="BC110">
        <f>IF(COUNT(BA98:BA109)&lt;12,"",AVERAGE(BA98:BA109))</f>
        <v/>
      </c>
      <c r="BD110">
        <f>IF(COUNT(BB99:BB109)&lt;11,"",AVERAGE(BB99:BB109))</f>
        <v/>
      </c>
      <c r="BE110">
        <f>IF(OR(BC110="",BD110=""),"",BC110+2.66*BD110)</f>
        <v/>
      </c>
      <c r="BF110">
        <f>IF(OR(BC110="",BD110=""),"",BC110-2.66*BD110)</f>
        <v/>
      </c>
      <c r="BG110">
        <f>IF(OR(BC110="",COUNT(BA103:BA110)&lt;8),"",IF(COUNTIF(BA103:BA110,"&gt;"&amp;BC110)=8,"Above",IF(COUNTIF(BA103:BA110,"&lt;"&amp;BC110)=8,"Below","")))</f>
        <v/>
      </c>
      <c r="BH110">
        <f>IF('Weekly data'!$C110="","",IF(Metrics!$J$13="Seasonal bookings",IF(OR(N(IFERROR(INDEX(Targets!$I$6:$I$45,MATCH('Weekly data'!$C110,Targets!$A$6:$A$45,0)),0))=0,SUM(Seasonality!$B$6:$B$18)=0),"",IFERROR(INDEX(Targets!$I$6:$I$45,MATCH('Weekly data'!$C110,Targets!$A$6:$A$45,0)),0)*$B110/SUM(Seasonality!$B$6:$B$18)),IF(Metrics!$J$13="Seasonal pipeline",IF(OR(N(IFERROR(INDEX(Targets!$I$6:$I$45,MATCH('Weekly data'!$C110,Targets!$A$6:$A$45,0)),0))=0,SUM(Seasonality!$C$6:$C$18)=0),"",IFERROR(INDEX(Targets!$I$6:$I$45,MATCH('Weekly data'!$C110,Targets!$A$6:$A$45,0)),0)*$C110/SUM(Seasonality!$C$6:$C$18)),IF(Metrics!$J$13="Quarter plan",IF(N(IFERROR(INDEX(Targets!$I$6:$I$45,MATCH('Weekly data'!$C110,Targets!$A$6:$A$45,0)),0))=0,"",IFERROR(INDEX(Targets!$I$6:$I$45,MATCH('Weekly data'!$C110,Targets!$A$6:$A$45,0)),0)),IF(AND(Metrics!$J$13="Weekly",ISNUMBER(Metrics!$K$13)),Metrics!$K$13,"")))))</f>
        <v/>
      </c>
      <c r="BI110">
        <f>IF(NOT(ISNUMBER('Weekly data'!L110)),"",IF(Metrics!$L$13="% of target",IF(ISNUMBER(BH110),IF(BH110=0,"",'Weekly data'!L110/BH110),""),'Weekly data'!L110))</f>
        <v/>
      </c>
      <c r="BJ110">
        <f>IF(AND(ISNUMBER(BI110),ISNUMBER(BI109)),ABS(BI110-BI109),"")</f>
        <v/>
      </c>
      <c r="BK110">
        <f>IF(COUNT(BI98:BI109)&lt;12,"",AVERAGE(BI98:BI109))</f>
        <v/>
      </c>
      <c r="BL110">
        <f>IF(COUNT(BJ99:BJ109)&lt;11,"",AVERAGE(BJ99:BJ109))</f>
        <v/>
      </c>
      <c r="BM110">
        <f>IF(OR(BK110="",BL110=""),"",BK110+2.66*BL110)</f>
        <v/>
      </c>
      <c r="BN110">
        <f>IF(OR(BK110="",BL110=""),"",BK110-2.66*BL110)</f>
        <v/>
      </c>
      <c r="BO110">
        <f>IF(OR(BK110="",COUNT(BI103:BI110)&lt;8),"",IF(COUNTIF(BI103:BI110,"&gt;"&amp;BK110)=8,"Above",IF(COUNTIF(BI103:BI110,"&lt;"&amp;BK110)=8,"Below","")))</f>
        <v/>
      </c>
      <c r="BP110">
        <f>IF('Weekly data'!$C110="","",IF(Metrics!$J$14="Seasonal bookings",IF(OR(N(IFERROR(INDEX(Targets!$J$6:$J$45,MATCH('Weekly data'!$C110,Targets!$A$6:$A$45,0)),0))=0,SUM(Seasonality!$B$6:$B$18)=0),"",IFERROR(INDEX(Targets!$J$6:$J$45,MATCH('Weekly data'!$C110,Targets!$A$6:$A$45,0)),0)*$B110/SUM(Seasonality!$B$6:$B$18)),IF(Metrics!$J$14="Seasonal pipeline",IF(OR(N(IFERROR(INDEX(Targets!$J$6:$J$45,MATCH('Weekly data'!$C110,Targets!$A$6:$A$45,0)),0))=0,SUM(Seasonality!$C$6:$C$18)=0),"",IFERROR(INDEX(Targets!$J$6:$J$45,MATCH('Weekly data'!$C110,Targets!$A$6:$A$45,0)),0)*$C110/SUM(Seasonality!$C$6:$C$18)),IF(Metrics!$J$14="Quarter plan",IF(N(IFERROR(INDEX(Targets!$J$6:$J$45,MATCH('Weekly data'!$C110,Targets!$A$6:$A$45,0)),0))=0,"",IFERROR(INDEX(Targets!$J$6:$J$45,MATCH('Weekly data'!$C110,Targets!$A$6:$A$45,0)),0)),IF(AND(Metrics!$J$14="Weekly",ISNUMBER(Metrics!$K$14)),Metrics!$K$14,"")))))</f>
        <v/>
      </c>
      <c r="BQ110">
        <f>IF(NOT(ISNUMBER('Weekly data'!M110)),"",IF(Metrics!$L$14="% of target",IF(ISNUMBER(BP110),IF(BP110=0,"",'Weekly data'!M110/BP110),""),'Weekly data'!M110))</f>
        <v/>
      </c>
      <c r="BR110">
        <f>IF(AND(ISNUMBER(BQ110),ISNUMBER(BQ109)),ABS(BQ110-BQ109),"")</f>
        <v/>
      </c>
      <c r="BS110">
        <f>IF(COUNT(BQ98:BQ109)&lt;12,"",AVERAGE(BQ98:BQ109))</f>
        <v/>
      </c>
      <c r="BT110">
        <f>IF(COUNT(BR99:BR109)&lt;11,"",AVERAGE(BR99:BR109))</f>
        <v/>
      </c>
      <c r="BU110">
        <f>IF(OR(BS110="",BT110=""),"",BS110+2.66*BT110)</f>
        <v/>
      </c>
      <c r="BV110">
        <f>IF(OR(BS110="",BT110=""),"",BS110-2.66*BT110)</f>
        <v/>
      </c>
      <c r="BW110">
        <f>IF(OR(BS110="",COUNT(BQ103:BQ110)&lt;8),"",IF(COUNTIF(BQ103:BQ110,"&gt;"&amp;BS110)=8,"Above",IF(COUNTIF(BQ103:BQ110,"&lt;"&amp;BS110)=8,"Below","")))</f>
        <v/>
      </c>
      <c r="BX110">
        <f>IF('Weekly data'!$C110="","",IF(Metrics!$J$15="Seasonal bookings",IF(OR(N(IFERROR(INDEX(Targets!$K$6:$K$45,MATCH('Weekly data'!$C110,Targets!$A$6:$A$45,0)),0))=0,SUM(Seasonality!$B$6:$B$18)=0),"",IFERROR(INDEX(Targets!$K$6:$K$45,MATCH('Weekly data'!$C110,Targets!$A$6:$A$45,0)),0)*$B110/SUM(Seasonality!$B$6:$B$18)),IF(Metrics!$J$15="Seasonal pipeline",IF(OR(N(IFERROR(INDEX(Targets!$K$6:$K$45,MATCH('Weekly data'!$C110,Targets!$A$6:$A$45,0)),0))=0,SUM(Seasonality!$C$6:$C$18)=0),"",IFERROR(INDEX(Targets!$K$6:$K$45,MATCH('Weekly data'!$C110,Targets!$A$6:$A$45,0)),0)*$C110/SUM(Seasonality!$C$6:$C$18)),IF(Metrics!$J$15="Quarter plan",IF(N(IFERROR(INDEX(Targets!$K$6:$K$45,MATCH('Weekly data'!$C110,Targets!$A$6:$A$45,0)),0))=0,"",IFERROR(INDEX(Targets!$K$6:$K$45,MATCH('Weekly data'!$C110,Targets!$A$6:$A$45,0)),0)),IF(AND(Metrics!$J$15="Weekly",ISNUMBER(Metrics!$K$15)),Metrics!$K$15,"")))))</f>
        <v/>
      </c>
      <c r="BY110">
        <f>IF(NOT(ISNUMBER('Weekly data'!N110)),"",IF(Metrics!$L$15="% of target",IF(ISNUMBER(BX110),IF(BX110=0,"",'Weekly data'!N110/BX110),""),'Weekly data'!N110))</f>
        <v/>
      </c>
      <c r="BZ110">
        <f>IF(AND(ISNUMBER(BY110),ISNUMBER(BY109)),ABS(BY110-BY109),"")</f>
        <v/>
      </c>
      <c r="CA110">
        <f>IF(COUNT(BY98:BY109)&lt;12,"",AVERAGE(BY98:BY109))</f>
        <v/>
      </c>
      <c r="CB110">
        <f>IF(COUNT(BZ99:BZ109)&lt;11,"",AVERAGE(BZ99:BZ109))</f>
        <v/>
      </c>
      <c r="CC110">
        <f>IF(OR(CA110="",CB110=""),"",CA110+2.66*CB110)</f>
        <v/>
      </c>
      <c r="CD110">
        <f>IF(OR(CA110="",CB110=""),"",CA110-2.66*CB110)</f>
        <v/>
      </c>
      <c r="CE110">
        <f>IF(OR(CA110="",COUNT(BY103:BY110)&lt;8),"",IF(COUNTIF(BY103:BY110,"&gt;"&amp;CA110)=8,"Above",IF(COUNTIF(BY103:BY110,"&lt;"&amp;CA110)=8,"Below","")))</f>
        <v/>
      </c>
      <c r="CF110">
        <f>IF('Weekly data'!$C110="","",IF(Metrics!$J$16="Seasonal bookings",IF(OR(N(IFERROR(INDEX(Targets!$L$6:$L$45,MATCH('Weekly data'!$C110,Targets!$A$6:$A$45,0)),0))=0,SUM(Seasonality!$B$6:$B$18)=0),"",IFERROR(INDEX(Targets!$L$6:$L$45,MATCH('Weekly data'!$C110,Targets!$A$6:$A$45,0)),0)*$B110/SUM(Seasonality!$B$6:$B$18)),IF(Metrics!$J$16="Seasonal pipeline",IF(OR(N(IFERROR(INDEX(Targets!$L$6:$L$45,MATCH('Weekly data'!$C110,Targets!$A$6:$A$45,0)),0))=0,SUM(Seasonality!$C$6:$C$18)=0),"",IFERROR(INDEX(Targets!$L$6:$L$45,MATCH('Weekly data'!$C110,Targets!$A$6:$A$45,0)),0)*$C110/SUM(Seasonality!$C$6:$C$18)),IF(Metrics!$J$16="Quarter plan",IF(N(IFERROR(INDEX(Targets!$L$6:$L$45,MATCH('Weekly data'!$C110,Targets!$A$6:$A$45,0)),0))=0,"",IFERROR(INDEX(Targets!$L$6:$L$45,MATCH('Weekly data'!$C110,Targets!$A$6:$A$45,0)),0)),IF(AND(Metrics!$J$16="Weekly",ISNUMBER(Metrics!$K$16)),Metrics!$K$16,"")))))</f>
        <v/>
      </c>
      <c r="CG110">
        <f>IF(NOT(ISNUMBER('Weekly data'!O110)),"",IF(Metrics!$L$16="% of target",IF(ISNUMBER(CF110),IF(CF110=0,"",'Weekly data'!O110/CF110),""),'Weekly data'!O110))</f>
        <v/>
      </c>
      <c r="CH110">
        <f>IF(AND(ISNUMBER(CG110),ISNUMBER(CG109)),ABS(CG110-CG109),"")</f>
        <v/>
      </c>
      <c r="CI110">
        <f>IF(COUNT(CG98:CG109)&lt;12,"",AVERAGE(CG98:CG109))</f>
        <v/>
      </c>
      <c r="CJ110">
        <f>IF(COUNT(CH99:CH109)&lt;11,"",AVERAGE(CH99:CH109))</f>
        <v/>
      </c>
      <c r="CK110">
        <f>IF(OR(CI110="",CJ110=""),"",CI110+2.66*CJ110)</f>
        <v/>
      </c>
      <c r="CL110">
        <f>IF(OR(CI110="",CJ110=""),"",CI110-2.66*CJ110)</f>
        <v/>
      </c>
      <c r="CM110">
        <f>IF(OR(CI110="",COUNT(CG103:CG110)&lt;8),"",IF(COUNTIF(CG103:CG110,"&gt;"&amp;CI110)=8,"Above",IF(COUNTIF(CG103:CG110,"&lt;"&amp;CI110)=8,"Below","")))</f>
        <v/>
      </c>
      <c r="CN110">
        <f>IF('Weekly data'!$C110="","",IF(Metrics!$J$17="Seasonal bookings",IF(OR(N(IFERROR(INDEX(Targets!$M$6:$M$45,MATCH('Weekly data'!$C110,Targets!$A$6:$A$45,0)),0))=0,SUM(Seasonality!$B$6:$B$18)=0),"",IFERROR(INDEX(Targets!$M$6:$M$45,MATCH('Weekly data'!$C110,Targets!$A$6:$A$45,0)),0)*$B110/SUM(Seasonality!$B$6:$B$18)),IF(Metrics!$J$17="Seasonal pipeline",IF(OR(N(IFERROR(INDEX(Targets!$M$6:$M$45,MATCH('Weekly data'!$C110,Targets!$A$6:$A$45,0)),0))=0,SUM(Seasonality!$C$6:$C$18)=0),"",IFERROR(INDEX(Targets!$M$6:$M$45,MATCH('Weekly data'!$C110,Targets!$A$6:$A$45,0)),0)*$C110/SUM(Seasonality!$C$6:$C$18)),IF(Metrics!$J$17="Quarter plan",IF(N(IFERROR(INDEX(Targets!$M$6:$M$45,MATCH('Weekly data'!$C110,Targets!$A$6:$A$45,0)),0))=0,"",IFERROR(INDEX(Targets!$M$6:$M$45,MATCH('Weekly data'!$C110,Targets!$A$6:$A$45,0)),0)),IF(AND(Metrics!$J$17="Weekly",ISNUMBER(Metrics!$K$17)),Metrics!$K$17,"")))))</f>
        <v/>
      </c>
      <c r="CO110">
        <f>IF(NOT(ISNUMBER('Weekly data'!P110)),"",IF(Metrics!$L$17="% of target",IF(ISNUMBER(CN110),IF(CN110=0,"",'Weekly data'!P110/CN110),""),'Weekly data'!P110))</f>
        <v/>
      </c>
      <c r="CP110">
        <f>IF(AND(ISNUMBER(CO110),ISNUMBER(CO109)),ABS(CO110-CO109),"")</f>
        <v/>
      </c>
      <c r="CQ110">
        <f>IF(COUNT(CO98:CO109)&lt;12,"",AVERAGE(CO98:CO109))</f>
        <v/>
      </c>
      <c r="CR110">
        <f>IF(COUNT(CP99:CP109)&lt;11,"",AVERAGE(CP99:CP109))</f>
        <v/>
      </c>
      <c r="CS110">
        <f>IF(OR(CQ110="",CR110=""),"",CQ110+2.66*CR110)</f>
        <v/>
      </c>
      <c r="CT110">
        <f>IF(OR(CQ110="",CR110=""),"",CQ110-2.66*CR110)</f>
        <v/>
      </c>
      <c r="CU110">
        <f>IF(OR(CQ110="",COUNT(CO103:CO110)&lt;8),"",IF(COUNTIF(CO103:CO110,"&gt;"&amp;CQ110)=8,"Above",IF(COUNTIF(CO103:CO110,"&lt;"&amp;CQ110)=8,"Below","")))</f>
        <v/>
      </c>
    </row>
    <row r="111">
      <c r="A111" s="8">
        <f>'Weekly data'!A111</f>
        <v/>
      </c>
      <c r="B111">
        <f>IF('Weekly data'!D111="","",INDEX(Seasonality!$B$6:$B$18,'Weekly data'!D111))</f>
        <v/>
      </c>
      <c r="C111">
        <f>IF('Weekly data'!D111="","",INDEX(Seasonality!$C$6:$C$18,'Weekly data'!D111))</f>
        <v/>
      </c>
      <c r="D111">
        <f>IF('Weekly data'!$C111="","",IF(Metrics!$J$6="Seasonal bookings",IF(OR(N(IFERROR(INDEX(Targets!$B$6:$B$45,MATCH('Weekly data'!$C111,Targets!$A$6:$A$45,0)),0))=0,SUM(Seasonality!$B$6:$B$18)=0),"",IFERROR(INDEX(Targets!$B$6:$B$45,MATCH('Weekly data'!$C111,Targets!$A$6:$A$45,0)),0)*$B111/SUM(Seasonality!$B$6:$B$18)),IF(Metrics!$J$6="Seasonal pipeline",IF(OR(N(IFERROR(INDEX(Targets!$B$6:$B$45,MATCH('Weekly data'!$C111,Targets!$A$6:$A$45,0)),0))=0,SUM(Seasonality!$C$6:$C$18)=0),"",IFERROR(INDEX(Targets!$B$6:$B$45,MATCH('Weekly data'!$C111,Targets!$A$6:$A$45,0)),0)*$C111/SUM(Seasonality!$C$6:$C$18)),IF(Metrics!$J$6="Quarter plan",IF(N(IFERROR(INDEX(Targets!$B$6:$B$45,MATCH('Weekly data'!$C111,Targets!$A$6:$A$45,0)),0))=0,"",IFERROR(INDEX(Targets!$B$6:$B$45,MATCH('Weekly data'!$C111,Targets!$A$6:$A$45,0)),0)),IF(AND(Metrics!$J$6="Weekly",ISNUMBER(Metrics!$K$6)),Metrics!$K$6,"")))))</f>
        <v/>
      </c>
      <c r="E111">
        <f>IF(NOT(ISNUMBER('Weekly data'!E111)),"",IF(Metrics!$L$6="% of target",IF(ISNUMBER(D111),IF(D111=0,"",'Weekly data'!E111/D111),""),'Weekly data'!E111))</f>
        <v/>
      </c>
      <c r="F111">
        <f>IF(AND(ISNUMBER(E111),ISNUMBER(E110)),ABS(E111-E110),"")</f>
        <v/>
      </c>
      <c r="G111">
        <f>IF(COUNT(E99:E110)&lt;12,"",AVERAGE(E99:E110))</f>
        <v/>
      </c>
      <c r="H111">
        <f>IF(COUNT(F100:F110)&lt;11,"",AVERAGE(F100:F110))</f>
        <v/>
      </c>
      <c r="I111">
        <f>IF(OR(G111="",H111=""),"",G111+2.66*H111)</f>
        <v/>
      </c>
      <c r="J111">
        <f>IF(OR(G111="",H111=""),"",G111-2.66*H111)</f>
        <v/>
      </c>
      <c r="K111">
        <f>IF(OR(G111="",COUNT(E104:E111)&lt;8),"",IF(COUNTIF(E104:E111,"&gt;"&amp;G111)=8,"Above",IF(COUNTIF(E104:E111,"&lt;"&amp;G111)=8,"Below","")))</f>
        <v/>
      </c>
      <c r="L111">
        <f>IF('Weekly data'!$C111="","",IF(Metrics!$J$7="Seasonal bookings",IF(OR(N(IFERROR(INDEX(Targets!$C$6:$C$45,MATCH('Weekly data'!$C111,Targets!$A$6:$A$45,0)),0))=0,SUM(Seasonality!$B$6:$B$18)=0),"",IFERROR(INDEX(Targets!$C$6:$C$45,MATCH('Weekly data'!$C111,Targets!$A$6:$A$45,0)),0)*$B111/SUM(Seasonality!$B$6:$B$18)),IF(Metrics!$J$7="Seasonal pipeline",IF(OR(N(IFERROR(INDEX(Targets!$C$6:$C$45,MATCH('Weekly data'!$C111,Targets!$A$6:$A$45,0)),0))=0,SUM(Seasonality!$C$6:$C$18)=0),"",IFERROR(INDEX(Targets!$C$6:$C$45,MATCH('Weekly data'!$C111,Targets!$A$6:$A$45,0)),0)*$C111/SUM(Seasonality!$C$6:$C$18)),IF(Metrics!$J$7="Quarter plan",IF(N(IFERROR(INDEX(Targets!$C$6:$C$45,MATCH('Weekly data'!$C111,Targets!$A$6:$A$45,0)),0))=0,"",IFERROR(INDEX(Targets!$C$6:$C$45,MATCH('Weekly data'!$C111,Targets!$A$6:$A$45,0)),0)),IF(AND(Metrics!$J$7="Weekly",ISNUMBER(Metrics!$K$7)),Metrics!$K$7,"")))))</f>
        <v/>
      </c>
      <c r="M111">
        <f>IF(NOT(ISNUMBER('Weekly data'!F111)),"",IF(Metrics!$L$7="% of target",IF(ISNUMBER(L111),IF(L111=0,"",'Weekly data'!F111/L111),""),'Weekly data'!F111))</f>
        <v/>
      </c>
      <c r="N111">
        <f>IF(AND(ISNUMBER(M111),ISNUMBER(M110)),ABS(M111-M110),"")</f>
        <v/>
      </c>
      <c r="O111">
        <f>IF(COUNT(M99:M110)&lt;12,"",AVERAGE(M99:M110))</f>
        <v/>
      </c>
      <c r="P111">
        <f>IF(COUNT(N100:N110)&lt;11,"",AVERAGE(N100:N110))</f>
        <v/>
      </c>
      <c r="Q111">
        <f>IF(OR(O111="",P111=""),"",O111+2.66*P111)</f>
        <v/>
      </c>
      <c r="R111">
        <f>IF(OR(O111="",P111=""),"",O111-2.66*P111)</f>
        <v/>
      </c>
      <c r="S111">
        <f>IF(OR(O111="",COUNT(M104:M111)&lt;8),"",IF(COUNTIF(M104:M111,"&gt;"&amp;O111)=8,"Above",IF(COUNTIF(M104:M111,"&lt;"&amp;O111)=8,"Below","")))</f>
        <v/>
      </c>
      <c r="T111">
        <f>IF('Weekly data'!$C111="","",IF(Metrics!$J$8="Seasonal bookings",IF(OR(N(IFERROR(INDEX(Targets!$D$6:$D$45,MATCH('Weekly data'!$C111,Targets!$A$6:$A$45,0)),0))=0,SUM(Seasonality!$B$6:$B$18)=0),"",IFERROR(INDEX(Targets!$D$6:$D$45,MATCH('Weekly data'!$C111,Targets!$A$6:$A$45,0)),0)*$B111/SUM(Seasonality!$B$6:$B$18)),IF(Metrics!$J$8="Seasonal pipeline",IF(OR(N(IFERROR(INDEX(Targets!$D$6:$D$45,MATCH('Weekly data'!$C111,Targets!$A$6:$A$45,0)),0))=0,SUM(Seasonality!$C$6:$C$18)=0),"",IFERROR(INDEX(Targets!$D$6:$D$45,MATCH('Weekly data'!$C111,Targets!$A$6:$A$45,0)),0)*$C111/SUM(Seasonality!$C$6:$C$18)),IF(Metrics!$J$8="Quarter plan",IF(N(IFERROR(INDEX(Targets!$D$6:$D$45,MATCH('Weekly data'!$C111,Targets!$A$6:$A$45,0)),0))=0,"",IFERROR(INDEX(Targets!$D$6:$D$45,MATCH('Weekly data'!$C111,Targets!$A$6:$A$45,0)),0)),IF(AND(Metrics!$J$8="Weekly",ISNUMBER(Metrics!$K$8)),Metrics!$K$8,"")))))</f>
        <v/>
      </c>
      <c r="U111">
        <f>IF(NOT(ISNUMBER('Weekly data'!G111)),"",IF(Metrics!$L$8="% of target",IF(ISNUMBER(T111),IF(T111=0,"",'Weekly data'!G111/T111),""),'Weekly data'!G111))</f>
        <v/>
      </c>
      <c r="V111">
        <f>IF(AND(ISNUMBER(U111),ISNUMBER(U110)),ABS(U111-U110),"")</f>
        <v/>
      </c>
      <c r="W111">
        <f>IF(COUNT(U99:U110)&lt;12,"",AVERAGE(U99:U110))</f>
        <v/>
      </c>
      <c r="X111">
        <f>IF(COUNT(V100:V110)&lt;11,"",AVERAGE(V100:V110))</f>
        <v/>
      </c>
      <c r="Y111">
        <f>IF(OR(W111="",X111=""),"",W111+2.66*X111)</f>
        <v/>
      </c>
      <c r="Z111">
        <f>IF(OR(W111="",X111=""),"",W111-2.66*X111)</f>
        <v/>
      </c>
      <c r="AA111">
        <f>IF(OR(W111="",COUNT(U104:U111)&lt;8),"",IF(COUNTIF(U104:U111,"&gt;"&amp;W111)=8,"Above",IF(COUNTIF(U104:U111,"&lt;"&amp;W111)=8,"Below","")))</f>
        <v/>
      </c>
      <c r="AB111">
        <f>IF('Weekly data'!$C111="","",IF(Metrics!$J$9="Seasonal bookings",IF(OR(N(IFERROR(INDEX(Targets!$E$6:$E$45,MATCH('Weekly data'!$C111,Targets!$A$6:$A$45,0)),0))=0,SUM(Seasonality!$B$6:$B$18)=0),"",IFERROR(INDEX(Targets!$E$6:$E$45,MATCH('Weekly data'!$C111,Targets!$A$6:$A$45,0)),0)*$B111/SUM(Seasonality!$B$6:$B$18)),IF(Metrics!$J$9="Seasonal pipeline",IF(OR(N(IFERROR(INDEX(Targets!$E$6:$E$45,MATCH('Weekly data'!$C111,Targets!$A$6:$A$45,0)),0))=0,SUM(Seasonality!$C$6:$C$18)=0),"",IFERROR(INDEX(Targets!$E$6:$E$45,MATCH('Weekly data'!$C111,Targets!$A$6:$A$45,0)),0)*$C111/SUM(Seasonality!$C$6:$C$18)),IF(Metrics!$J$9="Quarter plan",IF(N(IFERROR(INDEX(Targets!$E$6:$E$45,MATCH('Weekly data'!$C111,Targets!$A$6:$A$45,0)),0))=0,"",IFERROR(INDEX(Targets!$E$6:$E$45,MATCH('Weekly data'!$C111,Targets!$A$6:$A$45,0)),0)),IF(AND(Metrics!$J$9="Weekly",ISNUMBER(Metrics!$K$9)),Metrics!$K$9,"")))))</f>
        <v/>
      </c>
      <c r="AC111">
        <f>IF(NOT(ISNUMBER('Weekly data'!H111)),"",IF(Metrics!$L$9="% of target",IF(ISNUMBER(AB111),IF(AB111=0,"",'Weekly data'!H111/AB111),""),'Weekly data'!H111))</f>
        <v/>
      </c>
      <c r="AD111">
        <f>IF(AND(ISNUMBER(AC111),ISNUMBER(AC110)),ABS(AC111-AC110),"")</f>
        <v/>
      </c>
      <c r="AE111">
        <f>IF(COUNT(AC99:AC110)&lt;12,"",AVERAGE(AC99:AC110))</f>
        <v/>
      </c>
      <c r="AF111">
        <f>IF(COUNT(AD100:AD110)&lt;11,"",AVERAGE(AD100:AD110))</f>
        <v/>
      </c>
      <c r="AG111">
        <f>IF(OR(AE111="",AF111=""),"",AE111+2.66*AF111)</f>
        <v/>
      </c>
      <c r="AH111">
        <f>IF(OR(AE111="",AF111=""),"",AE111-2.66*AF111)</f>
        <v/>
      </c>
      <c r="AI111">
        <f>IF(OR(AE111="",COUNT(AC104:AC111)&lt;8),"",IF(COUNTIF(AC104:AC111,"&gt;"&amp;AE111)=8,"Above",IF(COUNTIF(AC104:AC111,"&lt;"&amp;AE111)=8,"Below","")))</f>
        <v/>
      </c>
      <c r="AJ111">
        <f>IF('Weekly data'!$C111="","",IF(Metrics!$J$10="Seasonal bookings",IF(OR(N(IFERROR(INDEX(Targets!$F$6:$F$45,MATCH('Weekly data'!$C111,Targets!$A$6:$A$45,0)),0))=0,SUM(Seasonality!$B$6:$B$18)=0),"",IFERROR(INDEX(Targets!$F$6:$F$45,MATCH('Weekly data'!$C111,Targets!$A$6:$A$45,0)),0)*$B111/SUM(Seasonality!$B$6:$B$18)),IF(Metrics!$J$10="Seasonal pipeline",IF(OR(N(IFERROR(INDEX(Targets!$F$6:$F$45,MATCH('Weekly data'!$C111,Targets!$A$6:$A$45,0)),0))=0,SUM(Seasonality!$C$6:$C$18)=0),"",IFERROR(INDEX(Targets!$F$6:$F$45,MATCH('Weekly data'!$C111,Targets!$A$6:$A$45,0)),0)*$C111/SUM(Seasonality!$C$6:$C$18)),IF(Metrics!$J$10="Quarter plan",IF(N(IFERROR(INDEX(Targets!$F$6:$F$45,MATCH('Weekly data'!$C111,Targets!$A$6:$A$45,0)),0))=0,"",IFERROR(INDEX(Targets!$F$6:$F$45,MATCH('Weekly data'!$C111,Targets!$A$6:$A$45,0)),0)),IF(AND(Metrics!$J$10="Weekly",ISNUMBER(Metrics!$K$10)),Metrics!$K$10,"")))))</f>
        <v/>
      </c>
      <c r="AK111">
        <f>IF(NOT(ISNUMBER('Weekly data'!I111)),"",IF(Metrics!$L$10="% of target",IF(ISNUMBER(AJ111),IF(AJ111=0,"",'Weekly data'!I111/AJ111),""),'Weekly data'!I111))</f>
        <v/>
      </c>
      <c r="AL111">
        <f>IF(AND(ISNUMBER(AK111),ISNUMBER(AK110)),ABS(AK111-AK110),"")</f>
        <v/>
      </c>
      <c r="AM111">
        <f>IF(COUNT(AK99:AK110)&lt;12,"",AVERAGE(AK99:AK110))</f>
        <v/>
      </c>
      <c r="AN111">
        <f>IF(COUNT(AL100:AL110)&lt;11,"",AVERAGE(AL100:AL110))</f>
        <v/>
      </c>
      <c r="AO111">
        <f>IF(OR(AM111="",AN111=""),"",AM111+2.66*AN111)</f>
        <v/>
      </c>
      <c r="AP111">
        <f>IF(OR(AM111="",AN111=""),"",AM111-2.66*AN111)</f>
        <v/>
      </c>
      <c r="AQ111">
        <f>IF(OR(AM111="",COUNT(AK104:AK111)&lt;8),"",IF(COUNTIF(AK104:AK111,"&gt;"&amp;AM111)=8,"Above",IF(COUNTIF(AK104:AK111,"&lt;"&amp;AM111)=8,"Below","")))</f>
        <v/>
      </c>
      <c r="AR111">
        <f>IF('Weekly data'!$C111="","",IF(Metrics!$J$11="Seasonal bookings",IF(OR(N(IFERROR(INDEX(Targets!$G$6:$G$45,MATCH('Weekly data'!$C111,Targets!$A$6:$A$45,0)),0))=0,SUM(Seasonality!$B$6:$B$18)=0),"",IFERROR(INDEX(Targets!$G$6:$G$45,MATCH('Weekly data'!$C111,Targets!$A$6:$A$45,0)),0)*$B111/SUM(Seasonality!$B$6:$B$18)),IF(Metrics!$J$11="Seasonal pipeline",IF(OR(N(IFERROR(INDEX(Targets!$G$6:$G$45,MATCH('Weekly data'!$C111,Targets!$A$6:$A$45,0)),0))=0,SUM(Seasonality!$C$6:$C$18)=0),"",IFERROR(INDEX(Targets!$G$6:$G$45,MATCH('Weekly data'!$C111,Targets!$A$6:$A$45,0)),0)*$C111/SUM(Seasonality!$C$6:$C$18)),IF(Metrics!$J$11="Quarter plan",IF(N(IFERROR(INDEX(Targets!$G$6:$G$45,MATCH('Weekly data'!$C111,Targets!$A$6:$A$45,0)),0))=0,"",IFERROR(INDEX(Targets!$G$6:$G$45,MATCH('Weekly data'!$C111,Targets!$A$6:$A$45,0)),0)),IF(AND(Metrics!$J$11="Weekly",ISNUMBER(Metrics!$K$11)),Metrics!$K$11,"")))))</f>
        <v/>
      </c>
      <c r="AS111">
        <f>IF(NOT(ISNUMBER('Weekly data'!J111)),"",IF(Metrics!$L$11="% of target",IF(ISNUMBER(AR111),IF(AR111=0,"",'Weekly data'!J111/AR111),""),'Weekly data'!J111))</f>
        <v/>
      </c>
      <c r="AT111">
        <f>IF(AND(ISNUMBER(AS111),ISNUMBER(AS110)),ABS(AS111-AS110),"")</f>
        <v/>
      </c>
      <c r="AU111">
        <f>IF(COUNT(AS99:AS110)&lt;12,"",AVERAGE(AS99:AS110))</f>
        <v/>
      </c>
      <c r="AV111">
        <f>IF(COUNT(AT100:AT110)&lt;11,"",AVERAGE(AT100:AT110))</f>
        <v/>
      </c>
      <c r="AW111">
        <f>IF(OR(AU111="",AV111=""),"",AU111+2.66*AV111)</f>
        <v/>
      </c>
      <c r="AX111">
        <f>IF(OR(AU111="",AV111=""),"",AU111-2.66*AV111)</f>
        <v/>
      </c>
      <c r="AY111">
        <f>IF(OR(AU111="",COUNT(AS104:AS111)&lt;8),"",IF(COUNTIF(AS104:AS111,"&gt;"&amp;AU111)=8,"Above",IF(COUNTIF(AS104:AS111,"&lt;"&amp;AU111)=8,"Below","")))</f>
        <v/>
      </c>
      <c r="AZ111">
        <f>IF('Weekly data'!$C111="","",IF(Metrics!$J$12="Seasonal bookings",IF(OR(N(IFERROR(INDEX(Targets!$H$6:$H$45,MATCH('Weekly data'!$C111,Targets!$A$6:$A$45,0)),0))=0,SUM(Seasonality!$B$6:$B$18)=0),"",IFERROR(INDEX(Targets!$H$6:$H$45,MATCH('Weekly data'!$C111,Targets!$A$6:$A$45,0)),0)*$B111/SUM(Seasonality!$B$6:$B$18)),IF(Metrics!$J$12="Seasonal pipeline",IF(OR(N(IFERROR(INDEX(Targets!$H$6:$H$45,MATCH('Weekly data'!$C111,Targets!$A$6:$A$45,0)),0))=0,SUM(Seasonality!$C$6:$C$18)=0),"",IFERROR(INDEX(Targets!$H$6:$H$45,MATCH('Weekly data'!$C111,Targets!$A$6:$A$45,0)),0)*$C111/SUM(Seasonality!$C$6:$C$18)),IF(Metrics!$J$12="Quarter plan",IF(N(IFERROR(INDEX(Targets!$H$6:$H$45,MATCH('Weekly data'!$C111,Targets!$A$6:$A$45,0)),0))=0,"",IFERROR(INDEX(Targets!$H$6:$H$45,MATCH('Weekly data'!$C111,Targets!$A$6:$A$45,0)),0)),IF(AND(Metrics!$J$12="Weekly",ISNUMBER(Metrics!$K$12)),Metrics!$K$12,"")))))</f>
        <v/>
      </c>
      <c r="BA111">
        <f>IF(NOT(ISNUMBER('Weekly data'!K111)),"",IF(Metrics!$L$12="% of target",IF(ISNUMBER(AZ111),IF(AZ111=0,"",'Weekly data'!K111/AZ111),""),'Weekly data'!K111))</f>
        <v/>
      </c>
      <c r="BB111">
        <f>IF(AND(ISNUMBER(BA111),ISNUMBER(BA110)),ABS(BA111-BA110),"")</f>
        <v/>
      </c>
      <c r="BC111">
        <f>IF(COUNT(BA99:BA110)&lt;12,"",AVERAGE(BA99:BA110))</f>
        <v/>
      </c>
      <c r="BD111">
        <f>IF(COUNT(BB100:BB110)&lt;11,"",AVERAGE(BB100:BB110))</f>
        <v/>
      </c>
      <c r="BE111">
        <f>IF(OR(BC111="",BD111=""),"",BC111+2.66*BD111)</f>
        <v/>
      </c>
      <c r="BF111">
        <f>IF(OR(BC111="",BD111=""),"",BC111-2.66*BD111)</f>
        <v/>
      </c>
      <c r="BG111">
        <f>IF(OR(BC111="",COUNT(BA104:BA111)&lt;8),"",IF(COUNTIF(BA104:BA111,"&gt;"&amp;BC111)=8,"Above",IF(COUNTIF(BA104:BA111,"&lt;"&amp;BC111)=8,"Below","")))</f>
        <v/>
      </c>
      <c r="BH111">
        <f>IF('Weekly data'!$C111="","",IF(Metrics!$J$13="Seasonal bookings",IF(OR(N(IFERROR(INDEX(Targets!$I$6:$I$45,MATCH('Weekly data'!$C111,Targets!$A$6:$A$45,0)),0))=0,SUM(Seasonality!$B$6:$B$18)=0),"",IFERROR(INDEX(Targets!$I$6:$I$45,MATCH('Weekly data'!$C111,Targets!$A$6:$A$45,0)),0)*$B111/SUM(Seasonality!$B$6:$B$18)),IF(Metrics!$J$13="Seasonal pipeline",IF(OR(N(IFERROR(INDEX(Targets!$I$6:$I$45,MATCH('Weekly data'!$C111,Targets!$A$6:$A$45,0)),0))=0,SUM(Seasonality!$C$6:$C$18)=0),"",IFERROR(INDEX(Targets!$I$6:$I$45,MATCH('Weekly data'!$C111,Targets!$A$6:$A$45,0)),0)*$C111/SUM(Seasonality!$C$6:$C$18)),IF(Metrics!$J$13="Quarter plan",IF(N(IFERROR(INDEX(Targets!$I$6:$I$45,MATCH('Weekly data'!$C111,Targets!$A$6:$A$45,0)),0))=0,"",IFERROR(INDEX(Targets!$I$6:$I$45,MATCH('Weekly data'!$C111,Targets!$A$6:$A$45,0)),0)),IF(AND(Metrics!$J$13="Weekly",ISNUMBER(Metrics!$K$13)),Metrics!$K$13,"")))))</f>
        <v/>
      </c>
      <c r="BI111">
        <f>IF(NOT(ISNUMBER('Weekly data'!L111)),"",IF(Metrics!$L$13="% of target",IF(ISNUMBER(BH111),IF(BH111=0,"",'Weekly data'!L111/BH111),""),'Weekly data'!L111))</f>
        <v/>
      </c>
      <c r="BJ111">
        <f>IF(AND(ISNUMBER(BI111),ISNUMBER(BI110)),ABS(BI111-BI110),"")</f>
        <v/>
      </c>
      <c r="BK111">
        <f>IF(COUNT(BI99:BI110)&lt;12,"",AVERAGE(BI99:BI110))</f>
        <v/>
      </c>
      <c r="BL111">
        <f>IF(COUNT(BJ100:BJ110)&lt;11,"",AVERAGE(BJ100:BJ110))</f>
        <v/>
      </c>
      <c r="BM111">
        <f>IF(OR(BK111="",BL111=""),"",BK111+2.66*BL111)</f>
        <v/>
      </c>
      <c r="BN111">
        <f>IF(OR(BK111="",BL111=""),"",BK111-2.66*BL111)</f>
        <v/>
      </c>
      <c r="BO111">
        <f>IF(OR(BK111="",COUNT(BI104:BI111)&lt;8),"",IF(COUNTIF(BI104:BI111,"&gt;"&amp;BK111)=8,"Above",IF(COUNTIF(BI104:BI111,"&lt;"&amp;BK111)=8,"Below","")))</f>
        <v/>
      </c>
      <c r="BP111">
        <f>IF('Weekly data'!$C111="","",IF(Metrics!$J$14="Seasonal bookings",IF(OR(N(IFERROR(INDEX(Targets!$J$6:$J$45,MATCH('Weekly data'!$C111,Targets!$A$6:$A$45,0)),0))=0,SUM(Seasonality!$B$6:$B$18)=0),"",IFERROR(INDEX(Targets!$J$6:$J$45,MATCH('Weekly data'!$C111,Targets!$A$6:$A$45,0)),0)*$B111/SUM(Seasonality!$B$6:$B$18)),IF(Metrics!$J$14="Seasonal pipeline",IF(OR(N(IFERROR(INDEX(Targets!$J$6:$J$45,MATCH('Weekly data'!$C111,Targets!$A$6:$A$45,0)),0))=0,SUM(Seasonality!$C$6:$C$18)=0),"",IFERROR(INDEX(Targets!$J$6:$J$45,MATCH('Weekly data'!$C111,Targets!$A$6:$A$45,0)),0)*$C111/SUM(Seasonality!$C$6:$C$18)),IF(Metrics!$J$14="Quarter plan",IF(N(IFERROR(INDEX(Targets!$J$6:$J$45,MATCH('Weekly data'!$C111,Targets!$A$6:$A$45,0)),0))=0,"",IFERROR(INDEX(Targets!$J$6:$J$45,MATCH('Weekly data'!$C111,Targets!$A$6:$A$45,0)),0)),IF(AND(Metrics!$J$14="Weekly",ISNUMBER(Metrics!$K$14)),Metrics!$K$14,"")))))</f>
        <v/>
      </c>
      <c r="BQ111">
        <f>IF(NOT(ISNUMBER('Weekly data'!M111)),"",IF(Metrics!$L$14="% of target",IF(ISNUMBER(BP111),IF(BP111=0,"",'Weekly data'!M111/BP111),""),'Weekly data'!M111))</f>
        <v/>
      </c>
      <c r="BR111">
        <f>IF(AND(ISNUMBER(BQ111),ISNUMBER(BQ110)),ABS(BQ111-BQ110),"")</f>
        <v/>
      </c>
      <c r="BS111">
        <f>IF(COUNT(BQ99:BQ110)&lt;12,"",AVERAGE(BQ99:BQ110))</f>
        <v/>
      </c>
      <c r="BT111">
        <f>IF(COUNT(BR100:BR110)&lt;11,"",AVERAGE(BR100:BR110))</f>
        <v/>
      </c>
      <c r="BU111">
        <f>IF(OR(BS111="",BT111=""),"",BS111+2.66*BT111)</f>
        <v/>
      </c>
      <c r="BV111">
        <f>IF(OR(BS111="",BT111=""),"",BS111-2.66*BT111)</f>
        <v/>
      </c>
      <c r="BW111">
        <f>IF(OR(BS111="",COUNT(BQ104:BQ111)&lt;8),"",IF(COUNTIF(BQ104:BQ111,"&gt;"&amp;BS111)=8,"Above",IF(COUNTIF(BQ104:BQ111,"&lt;"&amp;BS111)=8,"Below","")))</f>
        <v/>
      </c>
      <c r="BX111">
        <f>IF('Weekly data'!$C111="","",IF(Metrics!$J$15="Seasonal bookings",IF(OR(N(IFERROR(INDEX(Targets!$K$6:$K$45,MATCH('Weekly data'!$C111,Targets!$A$6:$A$45,0)),0))=0,SUM(Seasonality!$B$6:$B$18)=0),"",IFERROR(INDEX(Targets!$K$6:$K$45,MATCH('Weekly data'!$C111,Targets!$A$6:$A$45,0)),0)*$B111/SUM(Seasonality!$B$6:$B$18)),IF(Metrics!$J$15="Seasonal pipeline",IF(OR(N(IFERROR(INDEX(Targets!$K$6:$K$45,MATCH('Weekly data'!$C111,Targets!$A$6:$A$45,0)),0))=0,SUM(Seasonality!$C$6:$C$18)=0),"",IFERROR(INDEX(Targets!$K$6:$K$45,MATCH('Weekly data'!$C111,Targets!$A$6:$A$45,0)),0)*$C111/SUM(Seasonality!$C$6:$C$18)),IF(Metrics!$J$15="Quarter plan",IF(N(IFERROR(INDEX(Targets!$K$6:$K$45,MATCH('Weekly data'!$C111,Targets!$A$6:$A$45,0)),0))=0,"",IFERROR(INDEX(Targets!$K$6:$K$45,MATCH('Weekly data'!$C111,Targets!$A$6:$A$45,0)),0)),IF(AND(Metrics!$J$15="Weekly",ISNUMBER(Metrics!$K$15)),Metrics!$K$15,"")))))</f>
        <v/>
      </c>
      <c r="BY111">
        <f>IF(NOT(ISNUMBER('Weekly data'!N111)),"",IF(Metrics!$L$15="% of target",IF(ISNUMBER(BX111),IF(BX111=0,"",'Weekly data'!N111/BX111),""),'Weekly data'!N111))</f>
        <v/>
      </c>
      <c r="BZ111">
        <f>IF(AND(ISNUMBER(BY111),ISNUMBER(BY110)),ABS(BY111-BY110),"")</f>
        <v/>
      </c>
      <c r="CA111">
        <f>IF(COUNT(BY99:BY110)&lt;12,"",AVERAGE(BY99:BY110))</f>
        <v/>
      </c>
      <c r="CB111">
        <f>IF(COUNT(BZ100:BZ110)&lt;11,"",AVERAGE(BZ100:BZ110))</f>
        <v/>
      </c>
      <c r="CC111">
        <f>IF(OR(CA111="",CB111=""),"",CA111+2.66*CB111)</f>
        <v/>
      </c>
      <c r="CD111">
        <f>IF(OR(CA111="",CB111=""),"",CA111-2.66*CB111)</f>
        <v/>
      </c>
      <c r="CE111">
        <f>IF(OR(CA111="",COUNT(BY104:BY111)&lt;8),"",IF(COUNTIF(BY104:BY111,"&gt;"&amp;CA111)=8,"Above",IF(COUNTIF(BY104:BY111,"&lt;"&amp;CA111)=8,"Below","")))</f>
        <v/>
      </c>
      <c r="CF111">
        <f>IF('Weekly data'!$C111="","",IF(Metrics!$J$16="Seasonal bookings",IF(OR(N(IFERROR(INDEX(Targets!$L$6:$L$45,MATCH('Weekly data'!$C111,Targets!$A$6:$A$45,0)),0))=0,SUM(Seasonality!$B$6:$B$18)=0),"",IFERROR(INDEX(Targets!$L$6:$L$45,MATCH('Weekly data'!$C111,Targets!$A$6:$A$45,0)),0)*$B111/SUM(Seasonality!$B$6:$B$18)),IF(Metrics!$J$16="Seasonal pipeline",IF(OR(N(IFERROR(INDEX(Targets!$L$6:$L$45,MATCH('Weekly data'!$C111,Targets!$A$6:$A$45,0)),0))=0,SUM(Seasonality!$C$6:$C$18)=0),"",IFERROR(INDEX(Targets!$L$6:$L$45,MATCH('Weekly data'!$C111,Targets!$A$6:$A$45,0)),0)*$C111/SUM(Seasonality!$C$6:$C$18)),IF(Metrics!$J$16="Quarter plan",IF(N(IFERROR(INDEX(Targets!$L$6:$L$45,MATCH('Weekly data'!$C111,Targets!$A$6:$A$45,0)),0))=0,"",IFERROR(INDEX(Targets!$L$6:$L$45,MATCH('Weekly data'!$C111,Targets!$A$6:$A$45,0)),0)),IF(AND(Metrics!$J$16="Weekly",ISNUMBER(Metrics!$K$16)),Metrics!$K$16,"")))))</f>
        <v/>
      </c>
      <c r="CG111">
        <f>IF(NOT(ISNUMBER('Weekly data'!O111)),"",IF(Metrics!$L$16="% of target",IF(ISNUMBER(CF111),IF(CF111=0,"",'Weekly data'!O111/CF111),""),'Weekly data'!O111))</f>
        <v/>
      </c>
      <c r="CH111">
        <f>IF(AND(ISNUMBER(CG111),ISNUMBER(CG110)),ABS(CG111-CG110),"")</f>
        <v/>
      </c>
      <c r="CI111">
        <f>IF(COUNT(CG99:CG110)&lt;12,"",AVERAGE(CG99:CG110))</f>
        <v/>
      </c>
      <c r="CJ111">
        <f>IF(COUNT(CH100:CH110)&lt;11,"",AVERAGE(CH100:CH110))</f>
        <v/>
      </c>
      <c r="CK111">
        <f>IF(OR(CI111="",CJ111=""),"",CI111+2.66*CJ111)</f>
        <v/>
      </c>
      <c r="CL111">
        <f>IF(OR(CI111="",CJ111=""),"",CI111-2.66*CJ111)</f>
        <v/>
      </c>
      <c r="CM111">
        <f>IF(OR(CI111="",COUNT(CG104:CG111)&lt;8),"",IF(COUNTIF(CG104:CG111,"&gt;"&amp;CI111)=8,"Above",IF(COUNTIF(CG104:CG111,"&lt;"&amp;CI111)=8,"Below","")))</f>
        <v/>
      </c>
      <c r="CN111">
        <f>IF('Weekly data'!$C111="","",IF(Metrics!$J$17="Seasonal bookings",IF(OR(N(IFERROR(INDEX(Targets!$M$6:$M$45,MATCH('Weekly data'!$C111,Targets!$A$6:$A$45,0)),0))=0,SUM(Seasonality!$B$6:$B$18)=0),"",IFERROR(INDEX(Targets!$M$6:$M$45,MATCH('Weekly data'!$C111,Targets!$A$6:$A$45,0)),0)*$B111/SUM(Seasonality!$B$6:$B$18)),IF(Metrics!$J$17="Seasonal pipeline",IF(OR(N(IFERROR(INDEX(Targets!$M$6:$M$45,MATCH('Weekly data'!$C111,Targets!$A$6:$A$45,0)),0))=0,SUM(Seasonality!$C$6:$C$18)=0),"",IFERROR(INDEX(Targets!$M$6:$M$45,MATCH('Weekly data'!$C111,Targets!$A$6:$A$45,0)),0)*$C111/SUM(Seasonality!$C$6:$C$18)),IF(Metrics!$J$17="Quarter plan",IF(N(IFERROR(INDEX(Targets!$M$6:$M$45,MATCH('Weekly data'!$C111,Targets!$A$6:$A$45,0)),0))=0,"",IFERROR(INDEX(Targets!$M$6:$M$45,MATCH('Weekly data'!$C111,Targets!$A$6:$A$45,0)),0)),IF(AND(Metrics!$J$17="Weekly",ISNUMBER(Metrics!$K$17)),Metrics!$K$17,"")))))</f>
        <v/>
      </c>
      <c r="CO111">
        <f>IF(NOT(ISNUMBER('Weekly data'!P111)),"",IF(Metrics!$L$17="% of target",IF(ISNUMBER(CN111),IF(CN111=0,"",'Weekly data'!P111/CN111),""),'Weekly data'!P111))</f>
        <v/>
      </c>
      <c r="CP111">
        <f>IF(AND(ISNUMBER(CO111),ISNUMBER(CO110)),ABS(CO111-CO110),"")</f>
        <v/>
      </c>
      <c r="CQ111">
        <f>IF(COUNT(CO99:CO110)&lt;12,"",AVERAGE(CO99:CO110))</f>
        <v/>
      </c>
      <c r="CR111">
        <f>IF(COUNT(CP100:CP110)&lt;11,"",AVERAGE(CP100:CP110))</f>
        <v/>
      </c>
      <c r="CS111">
        <f>IF(OR(CQ111="",CR111=""),"",CQ111+2.66*CR111)</f>
        <v/>
      </c>
      <c r="CT111">
        <f>IF(OR(CQ111="",CR111=""),"",CQ111-2.66*CR111)</f>
        <v/>
      </c>
      <c r="CU111">
        <f>IF(OR(CQ111="",COUNT(CO104:CO111)&lt;8),"",IF(COUNTIF(CO104:CO111,"&gt;"&amp;CQ111)=8,"Above",IF(COUNTIF(CO104:CO111,"&lt;"&amp;CQ111)=8,"Below","")))</f>
        <v/>
      </c>
    </row>
    <row r="112">
      <c r="A112" s="8">
        <f>'Weekly data'!A112</f>
        <v/>
      </c>
      <c r="B112">
        <f>IF('Weekly data'!D112="","",INDEX(Seasonality!$B$6:$B$18,'Weekly data'!D112))</f>
        <v/>
      </c>
      <c r="C112">
        <f>IF('Weekly data'!D112="","",INDEX(Seasonality!$C$6:$C$18,'Weekly data'!D112))</f>
        <v/>
      </c>
      <c r="D112">
        <f>IF('Weekly data'!$C112="","",IF(Metrics!$J$6="Seasonal bookings",IF(OR(N(IFERROR(INDEX(Targets!$B$6:$B$45,MATCH('Weekly data'!$C112,Targets!$A$6:$A$45,0)),0))=0,SUM(Seasonality!$B$6:$B$18)=0),"",IFERROR(INDEX(Targets!$B$6:$B$45,MATCH('Weekly data'!$C112,Targets!$A$6:$A$45,0)),0)*$B112/SUM(Seasonality!$B$6:$B$18)),IF(Metrics!$J$6="Seasonal pipeline",IF(OR(N(IFERROR(INDEX(Targets!$B$6:$B$45,MATCH('Weekly data'!$C112,Targets!$A$6:$A$45,0)),0))=0,SUM(Seasonality!$C$6:$C$18)=0),"",IFERROR(INDEX(Targets!$B$6:$B$45,MATCH('Weekly data'!$C112,Targets!$A$6:$A$45,0)),0)*$C112/SUM(Seasonality!$C$6:$C$18)),IF(Metrics!$J$6="Quarter plan",IF(N(IFERROR(INDEX(Targets!$B$6:$B$45,MATCH('Weekly data'!$C112,Targets!$A$6:$A$45,0)),0))=0,"",IFERROR(INDEX(Targets!$B$6:$B$45,MATCH('Weekly data'!$C112,Targets!$A$6:$A$45,0)),0)),IF(AND(Metrics!$J$6="Weekly",ISNUMBER(Metrics!$K$6)),Metrics!$K$6,"")))))</f>
        <v/>
      </c>
      <c r="E112">
        <f>IF(NOT(ISNUMBER('Weekly data'!E112)),"",IF(Metrics!$L$6="% of target",IF(ISNUMBER(D112),IF(D112=0,"",'Weekly data'!E112/D112),""),'Weekly data'!E112))</f>
        <v/>
      </c>
      <c r="F112">
        <f>IF(AND(ISNUMBER(E112),ISNUMBER(E111)),ABS(E112-E111),"")</f>
        <v/>
      </c>
      <c r="G112">
        <f>IF(COUNT(E100:E111)&lt;12,"",AVERAGE(E100:E111))</f>
        <v/>
      </c>
      <c r="H112">
        <f>IF(COUNT(F101:F111)&lt;11,"",AVERAGE(F101:F111))</f>
        <v/>
      </c>
      <c r="I112">
        <f>IF(OR(G112="",H112=""),"",G112+2.66*H112)</f>
        <v/>
      </c>
      <c r="J112">
        <f>IF(OR(G112="",H112=""),"",G112-2.66*H112)</f>
        <v/>
      </c>
      <c r="K112">
        <f>IF(OR(G112="",COUNT(E105:E112)&lt;8),"",IF(COUNTIF(E105:E112,"&gt;"&amp;G112)=8,"Above",IF(COUNTIF(E105:E112,"&lt;"&amp;G112)=8,"Below","")))</f>
        <v/>
      </c>
      <c r="L112">
        <f>IF('Weekly data'!$C112="","",IF(Metrics!$J$7="Seasonal bookings",IF(OR(N(IFERROR(INDEX(Targets!$C$6:$C$45,MATCH('Weekly data'!$C112,Targets!$A$6:$A$45,0)),0))=0,SUM(Seasonality!$B$6:$B$18)=0),"",IFERROR(INDEX(Targets!$C$6:$C$45,MATCH('Weekly data'!$C112,Targets!$A$6:$A$45,0)),0)*$B112/SUM(Seasonality!$B$6:$B$18)),IF(Metrics!$J$7="Seasonal pipeline",IF(OR(N(IFERROR(INDEX(Targets!$C$6:$C$45,MATCH('Weekly data'!$C112,Targets!$A$6:$A$45,0)),0))=0,SUM(Seasonality!$C$6:$C$18)=0),"",IFERROR(INDEX(Targets!$C$6:$C$45,MATCH('Weekly data'!$C112,Targets!$A$6:$A$45,0)),0)*$C112/SUM(Seasonality!$C$6:$C$18)),IF(Metrics!$J$7="Quarter plan",IF(N(IFERROR(INDEX(Targets!$C$6:$C$45,MATCH('Weekly data'!$C112,Targets!$A$6:$A$45,0)),0))=0,"",IFERROR(INDEX(Targets!$C$6:$C$45,MATCH('Weekly data'!$C112,Targets!$A$6:$A$45,0)),0)),IF(AND(Metrics!$J$7="Weekly",ISNUMBER(Metrics!$K$7)),Metrics!$K$7,"")))))</f>
        <v/>
      </c>
      <c r="M112">
        <f>IF(NOT(ISNUMBER('Weekly data'!F112)),"",IF(Metrics!$L$7="% of target",IF(ISNUMBER(L112),IF(L112=0,"",'Weekly data'!F112/L112),""),'Weekly data'!F112))</f>
        <v/>
      </c>
      <c r="N112">
        <f>IF(AND(ISNUMBER(M112),ISNUMBER(M111)),ABS(M112-M111),"")</f>
        <v/>
      </c>
      <c r="O112">
        <f>IF(COUNT(M100:M111)&lt;12,"",AVERAGE(M100:M111))</f>
        <v/>
      </c>
      <c r="P112">
        <f>IF(COUNT(N101:N111)&lt;11,"",AVERAGE(N101:N111))</f>
        <v/>
      </c>
      <c r="Q112">
        <f>IF(OR(O112="",P112=""),"",O112+2.66*P112)</f>
        <v/>
      </c>
      <c r="R112">
        <f>IF(OR(O112="",P112=""),"",O112-2.66*P112)</f>
        <v/>
      </c>
      <c r="S112">
        <f>IF(OR(O112="",COUNT(M105:M112)&lt;8),"",IF(COUNTIF(M105:M112,"&gt;"&amp;O112)=8,"Above",IF(COUNTIF(M105:M112,"&lt;"&amp;O112)=8,"Below","")))</f>
        <v/>
      </c>
      <c r="T112">
        <f>IF('Weekly data'!$C112="","",IF(Metrics!$J$8="Seasonal bookings",IF(OR(N(IFERROR(INDEX(Targets!$D$6:$D$45,MATCH('Weekly data'!$C112,Targets!$A$6:$A$45,0)),0))=0,SUM(Seasonality!$B$6:$B$18)=0),"",IFERROR(INDEX(Targets!$D$6:$D$45,MATCH('Weekly data'!$C112,Targets!$A$6:$A$45,0)),0)*$B112/SUM(Seasonality!$B$6:$B$18)),IF(Metrics!$J$8="Seasonal pipeline",IF(OR(N(IFERROR(INDEX(Targets!$D$6:$D$45,MATCH('Weekly data'!$C112,Targets!$A$6:$A$45,0)),0))=0,SUM(Seasonality!$C$6:$C$18)=0),"",IFERROR(INDEX(Targets!$D$6:$D$45,MATCH('Weekly data'!$C112,Targets!$A$6:$A$45,0)),0)*$C112/SUM(Seasonality!$C$6:$C$18)),IF(Metrics!$J$8="Quarter plan",IF(N(IFERROR(INDEX(Targets!$D$6:$D$45,MATCH('Weekly data'!$C112,Targets!$A$6:$A$45,0)),0))=0,"",IFERROR(INDEX(Targets!$D$6:$D$45,MATCH('Weekly data'!$C112,Targets!$A$6:$A$45,0)),0)),IF(AND(Metrics!$J$8="Weekly",ISNUMBER(Metrics!$K$8)),Metrics!$K$8,"")))))</f>
        <v/>
      </c>
      <c r="U112">
        <f>IF(NOT(ISNUMBER('Weekly data'!G112)),"",IF(Metrics!$L$8="% of target",IF(ISNUMBER(T112),IF(T112=0,"",'Weekly data'!G112/T112),""),'Weekly data'!G112))</f>
        <v/>
      </c>
      <c r="V112">
        <f>IF(AND(ISNUMBER(U112),ISNUMBER(U111)),ABS(U112-U111),"")</f>
        <v/>
      </c>
      <c r="W112">
        <f>IF(COUNT(U100:U111)&lt;12,"",AVERAGE(U100:U111))</f>
        <v/>
      </c>
      <c r="X112">
        <f>IF(COUNT(V101:V111)&lt;11,"",AVERAGE(V101:V111))</f>
        <v/>
      </c>
      <c r="Y112">
        <f>IF(OR(W112="",X112=""),"",W112+2.66*X112)</f>
        <v/>
      </c>
      <c r="Z112">
        <f>IF(OR(W112="",X112=""),"",W112-2.66*X112)</f>
        <v/>
      </c>
      <c r="AA112">
        <f>IF(OR(W112="",COUNT(U105:U112)&lt;8),"",IF(COUNTIF(U105:U112,"&gt;"&amp;W112)=8,"Above",IF(COUNTIF(U105:U112,"&lt;"&amp;W112)=8,"Below","")))</f>
        <v/>
      </c>
      <c r="AB112">
        <f>IF('Weekly data'!$C112="","",IF(Metrics!$J$9="Seasonal bookings",IF(OR(N(IFERROR(INDEX(Targets!$E$6:$E$45,MATCH('Weekly data'!$C112,Targets!$A$6:$A$45,0)),0))=0,SUM(Seasonality!$B$6:$B$18)=0),"",IFERROR(INDEX(Targets!$E$6:$E$45,MATCH('Weekly data'!$C112,Targets!$A$6:$A$45,0)),0)*$B112/SUM(Seasonality!$B$6:$B$18)),IF(Metrics!$J$9="Seasonal pipeline",IF(OR(N(IFERROR(INDEX(Targets!$E$6:$E$45,MATCH('Weekly data'!$C112,Targets!$A$6:$A$45,0)),0))=0,SUM(Seasonality!$C$6:$C$18)=0),"",IFERROR(INDEX(Targets!$E$6:$E$45,MATCH('Weekly data'!$C112,Targets!$A$6:$A$45,0)),0)*$C112/SUM(Seasonality!$C$6:$C$18)),IF(Metrics!$J$9="Quarter plan",IF(N(IFERROR(INDEX(Targets!$E$6:$E$45,MATCH('Weekly data'!$C112,Targets!$A$6:$A$45,0)),0))=0,"",IFERROR(INDEX(Targets!$E$6:$E$45,MATCH('Weekly data'!$C112,Targets!$A$6:$A$45,0)),0)),IF(AND(Metrics!$J$9="Weekly",ISNUMBER(Metrics!$K$9)),Metrics!$K$9,"")))))</f>
        <v/>
      </c>
      <c r="AC112">
        <f>IF(NOT(ISNUMBER('Weekly data'!H112)),"",IF(Metrics!$L$9="% of target",IF(ISNUMBER(AB112),IF(AB112=0,"",'Weekly data'!H112/AB112),""),'Weekly data'!H112))</f>
        <v/>
      </c>
      <c r="AD112">
        <f>IF(AND(ISNUMBER(AC112),ISNUMBER(AC111)),ABS(AC112-AC111),"")</f>
        <v/>
      </c>
      <c r="AE112">
        <f>IF(COUNT(AC100:AC111)&lt;12,"",AVERAGE(AC100:AC111))</f>
        <v/>
      </c>
      <c r="AF112">
        <f>IF(COUNT(AD101:AD111)&lt;11,"",AVERAGE(AD101:AD111))</f>
        <v/>
      </c>
      <c r="AG112">
        <f>IF(OR(AE112="",AF112=""),"",AE112+2.66*AF112)</f>
        <v/>
      </c>
      <c r="AH112">
        <f>IF(OR(AE112="",AF112=""),"",AE112-2.66*AF112)</f>
        <v/>
      </c>
      <c r="AI112">
        <f>IF(OR(AE112="",COUNT(AC105:AC112)&lt;8),"",IF(COUNTIF(AC105:AC112,"&gt;"&amp;AE112)=8,"Above",IF(COUNTIF(AC105:AC112,"&lt;"&amp;AE112)=8,"Below","")))</f>
        <v/>
      </c>
      <c r="AJ112">
        <f>IF('Weekly data'!$C112="","",IF(Metrics!$J$10="Seasonal bookings",IF(OR(N(IFERROR(INDEX(Targets!$F$6:$F$45,MATCH('Weekly data'!$C112,Targets!$A$6:$A$45,0)),0))=0,SUM(Seasonality!$B$6:$B$18)=0),"",IFERROR(INDEX(Targets!$F$6:$F$45,MATCH('Weekly data'!$C112,Targets!$A$6:$A$45,0)),0)*$B112/SUM(Seasonality!$B$6:$B$18)),IF(Metrics!$J$10="Seasonal pipeline",IF(OR(N(IFERROR(INDEX(Targets!$F$6:$F$45,MATCH('Weekly data'!$C112,Targets!$A$6:$A$45,0)),0))=0,SUM(Seasonality!$C$6:$C$18)=0),"",IFERROR(INDEX(Targets!$F$6:$F$45,MATCH('Weekly data'!$C112,Targets!$A$6:$A$45,0)),0)*$C112/SUM(Seasonality!$C$6:$C$18)),IF(Metrics!$J$10="Quarter plan",IF(N(IFERROR(INDEX(Targets!$F$6:$F$45,MATCH('Weekly data'!$C112,Targets!$A$6:$A$45,0)),0))=0,"",IFERROR(INDEX(Targets!$F$6:$F$45,MATCH('Weekly data'!$C112,Targets!$A$6:$A$45,0)),0)),IF(AND(Metrics!$J$10="Weekly",ISNUMBER(Metrics!$K$10)),Metrics!$K$10,"")))))</f>
        <v/>
      </c>
      <c r="AK112">
        <f>IF(NOT(ISNUMBER('Weekly data'!I112)),"",IF(Metrics!$L$10="% of target",IF(ISNUMBER(AJ112),IF(AJ112=0,"",'Weekly data'!I112/AJ112),""),'Weekly data'!I112))</f>
        <v/>
      </c>
      <c r="AL112">
        <f>IF(AND(ISNUMBER(AK112),ISNUMBER(AK111)),ABS(AK112-AK111),"")</f>
        <v/>
      </c>
      <c r="AM112">
        <f>IF(COUNT(AK100:AK111)&lt;12,"",AVERAGE(AK100:AK111))</f>
        <v/>
      </c>
      <c r="AN112">
        <f>IF(COUNT(AL101:AL111)&lt;11,"",AVERAGE(AL101:AL111))</f>
        <v/>
      </c>
      <c r="AO112">
        <f>IF(OR(AM112="",AN112=""),"",AM112+2.66*AN112)</f>
        <v/>
      </c>
      <c r="AP112">
        <f>IF(OR(AM112="",AN112=""),"",AM112-2.66*AN112)</f>
        <v/>
      </c>
      <c r="AQ112">
        <f>IF(OR(AM112="",COUNT(AK105:AK112)&lt;8),"",IF(COUNTIF(AK105:AK112,"&gt;"&amp;AM112)=8,"Above",IF(COUNTIF(AK105:AK112,"&lt;"&amp;AM112)=8,"Below","")))</f>
        <v/>
      </c>
      <c r="AR112">
        <f>IF('Weekly data'!$C112="","",IF(Metrics!$J$11="Seasonal bookings",IF(OR(N(IFERROR(INDEX(Targets!$G$6:$G$45,MATCH('Weekly data'!$C112,Targets!$A$6:$A$45,0)),0))=0,SUM(Seasonality!$B$6:$B$18)=0),"",IFERROR(INDEX(Targets!$G$6:$G$45,MATCH('Weekly data'!$C112,Targets!$A$6:$A$45,0)),0)*$B112/SUM(Seasonality!$B$6:$B$18)),IF(Metrics!$J$11="Seasonal pipeline",IF(OR(N(IFERROR(INDEX(Targets!$G$6:$G$45,MATCH('Weekly data'!$C112,Targets!$A$6:$A$45,0)),0))=0,SUM(Seasonality!$C$6:$C$18)=0),"",IFERROR(INDEX(Targets!$G$6:$G$45,MATCH('Weekly data'!$C112,Targets!$A$6:$A$45,0)),0)*$C112/SUM(Seasonality!$C$6:$C$18)),IF(Metrics!$J$11="Quarter plan",IF(N(IFERROR(INDEX(Targets!$G$6:$G$45,MATCH('Weekly data'!$C112,Targets!$A$6:$A$45,0)),0))=0,"",IFERROR(INDEX(Targets!$G$6:$G$45,MATCH('Weekly data'!$C112,Targets!$A$6:$A$45,0)),0)),IF(AND(Metrics!$J$11="Weekly",ISNUMBER(Metrics!$K$11)),Metrics!$K$11,"")))))</f>
        <v/>
      </c>
      <c r="AS112">
        <f>IF(NOT(ISNUMBER('Weekly data'!J112)),"",IF(Metrics!$L$11="% of target",IF(ISNUMBER(AR112),IF(AR112=0,"",'Weekly data'!J112/AR112),""),'Weekly data'!J112))</f>
        <v/>
      </c>
      <c r="AT112">
        <f>IF(AND(ISNUMBER(AS112),ISNUMBER(AS111)),ABS(AS112-AS111),"")</f>
        <v/>
      </c>
      <c r="AU112">
        <f>IF(COUNT(AS100:AS111)&lt;12,"",AVERAGE(AS100:AS111))</f>
        <v/>
      </c>
      <c r="AV112">
        <f>IF(COUNT(AT101:AT111)&lt;11,"",AVERAGE(AT101:AT111))</f>
        <v/>
      </c>
      <c r="AW112">
        <f>IF(OR(AU112="",AV112=""),"",AU112+2.66*AV112)</f>
        <v/>
      </c>
      <c r="AX112">
        <f>IF(OR(AU112="",AV112=""),"",AU112-2.66*AV112)</f>
        <v/>
      </c>
      <c r="AY112">
        <f>IF(OR(AU112="",COUNT(AS105:AS112)&lt;8),"",IF(COUNTIF(AS105:AS112,"&gt;"&amp;AU112)=8,"Above",IF(COUNTIF(AS105:AS112,"&lt;"&amp;AU112)=8,"Below","")))</f>
        <v/>
      </c>
      <c r="AZ112">
        <f>IF('Weekly data'!$C112="","",IF(Metrics!$J$12="Seasonal bookings",IF(OR(N(IFERROR(INDEX(Targets!$H$6:$H$45,MATCH('Weekly data'!$C112,Targets!$A$6:$A$45,0)),0))=0,SUM(Seasonality!$B$6:$B$18)=0),"",IFERROR(INDEX(Targets!$H$6:$H$45,MATCH('Weekly data'!$C112,Targets!$A$6:$A$45,0)),0)*$B112/SUM(Seasonality!$B$6:$B$18)),IF(Metrics!$J$12="Seasonal pipeline",IF(OR(N(IFERROR(INDEX(Targets!$H$6:$H$45,MATCH('Weekly data'!$C112,Targets!$A$6:$A$45,0)),0))=0,SUM(Seasonality!$C$6:$C$18)=0),"",IFERROR(INDEX(Targets!$H$6:$H$45,MATCH('Weekly data'!$C112,Targets!$A$6:$A$45,0)),0)*$C112/SUM(Seasonality!$C$6:$C$18)),IF(Metrics!$J$12="Quarter plan",IF(N(IFERROR(INDEX(Targets!$H$6:$H$45,MATCH('Weekly data'!$C112,Targets!$A$6:$A$45,0)),0))=0,"",IFERROR(INDEX(Targets!$H$6:$H$45,MATCH('Weekly data'!$C112,Targets!$A$6:$A$45,0)),0)),IF(AND(Metrics!$J$12="Weekly",ISNUMBER(Metrics!$K$12)),Metrics!$K$12,"")))))</f>
        <v/>
      </c>
      <c r="BA112">
        <f>IF(NOT(ISNUMBER('Weekly data'!K112)),"",IF(Metrics!$L$12="% of target",IF(ISNUMBER(AZ112),IF(AZ112=0,"",'Weekly data'!K112/AZ112),""),'Weekly data'!K112))</f>
        <v/>
      </c>
      <c r="BB112">
        <f>IF(AND(ISNUMBER(BA112),ISNUMBER(BA111)),ABS(BA112-BA111),"")</f>
        <v/>
      </c>
      <c r="BC112">
        <f>IF(COUNT(BA100:BA111)&lt;12,"",AVERAGE(BA100:BA111))</f>
        <v/>
      </c>
      <c r="BD112">
        <f>IF(COUNT(BB101:BB111)&lt;11,"",AVERAGE(BB101:BB111))</f>
        <v/>
      </c>
      <c r="BE112">
        <f>IF(OR(BC112="",BD112=""),"",BC112+2.66*BD112)</f>
        <v/>
      </c>
      <c r="BF112">
        <f>IF(OR(BC112="",BD112=""),"",BC112-2.66*BD112)</f>
        <v/>
      </c>
      <c r="BG112">
        <f>IF(OR(BC112="",COUNT(BA105:BA112)&lt;8),"",IF(COUNTIF(BA105:BA112,"&gt;"&amp;BC112)=8,"Above",IF(COUNTIF(BA105:BA112,"&lt;"&amp;BC112)=8,"Below","")))</f>
        <v/>
      </c>
      <c r="BH112">
        <f>IF('Weekly data'!$C112="","",IF(Metrics!$J$13="Seasonal bookings",IF(OR(N(IFERROR(INDEX(Targets!$I$6:$I$45,MATCH('Weekly data'!$C112,Targets!$A$6:$A$45,0)),0))=0,SUM(Seasonality!$B$6:$B$18)=0),"",IFERROR(INDEX(Targets!$I$6:$I$45,MATCH('Weekly data'!$C112,Targets!$A$6:$A$45,0)),0)*$B112/SUM(Seasonality!$B$6:$B$18)),IF(Metrics!$J$13="Seasonal pipeline",IF(OR(N(IFERROR(INDEX(Targets!$I$6:$I$45,MATCH('Weekly data'!$C112,Targets!$A$6:$A$45,0)),0))=0,SUM(Seasonality!$C$6:$C$18)=0),"",IFERROR(INDEX(Targets!$I$6:$I$45,MATCH('Weekly data'!$C112,Targets!$A$6:$A$45,0)),0)*$C112/SUM(Seasonality!$C$6:$C$18)),IF(Metrics!$J$13="Quarter plan",IF(N(IFERROR(INDEX(Targets!$I$6:$I$45,MATCH('Weekly data'!$C112,Targets!$A$6:$A$45,0)),0))=0,"",IFERROR(INDEX(Targets!$I$6:$I$45,MATCH('Weekly data'!$C112,Targets!$A$6:$A$45,0)),0)),IF(AND(Metrics!$J$13="Weekly",ISNUMBER(Metrics!$K$13)),Metrics!$K$13,"")))))</f>
        <v/>
      </c>
      <c r="BI112">
        <f>IF(NOT(ISNUMBER('Weekly data'!L112)),"",IF(Metrics!$L$13="% of target",IF(ISNUMBER(BH112),IF(BH112=0,"",'Weekly data'!L112/BH112),""),'Weekly data'!L112))</f>
        <v/>
      </c>
      <c r="BJ112">
        <f>IF(AND(ISNUMBER(BI112),ISNUMBER(BI111)),ABS(BI112-BI111),"")</f>
        <v/>
      </c>
      <c r="BK112">
        <f>IF(COUNT(BI100:BI111)&lt;12,"",AVERAGE(BI100:BI111))</f>
        <v/>
      </c>
      <c r="BL112">
        <f>IF(COUNT(BJ101:BJ111)&lt;11,"",AVERAGE(BJ101:BJ111))</f>
        <v/>
      </c>
      <c r="BM112">
        <f>IF(OR(BK112="",BL112=""),"",BK112+2.66*BL112)</f>
        <v/>
      </c>
      <c r="BN112">
        <f>IF(OR(BK112="",BL112=""),"",BK112-2.66*BL112)</f>
        <v/>
      </c>
      <c r="BO112">
        <f>IF(OR(BK112="",COUNT(BI105:BI112)&lt;8),"",IF(COUNTIF(BI105:BI112,"&gt;"&amp;BK112)=8,"Above",IF(COUNTIF(BI105:BI112,"&lt;"&amp;BK112)=8,"Below","")))</f>
        <v/>
      </c>
      <c r="BP112">
        <f>IF('Weekly data'!$C112="","",IF(Metrics!$J$14="Seasonal bookings",IF(OR(N(IFERROR(INDEX(Targets!$J$6:$J$45,MATCH('Weekly data'!$C112,Targets!$A$6:$A$45,0)),0))=0,SUM(Seasonality!$B$6:$B$18)=0),"",IFERROR(INDEX(Targets!$J$6:$J$45,MATCH('Weekly data'!$C112,Targets!$A$6:$A$45,0)),0)*$B112/SUM(Seasonality!$B$6:$B$18)),IF(Metrics!$J$14="Seasonal pipeline",IF(OR(N(IFERROR(INDEX(Targets!$J$6:$J$45,MATCH('Weekly data'!$C112,Targets!$A$6:$A$45,0)),0))=0,SUM(Seasonality!$C$6:$C$18)=0),"",IFERROR(INDEX(Targets!$J$6:$J$45,MATCH('Weekly data'!$C112,Targets!$A$6:$A$45,0)),0)*$C112/SUM(Seasonality!$C$6:$C$18)),IF(Metrics!$J$14="Quarter plan",IF(N(IFERROR(INDEX(Targets!$J$6:$J$45,MATCH('Weekly data'!$C112,Targets!$A$6:$A$45,0)),0))=0,"",IFERROR(INDEX(Targets!$J$6:$J$45,MATCH('Weekly data'!$C112,Targets!$A$6:$A$45,0)),0)),IF(AND(Metrics!$J$14="Weekly",ISNUMBER(Metrics!$K$14)),Metrics!$K$14,"")))))</f>
        <v/>
      </c>
      <c r="BQ112">
        <f>IF(NOT(ISNUMBER('Weekly data'!M112)),"",IF(Metrics!$L$14="% of target",IF(ISNUMBER(BP112),IF(BP112=0,"",'Weekly data'!M112/BP112),""),'Weekly data'!M112))</f>
        <v/>
      </c>
      <c r="BR112">
        <f>IF(AND(ISNUMBER(BQ112),ISNUMBER(BQ111)),ABS(BQ112-BQ111),"")</f>
        <v/>
      </c>
      <c r="BS112">
        <f>IF(COUNT(BQ100:BQ111)&lt;12,"",AVERAGE(BQ100:BQ111))</f>
        <v/>
      </c>
      <c r="BT112">
        <f>IF(COUNT(BR101:BR111)&lt;11,"",AVERAGE(BR101:BR111))</f>
        <v/>
      </c>
      <c r="BU112">
        <f>IF(OR(BS112="",BT112=""),"",BS112+2.66*BT112)</f>
        <v/>
      </c>
      <c r="BV112">
        <f>IF(OR(BS112="",BT112=""),"",BS112-2.66*BT112)</f>
        <v/>
      </c>
      <c r="BW112">
        <f>IF(OR(BS112="",COUNT(BQ105:BQ112)&lt;8),"",IF(COUNTIF(BQ105:BQ112,"&gt;"&amp;BS112)=8,"Above",IF(COUNTIF(BQ105:BQ112,"&lt;"&amp;BS112)=8,"Below","")))</f>
        <v/>
      </c>
      <c r="BX112">
        <f>IF('Weekly data'!$C112="","",IF(Metrics!$J$15="Seasonal bookings",IF(OR(N(IFERROR(INDEX(Targets!$K$6:$K$45,MATCH('Weekly data'!$C112,Targets!$A$6:$A$45,0)),0))=0,SUM(Seasonality!$B$6:$B$18)=0),"",IFERROR(INDEX(Targets!$K$6:$K$45,MATCH('Weekly data'!$C112,Targets!$A$6:$A$45,0)),0)*$B112/SUM(Seasonality!$B$6:$B$18)),IF(Metrics!$J$15="Seasonal pipeline",IF(OR(N(IFERROR(INDEX(Targets!$K$6:$K$45,MATCH('Weekly data'!$C112,Targets!$A$6:$A$45,0)),0))=0,SUM(Seasonality!$C$6:$C$18)=0),"",IFERROR(INDEX(Targets!$K$6:$K$45,MATCH('Weekly data'!$C112,Targets!$A$6:$A$45,0)),0)*$C112/SUM(Seasonality!$C$6:$C$18)),IF(Metrics!$J$15="Quarter plan",IF(N(IFERROR(INDEX(Targets!$K$6:$K$45,MATCH('Weekly data'!$C112,Targets!$A$6:$A$45,0)),0))=0,"",IFERROR(INDEX(Targets!$K$6:$K$45,MATCH('Weekly data'!$C112,Targets!$A$6:$A$45,0)),0)),IF(AND(Metrics!$J$15="Weekly",ISNUMBER(Metrics!$K$15)),Metrics!$K$15,"")))))</f>
        <v/>
      </c>
      <c r="BY112">
        <f>IF(NOT(ISNUMBER('Weekly data'!N112)),"",IF(Metrics!$L$15="% of target",IF(ISNUMBER(BX112),IF(BX112=0,"",'Weekly data'!N112/BX112),""),'Weekly data'!N112))</f>
        <v/>
      </c>
      <c r="BZ112">
        <f>IF(AND(ISNUMBER(BY112),ISNUMBER(BY111)),ABS(BY112-BY111),"")</f>
        <v/>
      </c>
      <c r="CA112">
        <f>IF(COUNT(BY100:BY111)&lt;12,"",AVERAGE(BY100:BY111))</f>
        <v/>
      </c>
      <c r="CB112">
        <f>IF(COUNT(BZ101:BZ111)&lt;11,"",AVERAGE(BZ101:BZ111))</f>
        <v/>
      </c>
      <c r="CC112">
        <f>IF(OR(CA112="",CB112=""),"",CA112+2.66*CB112)</f>
        <v/>
      </c>
      <c r="CD112">
        <f>IF(OR(CA112="",CB112=""),"",CA112-2.66*CB112)</f>
        <v/>
      </c>
      <c r="CE112">
        <f>IF(OR(CA112="",COUNT(BY105:BY112)&lt;8),"",IF(COUNTIF(BY105:BY112,"&gt;"&amp;CA112)=8,"Above",IF(COUNTIF(BY105:BY112,"&lt;"&amp;CA112)=8,"Below","")))</f>
        <v/>
      </c>
      <c r="CF112">
        <f>IF('Weekly data'!$C112="","",IF(Metrics!$J$16="Seasonal bookings",IF(OR(N(IFERROR(INDEX(Targets!$L$6:$L$45,MATCH('Weekly data'!$C112,Targets!$A$6:$A$45,0)),0))=0,SUM(Seasonality!$B$6:$B$18)=0),"",IFERROR(INDEX(Targets!$L$6:$L$45,MATCH('Weekly data'!$C112,Targets!$A$6:$A$45,0)),0)*$B112/SUM(Seasonality!$B$6:$B$18)),IF(Metrics!$J$16="Seasonal pipeline",IF(OR(N(IFERROR(INDEX(Targets!$L$6:$L$45,MATCH('Weekly data'!$C112,Targets!$A$6:$A$45,0)),0))=0,SUM(Seasonality!$C$6:$C$18)=0),"",IFERROR(INDEX(Targets!$L$6:$L$45,MATCH('Weekly data'!$C112,Targets!$A$6:$A$45,0)),0)*$C112/SUM(Seasonality!$C$6:$C$18)),IF(Metrics!$J$16="Quarter plan",IF(N(IFERROR(INDEX(Targets!$L$6:$L$45,MATCH('Weekly data'!$C112,Targets!$A$6:$A$45,0)),0))=0,"",IFERROR(INDEX(Targets!$L$6:$L$45,MATCH('Weekly data'!$C112,Targets!$A$6:$A$45,0)),0)),IF(AND(Metrics!$J$16="Weekly",ISNUMBER(Metrics!$K$16)),Metrics!$K$16,"")))))</f>
        <v/>
      </c>
      <c r="CG112">
        <f>IF(NOT(ISNUMBER('Weekly data'!O112)),"",IF(Metrics!$L$16="% of target",IF(ISNUMBER(CF112),IF(CF112=0,"",'Weekly data'!O112/CF112),""),'Weekly data'!O112))</f>
        <v/>
      </c>
      <c r="CH112">
        <f>IF(AND(ISNUMBER(CG112),ISNUMBER(CG111)),ABS(CG112-CG111),"")</f>
        <v/>
      </c>
      <c r="CI112">
        <f>IF(COUNT(CG100:CG111)&lt;12,"",AVERAGE(CG100:CG111))</f>
        <v/>
      </c>
      <c r="CJ112">
        <f>IF(COUNT(CH101:CH111)&lt;11,"",AVERAGE(CH101:CH111))</f>
        <v/>
      </c>
      <c r="CK112">
        <f>IF(OR(CI112="",CJ112=""),"",CI112+2.66*CJ112)</f>
        <v/>
      </c>
      <c r="CL112">
        <f>IF(OR(CI112="",CJ112=""),"",CI112-2.66*CJ112)</f>
        <v/>
      </c>
      <c r="CM112">
        <f>IF(OR(CI112="",COUNT(CG105:CG112)&lt;8),"",IF(COUNTIF(CG105:CG112,"&gt;"&amp;CI112)=8,"Above",IF(COUNTIF(CG105:CG112,"&lt;"&amp;CI112)=8,"Below","")))</f>
        <v/>
      </c>
      <c r="CN112">
        <f>IF('Weekly data'!$C112="","",IF(Metrics!$J$17="Seasonal bookings",IF(OR(N(IFERROR(INDEX(Targets!$M$6:$M$45,MATCH('Weekly data'!$C112,Targets!$A$6:$A$45,0)),0))=0,SUM(Seasonality!$B$6:$B$18)=0),"",IFERROR(INDEX(Targets!$M$6:$M$45,MATCH('Weekly data'!$C112,Targets!$A$6:$A$45,0)),0)*$B112/SUM(Seasonality!$B$6:$B$18)),IF(Metrics!$J$17="Seasonal pipeline",IF(OR(N(IFERROR(INDEX(Targets!$M$6:$M$45,MATCH('Weekly data'!$C112,Targets!$A$6:$A$45,0)),0))=0,SUM(Seasonality!$C$6:$C$18)=0),"",IFERROR(INDEX(Targets!$M$6:$M$45,MATCH('Weekly data'!$C112,Targets!$A$6:$A$45,0)),0)*$C112/SUM(Seasonality!$C$6:$C$18)),IF(Metrics!$J$17="Quarter plan",IF(N(IFERROR(INDEX(Targets!$M$6:$M$45,MATCH('Weekly data'!$C112,Targets!$A$6:$A$45,0)),0))=0,"",IFERROR(INDEX(Targets!$M$6:$M$45,MATCH('Weekly data'!$C112,Targets!$A$6:$A$45,0)),0)),IF(AND(Metrics!$J$17="Weekly",ISNUMBER(Metrics!$K$17)),Metrics!$K$17,"")))))</f>
        <v/>
      </c>
      <c r="CO112">
        <f>IF(NOT(ISNUMBER('Weekly data'!P112)),"",IF(Metrics!$L$17="% of target",IF(ISNUMBER(CN112),IF(CN112=0,"",'Weekly data'!P112/CN112),""),'Weekly data'!P112))</f>
        <v/>
      </c>
      <c r="CP112">
        <f>IF(AND(ISNUMBER(CO112),ISNUMBER(CO111)),ABS(CO112-CO111),"")</f>
        <v/>
      </c>
      <c r="CQ112">
        <f>IF(COUNT(CO100:CO111)&lt;12,"",AVERAGE(CO100:CO111))</f>
        <v/>
      </c>
      <c r="CR112">
        <f>IF(COUNT(CP101:CP111)&lt;11,"",AVERAGE(CP101:CP111))</f>
        <v/>
      </c>
      <c r="CS112">
        <f>IF(OR(CQ112="",CR112=""),"",CQ112+2.66*CR112)</f>
        <v/>
      </c>
      <c r="CT112">
        <f>IF(OR(CQ112="",CR112=""),"",CQ112-2.66*CR112)</f>
        <v/>
      </c>
      <c r="CU112">
        <f>IF(OR(CQ112="",COUNT(CO105:CO112)&lt;8),"",IF(COUNTIF(CO105:CO112,"&gt;"&amp;CQ112)=8,"Above",IF(COUNTIF(CO105:CO112,"&lt;"&amp;CQ112)=8,"Below","")))</f>
        <v/>
      </c>
    </row>
    <row r="113">
      <c r="A113" s="8">
        <f>'Weekly data'!A113</f>
        <v/>
      </c>
      <c r="B113">
        <f>IF('Weekly data'!D113="","",INDEX(Seasonality!$B$6:$B$18,'Weekly data'!D113))</f>
        <v/>
      </c>
      <c r="C113">
        <f>IF('Weekly data'!D113="","",INDEX(Seasonality!$C$6:$C$18,'Weekly data'!D113))</f>
        <v/>
      </c>
      <c r="D113">
        <f>IF('Weekly data'!$C113="","",IF(Metrics!$J$6="Seasonal bookings",IF(OR(N(IFERROR(INDEX(Targets!$B$6:$B$45,MATCH('Weekly data'!$C113,Targets!$A$6:$A$45,0)),0))=0,SUM(Seasonality!$B$6:$B$18)=0),"",IFERROR(INDEX(Targets!$B$6:$B$45,MATCH('Weekly data'!$C113,Targets!$A$6:$A$45,0)),0)*$B113/SUM(Seasonality!$B$6:$B$18)),IF(Metrics!$J$6="Seasonal pipeline",IF(OR(N(IFERROR(INDEX(Targets!$B$6:$B$45,MATCH('Weekly data'!$C113,Targets!$A$6:$A$45,0)),0))=0,SUM(Seasonality!$C$6:$C$18)=0),"",IFERROR(INDEX(Targets!$B$6:$B$45,MATCH('Weekly data'!$C113,Targets!$A$6:$A$45,0)),0)*$C113/SUM(Seasonality!$C$6:$C$18)),IF(Metrics!$J$6="Quarter plan",IF(N(IFERROR(INDEX(Targets!$B$6:$B$45,MATCH('Weekly data'!$C113,Targets!$A$6:$A$45,0)),0))=0,"",IFERROR(INDEX(Targets!$B$6:$B$45,MATCH('Weekly data'!$C113,Targets!$A$6:$A$45,0)),0)),IF(AND(Metrics!$J$6="Weekly",ISNUMBER(Metrics!$K$6)),Metrics!$K$6,"")))))</f>
        <v/>
      </c>
      <c r="E113">
        <f>IF(NOT(ISNUMBER('Weekly data'!E113)),"",IF(Metrics!$L$6="% of target",IF(ISNUMBER(D113),IF(D113=0,"",'Weekly data'!E113/D113),""),'Weekly data'!E113))</f>
        <v/>
      </c>
      <c r="F113">
        <f>IF(AND(ISNUMBER(E113),ISNUMBER(E112)),ABS(E113-E112),"")</f>
        <v/>
      </c>
      <c r="G113">
        <f>IF(COUNT(E101:E112)&lt;12,"",AVERAGE(E101:E112))</f>
        <v/>
      </c>
      <c r="H113">
        <f>IF(COUNT(F102:F112)&lt;11,"",AVERAGE(F102:F112))</f>
        <v/>
      </c>
      <c r="I113">
        <f>IF(OR(G113="",H113=""),"",G113+2.66*H113)</f>
        <v/>
      </c>
      <c r="J113">
        <f>IF(OR(G113="",H113=""),"",G113-2.66*H113)</f>
        <v/>
      </c>
      <c r="K113">
        <f>IF(OR(G113="",COUNT(E106:E113)&lt;8),"",IF(COUNTIF(E106:E113,"&gt;"&amp;G113)=8,"Above",IF(COUNTIF(E106:E113,"&lt;"&amp;G113)=8,"Below","")))</f>
        <v/>
      </c>
      <c r="L113">
        <f>IF('Weekly data'!$C113="","",IF(Metrics!$J$7="Seasonal bookings",IF(OR(N(IFERROR(INDEX(Targets!$C$6:$C$45,MATCH('Weekly data'!$C113,Targets!$A$6:$A$45,0)),0))=0,SUM(Seasonality!$B$6:$B$18)=0),"",IFERROR(INDEX(Targets!$C$6:$C$45,MATCH('Weekly data'!$C113,Targets!$A$6:$A$45,0)),0)*$B113/SUM(Seasonality!$B$6:$B$18)),IF(Metrics!$J$7="Seasonal pipeline",IF(OR(N(IFERROR(INDEX(Targets!$C$6:$C$45,MATCH('Weekly data'!$C113,Targets!$A$6:$A$45,0)),0))=0,SUM(Seasonality!$C$6:$C$18)=0),"",IFERROR(INDEX(Targets!$C$6:$C$45,MATCH('Weekly data'!$C113,Targets!$A$6:$A$45,0)),0)*$C113/SUM(Seasonality!$C$6:$C$18)),IF(Metrics!$J$7="Quarter plan",IF(N(IFERROR(INDEX(Targets!$C$6:$C$45,MATCH('Weekly data'!$C113,Targets!$A$6:$A$45,0)),0))=0,"",IFERROR(INDEX(Targets!$C$6:$C$45,MATCH('Weekly data'!$C113,Targets!$A$6:$A$45,0)),0)),IF(AND(Metrics!$J$7="Weekly",ISNUMBER(Metrics!$K$7)),Metrics!$K$7,"")))))</f>
        <v/>
      </c>
      <c r="M113">
        <f>IF(NOT(ISNUMBER('Weekly data'!F113)),"",IF(Metrics!$L$7="% of target",IF(ISNUMBER(L113),IF(L113=0,"",'Weekly data'!F113/L113),""),'Weekly data'!F113))</f>
        <v/>
      </c>
      <c r="N113">
        <f>IF(AND(ISNUMBER(M113),ISNUMBER(M112)),ABS(M113-M112),"")</f>
        <v/>
      </c>
      <c r="O113">
        <f>IF(COUNT(M101:M112)&lt;12,"",AVERAGE(M101:M112))</f>
        <v/>
      </c>
      <c r="P113">
        <f>IF(COUNT(N102:N112)&lt;11,"",AVERAGE(N102:N112))</f>
        <v/>
      </c>
      <c r="Q113">
        <f>IF(OR(O113="",P113=""),"",O113+2.66*P113)</f>
        <v/>
      </c>
      <c r="R113">
        <f>IF(OR(O113="",P113=""),"",O113-2.66*P113)</f>
        <v/>
      </c>
      <c r="S113">
        <f>IF(OR(O113="",COUNT(M106:M113)&lt;8),"",IF(COUNTIF(M106:M113,"&gt;"&amp;O113)=8,"Above",IF(COUNTIF(M106:M113,"&lt;"&amp;O113)=8,"Below","")))</f>
        <v/>
      </c>
      <c r="T113">
        <f>IF('Weekly data'!$C113="","",IF(Metrics!$J$8="Seasonal bookings",IF(OR(N(IFERROR(INDEX(Targets!$D$6:$D$45,MATCH('Weekly data'!$C113,Targets!$A$6:$A$45,0)),0))=0,SUM(Seasonality!$B$6:$B$18)=0),"",IFERROR(INDEX(Targets!$D$6:$D$45,MATCH('Weekly data'!$C113,Targets!$A$6:$A$45,0)),0)*$B113/SUM(Seasonality!$B$6:$B$18)),IF(Metrics!$J$8="Seasonal pipeline",IF(OR(N(IFERROR(INDEX(Targets!$D$6:$D$45,MATCH('Weekly data'!$C113,Targets!$A$6:$A$45,0)),0))=0,SUM(Seasonality!$C$6:$C$18)=0),"",IFERROR(INDEX(Targets!$D$6:$D$45,MATCH('Weekly data'!$C113,Targets!$A$6:$A$45,0)),0)*$C113/SUM(Seasonality!$C$6:$C$18)),IF(Metrics!$J$8="Quarter plan",IF(N(IFERROR(INDEX(Targets!$D$6:$D$45,MATCH('Weekly data'!$C113,Targets!$A$6:$A$45,0)),0))=0,"",IFERROR(INDEX(Targets!$D$6:$D$45,MATCH('Weekly data'!$C113,Targets!$A$6:$A$45,0)),0)),IF(AND(Metrics!$J$8="Weekly",ISNUMBER(Metrics!$K$8)),Metrics!$K$8,"")))))</f>
        <v/>
      </c>
      <c r="U113">
        <f>IF(NOT(ISNUMBER('Weekly data'!G113)),"",IF(Metrics!$L$8="% of target",IF(ISNUMBER(T113),IF(T113=0,"",'Weekly data'!G113/T113),""),'Weekly data'!G113))</f>
        <v/>
      </c>
      <c r="V113">
        <f>IF(AND(ISNUMBER(U113),ISNUMBER(U112)),ABS(U113-U112),"")</f>
        <v/>
      </c>
      <c r="W113">
        <f>IF(COUNT(U101:U112)&lt;12,"",AVERAGE(U101:U112))</f>
        <v/>
      </c>
      <c r="X113">
        <f>IF(COUNT(V102:V112)&lt;11,"",AVERAGE(V102:V112))</f>
        <v/>
      </c>
      <c r="Y113">
        <f>IF(OR(W113="",X113=""),"",W113+2.66*X113)</f>
        <v/>
      </c>
      <c r="Z113">
        <f>IF(OR(W113="",X113=""),"",W113-2.66*X113)</f>
        <v/>
      </c>
      <c r="AA113">
        <f>IF(OR(W113="",COUNT(U106:U113)&lt;8),"",IF(COUNTIF(U106:U113,"&gt;"&amp;W113)=8,"Above",IF(COUNTIF(U106:U113,"&lt;"&amp;W113)=8,"Below","")))</f>
        <v/>
      </c>
      <c r="AB113">
        <f>IF('Weekly data'!$C113="","",IF(Metrics!$J$9="Seasonal bookings",IF(OR(N(IFERROR(INDEX(Targets!$E$6:$E$45,MATCH('Weekly data'!$C113,Targets!$A$6:$A$45,0)),0))=0,SUM(Seasonality!$B$6:$B$18)=0),"",IFERROR(INDEX(Targets!$E$6:$E$45,MATCH('Weekly data'!$C113,Targets!$A$6:$A$45,0)),0)*$B113/SUM(Seasonality!$B$6:$B$18)),IF(Metrics!$J$9="Seasonal pipeline",IF(OR(N(IFERROR(INDEX(Targets!$E$6:$E$45,MATCH('Weekly data'!$C113,Targets!$A$6:$A$45,0)),0))=0,SUM(Seasonality!$C$6:$C$18)=0),"",IFERROR(INDEX(Targets!$E$6:$E$45,MATCH('Weekly data'!$C113,Targets!$A$6:$A$45,0)),0)*$C113/SUM(Seasonality!$C$6:$C$18)),IF(Metrics!$J$9="Quarter plan",IF(N(IFERROR(INDEX(Targets!$E$6:$E$45,MATCH('Weekly data'!$C113,Targets!$A$6:$A$45,0)),0))=0,"",IFERROR(INDEX(Targets!$E$6:$E$45,MATCH('Weekly data'!$C113,Targets!$A$6:$A$45,0)),0)),IF(AND(Metrics!$J$9="Weekly",ISNUMBER(Metrics!$K$9)),Metrics!$K$9,"")))))</f>
        <v/>
      </c>
      <c r="AC113">
        <f>IF(NOT(ISNUMBER('Weekly data'!H113)),"",IF(Metrics!$L$9="% of target",IF(ISNUMBER(AB113),IF(AB113=0,"",'Weekly data'!H113/AB113),""),'Weekly data'!H113))</f>
        <v/>
      </c>
      <c r="AD113">
        <f>IF(AND(ISNUMBER(AC113),ISNUMBER(AC112)),ABS(AC113-AC112),"")</f>
        <v/>
      </c>
      <c r="AE113">
        <f>IF(COUNT(AC101:AC112)&lt;12,"",AVERAGE(AC101:AC112))</f>
        <v/>
      </c>
      <c r="AF113">
        <f>IF(COUNT(AD102:AD112)&lt;11,"",AVERAGE(AD102:AD112))</f>
        <v/>
      </c>
      <c r="AG113">
        <f>IF(OR(AE113="",AF113=""),"",AE113+2.66*AF113)</f>
        <v/>
      </c>
      <c r="AH113">
        <f>IF(OR(AE113="",AF113=""),"",AE113-2.66*AF113)</f>
        <v/>
      </c>
      <c r="AI113">
        <f>IF(OR(AE113="",COUNT(AC106:AC113)&lt;8),"",IF(COUNTIF(AC106:AC113,"&gt;"&amp;AE113)=8,"Above",IF(COUNTIF(AC106:AC113,"&lt;"&amp;AE113)=8,"Below","")))</f>
        <v/>
      </c>
      <c r="AJ113">
        <f>IF('Weekly data'!$C113="","",IF(Metrics!$J$10="Seasonal bookings",IF(OR(N(IFERROR(INDEX(Targets!$F$6:$F$45,MATCH('Weekly data'!$C113,Targets!$A$6:$A$45,0)),0))=0,SUM(Seasonality!$B$6:$B$18)=0),"",IFERROR(INDEX(Targets!$F$6:$F$45,MATCH('Weekly data'!$C113,Targets!$A$6:$A$45,0)),0)*$B113/SUM(Seasonality!$B$6:$B$18)),IF(Metrics!$J$10="Seasonal pipeline",IF(OR(N(IFERROR(INDEX(Targets!$F$6:$F$45,MATCH('Weekly data'!$C113,Targets!$A$6:$A$45,0)),0))=0,SUM(Seasonality!$C$6:$C$18)=0),"",IFERROR(INDEX(Targets!$F$6:$F$45,MATCH('Weekly data'!$C113,Targets!$A$6:$A$45,0)),0)*$C113/SUM(Seasonality!$C$6:$C$18)),IF(Metrics!$J$10="Quarter plan",IF(N(IFERROR(INDEX(Targets!$F$6:$F$45,MATCH('Weekly data'!$C113,Targets!$A$6:$A$45,0)),0))=0,"",IFERROR(INDEX(Targets!$F$6:$F$45,MATCH('Weekly data'!$C113,Targets!$A$6:$A$45,0)),0)),IF(AND(Metrics!$J$10="Weekly",ISNUMBER(Metrics!$K$10)),Metrics!$K$10,"")))))</f>
        <v/>
      </c>
      <c r="AK113">
        <f>IF(NOT(ISNUMBER('Weekly data'!I113)),"",IF(Metrics!$L$10="% of target",IF(ISNUMBER(AJ113),IF(AJ113=0,"",'Weekly data'!I113/AJ113),""),'Weekly data'!I113))</f>
        <v/>
      </c>
      <c r="AL113">
        <f>IF(AND(ISNUMBER(AK113),ISNUMBER(AK112)),ABS(AK113-AK112),"")</f>
        <v/>
      </c>
      <c r="AM113">
        <f>IF(COUNT(AK101:AK112)&lt;12,"",AVERAGE(AK101:AK112))</f>
        <v/>
      </c>
      <c r="AN113">
        <f>IF(COUNT(AL102:AL112)&lt;11,"",AVERAGE(AL102:AL112))</f>
        <v/>
      </c>
      <c r="AO113">
        <f>IF(OR(AM113="",AN113=""),"",AM113+2.66*AN113)</f>
        <v/>
      </c>
      <c r="AP113">
        <f>IF(OR(AM113="",AN113=""),"",AM113-2.66*AN113)</f>
        <v/>
      </c>
      <c r="AQ113">
        <f>IF(OR(AM113="",COUNT(AK106:AK113)&lt;8),"",IF(COUNTIF(AK106:AK113,"&gt;"&amp;AM113)=8,"Above",IF(COUNTIF(AK106:AK113,"&lt;"&amp;AM113)=8,"Below","")))</f>
        <v/>
      </c>
      <c r="AR113">
        <f>IF('Weekly data'!$C113="","",IF(Metrics!$J$11="Seasonal bookings",IF(OR(N(IFERROR(INDEX(Targets!$G$6:$G$45,MATCH('Weekly data'!$C113,Targets!$A$6:$A$45,0)),0))=0,SUM(Seasonality!$B$6:$B$18)=0),"",IFERROR(INDEX(Targets!$G$6:$G$45,MATCH('Weekly data'!$C113,Targets!$A$6:$A$45,0)),0)*$B113/SUM(Seasonality!$B$6:$B$18)),IF(Metrics!$J$11="Seasonal pipeline",IF(OR(N(IFERROR(INDEX(Targets!$G$6:$G$45,MATCH('Weekly data'!$C113,Targets!$A$6:$A$45,0)),0))=0,SUM(Seasonality!$C$6:$C$18)=0),"",IFERROR(INDEX(Targets!$G$6:$G$45,MATCH('Weekly data'!$C113,Targets!$A$6:$A$45,0)),0)*$C113/SUM(Seasonality!$C$6:$C$18)),IF(Metrics!$J$11="Quarter plan",IF(N(IFERROR(INDEX(Targets!$G$6:$G$45,MATCH('Weekly data'!$C113,Targets!$A$6:$A$45,0)),0))=0,"",IFERROR(INDEX(Targets!$G$6:$G$45,MATCH('Weekly data'!$C113,Targets!$A$6:$A$45,0)),0)),IF(AND(Metrics!$J$11="Weekly",ISNUMBER(Metrics!$K$11)),Metrics!$K$11,"")))))</f>
        <v/>
      </c>
      <c r="AS113">
        <f>IF(NOT(ISNUMBER('Weekly data'!J113)),"",IF(Metrics!$L$11="% of target",IF(ISNUMBER(AR113),IF(AR113=0,"",'Weekly data'!J113/AR113),""),'Weekly data'!J113))</f>
        <v/>
      </c>
      <c r="AT113">
        <f>IF(AND(ISNUMBER(AS113),ISNUMBER(AS112)),ABS(AS113-AS112),"")</f>
        <v/>
      </c>
      <c r="AU113">
        <f>IF(COUNT(AS101:AS112)&lt;12,"",AVERAGE(AS101:AS112))</f>
        <v/>
      </c>
      <c r="AV113">
        <f>IF(COUNT(AT102:AT112)&lt;11,"",AVERAGE(AT102:AT112))</f>
        <v/>
      </c>
      <c r="AW113">
        <f>IF(OR(AU113="",AV113=""),"",AU113+2.66*AV113)</f>
        <v/>
      </c>
      <c r="AX113">
        <f>IF(OR(AU113="",AV113=""),"",AU113-2.66*AV113)</f>
        <v/>
      </c>
      <c r="AY113">
        <f>IF(OR(AU113="",COUNT(AS106:AS113)&lt;8),"",IF(COUNTIF(AS106:AS113,"&gt;"&amp;AU113)=8,"Above",IF(COUNTIF(AS106:AS113,"&lt;"&amp;AU113)=8,"Below","")))</f>
        <v/>
      </c>
      <c r="AZ113">
        <f>IF('Weekly data'!$C113="","",IF(Metrics!$J$12="Seasonal bookings",IF(OR(N(IFERROR(INDEX(Targets!$H$6:$H$45,MATCH('Weekly data'!$C113,Targets!$A$6:$A$45,0)),0))=0,SUM(Seasonality!$B$6:$B$18)=0),"",IFERROR(INDEX(Targets!$H$6:$H$45,MATCH('Weekly data'!$C113,Targets!$A$6:$A$45,0)),0)*$B113/SUM(Seasonality!$B$6:$B$18)),IF(Metrics!$J$12="Seasonal pipeline",IF(OR(N(IFERROR(INDEX(Targets!$H$6:$H$45,MATCH('Weekly data'!$C113,Targets!$A$6:$A$45,0)),0))=0,SUM(Seasonality!$C$6:$C$18)=0),"",IFERROR(INDEX(Targets!$H$6:$H$45,MATCH('Weekly data'!$C113,Targets!$A$6:$A$45,0)),0)*$C113/SUM(Seasonality!$C$6:$C$18)),IF(Metrics!$J$12="Quarter plan",IF(N(IFERROR(INDEX(Targets!$H$6:$H$45,MATCH('Weekly data'!$C113,Targets!$A$6:$A$45,0)),0))=0,"",IFERROR(INDEX(Targets!$H$6:$H$45,MATCH('Weekly data'!$C113,Targets!$A$6:$A$45,0)),0)),IF(AND(Metrics!$J$12="Weekly",ISNUMBER(Metrics!$K$12)),Metrics!$K$12,"")))))</f>
        <v/>
      </c>
      <c r="BA113">
        <f>IF(NOT(ISNUMBER('Weekly data'!K113)),"",IF(Metrics!$L$12="% of target",IF(ISNUMBER(AZ113),IF(AZ113=0,"",'Weekly data'!K113/AZ113),""),'Weekly data'!K113))</f>
        <v/>
      </c>
      <c r="BB113">
        <f>IF(AND(ISNUMBER(BA113),ISNUMBER(BA112)),ABS(BA113-BA112),"")</f>
        <v/>
      </c>
      <c r="BC113">
        <f>IF(COUNT(BA101:BA112)&lt;12,"",AVERAGE(BA101:BA112))</f>
        <v/>
      </c>
      <c r="BD113">
        <f>IF(COUNT(BB102:BB112)&lt;11,"",AVERAGE(BB102:BB112))</f>
        <v/>
      </c>
      <c r="BE113">
        <f>IF(OR(BC113="",BD113=""),"",BC113+2.66*BD113)</f>
        <v/>
      </c>
      <c r="BF113">
        <f>IF(OR(BC113="",BD113=""),"",BC113-2.66*BD113)</f>
        <v/>
      </c>
      <c r="BG113">
        <f>IF(OR(BC113="",COUNT(BA106:BA113)&lt;8),"",IF(COUNTIF(BA106:BA113,"&gt;"&amp;BC113)=8,"Above",IF(COUNTIF(BA106:BA113,"&lt;"&amp;BC113)=8,"Below","")))</f>
        <v/>
      </c>
      <c r="BH113">
        <f>IF('Weekly data'!$C113="","",IF(Metrics!$J$13="Seasonal bookings",IF(OR(N(IFERROR(INDEX(Targets!$I$6:$I$45,MATCH('Weekly data'!$C113,Targets!$A$6:$A$45,0)),0))=0,SUM(Seasonality!$B$6:$B$18)=0),"",IFERROR(INDEX(Targets!$I$6:$I$45,MATCH('Weekly data'!$C113,Targets!$A$6:$A$45,0)),0)*$B113/SUM(Seasonality!$B$6:$B$18)),IF(Metrics!$J$13="Seasonal pipeline",IF(OR(N(IFERROR(INDEX(Targets!$I$6:$I$45,MATCH('Weekly data'!$C113,Targets!$A$6:$A$45,0)),0))=0,SUM(Seasonality!$C$6:$C$18)=0),"",IFERROR(INDEX(Targets!$I$6:$I$45,MATCH('Weekly data'!$C113,Targets!$A$6:$A$45,0)),0)*$C113/SUM(Seasonality!$C$6:$C$18)),IF(Metrics!$J$13="Quarter plan",IF(N(IFERROR(INDEX(Targets!$I$6:$I$45,MATCH('Weekly data'!$C113,Targets!$A$6:$A$45,0)),0))=0,"",IFERROR(INDEX(Targets!$I$6:$I$45,MATCH('Weekly data'!$C113,Targets!$A$6:$A$45,0)),0)),IF(AND(Metrics!$J$13="Weekly",ISNUMBER(Metrics!$K$13)),Metrics!$K$13,"")))))</f>
        <v/>
      </c>
      <c r="BI113">
        <f>IF(NOT(ISNUMBER('Weekly data'!L113)),"",IF(Metrics!$L$13="% of target",IF(ISNUMBER(BH113),IF(BH113=0,"",'Weekly data'!L113/BH113),""),'Weekly data'!L113))</f>
        <v/>
      </c>
      <c r="BJ113">
        <f>IF(AND(ISNUMBER(BI113),ISNUMBER(BI112)),ABS(BI113-BI112),"")</f>
        <v/>
      </c>
      <c r="BK113">
        <f>IF(COUNT(BI101:BI112)&lt;12,"",AVERAGE(BI101:BI112))</f>
        <v/>
      </c>
      <c r="BL113">
        <f>IF(COUNT(BJ102:BJ112)&lt;11,"",AVERAGE(BJ102:BJ112))</f>
        <v/>
      </c>
      <c r="BM113">
        <f>IF(OR(BK113="",BL113=""),"",BK113+2.66*BL113)</f>
        <v/>
      </c>
      <c r="BN113">
        <f>IF(OR(BK113="",BL113=""),"",BK113-2.66*BL113)</f>
        <v/>
      </c>
      <c r="BO113">
        <f>IF(OR(BK113="",COUNT(BI106:BI113)&lt;8),"",IF(COUNTIF(BI106:BI113,"&gt;"&amp;BK113)=8,"Above",IF(COUNTIF(BI106:BI113,"&lt;"&amp;BK113)=8,"Below","")))</f>
        <v/>
      </c>
      <c r="BP113">
        <f>IF('Weekly data'!$C113="","",IF(Metrics!$J$14="Seasonal bookings",IF(OR(N(IFERROR(INDEX(Targets!$J$6:$J$45,MATCH('Weekly data'!$C113,Targets!$A$6:$A$45,0)),0))=0,SUM(Seasonality!$B$6:$B$18)=0),"",IFERROR(INDEX(Targets!$J$6:$J$45,MATCH('Weekly data'!$C113,Targets!$A$6:$A$45,0)),0)*$B113/SUM(Seasonality!$B$6:$B$18)),IF(Metrics!$J$14="Seasonal pipeline",IF(OR(N(IFERROR(INDEX(Targets!$J$6:$J$45,MATCH('Weekly data'!$C113,Targets!$A$6:$A$45,0)),0))=0,SUM(Seasonality!$C$6:$C$18)=0),"",IFERROR(INDEX(Targets!$J$6:$J$45,MATCH('Weekly data'!$C113,Targets!$A$6:$A$45,0)),0)*$C113/SUM(Seasonality!$C$6:$C$18)),IF(Metrics!$J$14="Quarter plan",IF(N(IFERROR(INDEX(Targets!$J$6:$J$45,MATCH('Weekly data'!$C113,Targets!$A$6:$A$45,0)),0))=0,"",IFERROR(INDEX(Targets!$J$6:$J$45,MATCH('Weekly data'!$C113,Targets!$A$6:$A$45,0)),0)),IF(AND(Metrics!$J$14="Weekly",ISNUMBER(Metrics!$K$14)),Metrics!$K$14,"")))))</f>
        <v/>
      </c>
      <c r="BQ113">
        <f>IF(NOT(ISNUMBER('Weekly data'!M113)),"",IF(Metrics!$L$14="% of target",IF(ISNUMBER(BP113),IF(BP113=0,"",'Weekly data'!M113/BP113),""),'Weekly data'!M113))</f>
        <v/>
      </c>
      <c r="BR113">
        <f>IF(AND(ISNUMBER(BQ113),ISNUMBER(BQ112)),ABS(BQ113-BQ112),"")</f>
        <v/>
      </c>
      <c r="BS113">
        <f>IF(COUNT(BQ101:BQ112)&lt;12,"",AVERAGE(BQ101:BQ112))</f>
        <v/>
      </c>
      <c r="BT113">
        <f>IF(COUNT(BR102:BR112)&lt;11,"",AVERAGE(BR102:BR112))</f>
        <v/>
      </c>
      <c r="BU113">
        <f>IF(OR(BS113="",BT113=""),"",BS113+2.66*BT113)</f>
        <v/>
      </c>
      <c r="BV113">
        <f>IF(OR(BS113="",BT113=""),"",BS113-2.66*BT113)</f>
        <v/>
      </c>
      <c r="BW113">
        <f>IF(OR(BS113="",COUNT(BQ106:BQ113)&lt;8),"",IF(COUNTIF(BQ106:BQ113,"&gt;"&amp;BS113)=8,"Above",IF(COUNTIF(BQ106:BQ113,"&lt;"&amp;BS113)=8,"Below","")))</f>
        <v/>
      </c>
      <c r="BX113">
        <f>IF('Weekly data'!$C113="","",IF(Metrics!$J$15="Seasonal bookings",IF(OR(N(IFERROR(INDEX(Targets!$K$6:$K$45,MATCH('Weekly data'!$C113,Targets!$A$6:$A$45,0)),0))=0,SUM(Seasonality!$B$6:$B$18)=0),"",IFERROR(INDEX(Targets!$K$6:$K$45,MATCH('Weekly data'!$C113,Targets!$A$6:$A$45,0)),0)*$B113/SUM(Seasonality!$B$6:$B$18)),IF(Metrics!$J$15="Seasonal pipeline",IF(OR(N(IFERROR(INDEX(Targets!$K$6:$K$45,MATCH('Weekly data'!$C113,Targets!$A$6:$A$45,0)),0))=0,SUM(Seasonality!$C$6:$C$18)=0),"",IFERROR(INDEX(Targets!$K$6:$K$45,MATCH('Weekly data'!$C113,Targets!$A$6:$A$45,0)),0)*$C113/SUM(Seasonality!$C$6:$C$18)),IF(Metrics!$J$15="Quarter plan",IF(N(IFERROR(INDEX(Targets!$K$6:$K$45,MATCH('Weekly data'!$C113,Targets!$A$6:$A$45,0)),0))=0,"",IFERROR(INDEX(Targets!$K$6:$K$45,MATCH('Weekly data'!$C113,Targets!$A$6:$A$45,0)),0)),IF(AND(Metrics!$J$15="Weekly",ISNUMBER(Metrics!$K$15)),Metrics!$K$15,"")))))</f>
        <v/>
      </c>
      <c r="BY113">
        <f>IF(NOT(ISNUMBER('Weekly data'!N113)),"",IF(Metrics!$L$15="% of target",IF(ISNUMBER(BX113),IF(BX113=0,"",'Weekly data'!N113/BX113),""),'Weekly data'!N113))</f>
        <v/>
      </c>
      <c r="BZ113">
        <f>IF(AND(ISNUMBER(BY113),ISNUMBER(BY112)),ABS(BY113-BY112),"")</f>
        <v/>
      </c>
      <c r="CA113">
        <f>IF(COUNT(BY101:BY112)&lt;12,"",AVERAGE(BY101:BY112))</f>
        <v/>
      </c>
      <c r="CB113">
        <f>IF(COUNT(BZ102:BZ112)&lt;11,"",AVERAGE(BZ102:BZ112))</f>
        <v/>
      </c>
      <c r="CC113">
        <f>IF(OR(CA113="",CB113=""),"",CA113+2.66*CB113)</f>
        <v/>
      </c>
      <c r="CD113">
        <f>IF(OR(CA113="",CB113=""),"",CA113-2.66*CB113)</f>
        <v/>
      </c>
      <c r="CE113">
        <f>IF(OR(CA113="",COUNT(BY106:BY113)&lt;8),"",IF(COUNTIF(BY106:BY113,"&gt;"&amp;CA113)=8,"Above",IF(COUNTIF(BY106:BY113,"&lt;"&amp;CA113)=8,"Below","")))</f>
        <v/>
      </c>
      <c r="CF113">
        <f>IF('Weekly data'!$C113="","",IF(Metrics!$J$16="Seasonal bookings",IF(OR(N(IFERROR(INDEX(Targets!$L$6:$L$45,MATCH('Weekly data'!$C113,Targets!$A$6:$A$45,0)),0))=0,SUM(Seasonality!$B$6:$B$18)=0),"",IFERROR(INDEX(Targets!$L$6:$L$45,MATCH('Weekly data'!$C113,Targets!$A$6:$A$45,0)),0)*$B113/SUM(Seasonality!$B$6:$B$18)),IF(Metrics!$J$16="Seasonal pipeline",IF(OR(N(IFERROR(INDEX(Targets!$L$6:$L$45,MATCH('Weekly data'!$C113,Targets!$A$6:$A$45,0)),0))=0,SUM(Seasonality!$C$6:$C$18)=0),"",IFERROR(INDEX(Targets!$L$6:$L$45,MATCH('Weekly data'!$C113,Targets!$A$6:$A$45,0)),0)*$C113/SUM(Seasonality!$C$6:$C$18)),IF(Metrics!$J$16="Quarter plan",IF(N(IFERROR(INDEX(Targets!$L$6:$L$45,MATCH('Weekly data'!$C113,Targets!$A$6:$A$45,0)),0))=0,"",IFERROR(INDEX(Targets!$L$6:$L$45,MATCH('Weekly data'!$C113,Targets!$A$6:$A$45,0)),0)),IF(AND(Metrics!$J$16="Weekly",ISNUMBER(Metrics!$K$16)),Metrics!$K$16,"")))))</f>
        <v/>
      </c>
      <c r="CG113">
        <f>IF(NOT(ISNUMBER('Weekly data'!O113)),"",IF(Metrics!$L$16="% of target",IF(ISNUMBER(CF113),IF(CF113=0,"",'Weekly data'!O113/CF113),""),'Weekly data'!O113))</f>
        <v/>
      </c>
      <c r="CH113">
        <f>IF(AND(ISNUMBER(CG113),ISNUMBER(CG112)),ABS(CG113-CG112),"")</f>
        <v/>
      </c>
      <c r="CI113">
        <f>IF(COUNT(CG101:CG112)&lt;12,"",AVERAGE(CG101:CG112))</f>
        <v/>
      </c>
      <c r="CJ113">
        <f>IF(COUNT(CH102:CH112)&lt;11,"",AVERAGE(CH102:CH112))</f>
        <v/>
      </c>
      <c r="CK113">
        <f>IF(OR(CI113="",CJ113=""),"",CI113+2.66*CJ113)</f>
        <v/>
      </c>
      <c r="CL113">
        <f>IF(OR(CI113="",CJ113=""),"",CI113-2.66*CJ113)</f>
        <v/>
      </c>
      <c r="CM113">
        <f>IF(OR(CI113="",COUNT(CG106:CG113)&lt;8),"",IF(COUNTIF(CG106:CG113,"&gt;"&amp;CI113)=8,"Above",IF(COUNTIF(CG106:CG113,"&lt;"&amp;CI113)=8,"Below","")))</f>
        <v/>
      </c>
      <c r="CN113">
        <f>IF('Weekly data'!$C113="","",IF(Metrics!$J$17="Seasonal bookings",IF(OR(N(IFERROR(INDEX(Targets!$M$6:$M$45,MATCH('Weekly data'!$C113,Targets!$A$6:$A$45,0)),0))=0,SUM(Seasonality!$B$6:$B$18)=0),"",IFERROR(INDEX(Targets!$M$6:$M$45,MATCH('Weekly data'!$C113,Targets!$A$6:$A$45,0)),0)*$B113/SUM(Seasonality!$B$6:$B$18)),IF(Metrics!$J$17="Seasonal pipeline",IF(OR(N(IFERROR(INDEX(Targets!$M$6:$M$45,MATCH('Weekly data'!$C113,Targets!$A$6:$A$45,0)),0))=0,SUM(Seasonality!$C$6:$C$18)=0),"",IFERROR(INDEX(Targets!$M$6:$M$45,MATCH('Weekly data'!$C113,Targets!$A$6:$A$45,0)),0)*$C113/SUM(Seasonality!$C$6:$C$18)),IF(Metrics!$J$17="Quarter plan",IF(N(IFERROR(INDEX(Targets!$M$6:$M$45,MATCH('Weekly data'!$C113,Targets!$A$6:$A$45,0)),0))=0,"",IFERROR(INDEX(Targets!$M$6:$M$45,MATCH('Weekly data'!$C113,Targets!$A$6:$A$45,0)),0)),IF(AND(Metrics!$J$17="Weekly",ISNUMBER(Metrics!$K$17)),Metrics!$K$17,"")))))</f>
        <v/>
      </c>
      <c r="CO113">
        <f>IF(NOT(ISNUMBER('Weekly data'!P113)),"",IF(Metrics!$L$17="% of target",IF(ISNUMBER(CN113),IF(CN113=0,"",'Weekly data'!P113/CN113),""),'Weekly data'!P113))</f>
        <v/>
      </c>
      <c r="CP113">
        <f>IF(AND(ISNUMBER(CO113),ISNUMBER(CO112)),ABS(CO113-CO112),"")</f>
        <v/>
      </c>
      <c r="CQ113">
        <f>IF(COUNT(CO101:CO112)&lt;12,"",AVERAGE(CO101:CO112))</f>
        <v/>
      </c>
      <c r="CR113">
        <f>IF(COUNT(CP102:CP112)&lt;11,"",AVERAGE(CP102:CP112))</f>
        <v/>
      </c>
      <c r="CS113">
        <f>IF(OR(CQ113="",CR113=""),"",CQ113+2.66*CR113)</f>
        <v/>
      </c>
      <c r="CT113">
        <f>IF(OR(CQ113="",CR113=""),"",CQ113-2.66*CR113)</f>
        <v/>
      </c>
      <c r="CU113">
        <f>IF(OR(CQ113="",COUNT(CO106:CO113)&lt;8),"",IF(COUNTIF(CO106:CO113,"&gt;"&amp;CQ113)=8,"Above",IF(COUNTIF(CO106:CO113,"&lt;"&amp;CQ113)=8,"Below","")))</f>
        <v/>
      </c>
    </row>
    <row r="114">
      <c r="A114" s="8">
        <f>'Weekly data'!A114</f>
        <v/>
      </c>
      <c r="B114">
        <f>IF('Weekly data'!D114="","",INDEX(Seasonality!$B$6:$B$18,'Weekly data'!D114))</f>
        <v/>
      </c>
      <c r="C114">
        <f>IF('Weekly data'!D114="","",INDEX(Seasonality!$C$6:$C$18,'Weekly data'!D114))</f>
        <v/>
      </c>
      <c r="D114">
        <f>IF('Weekly data'!$C114="","",IF(Metrics!$J$6="Seasonal bookings",IF(OR(N(IFERROR(INDEX(Targets!$B$6:$B$45,MATCH('Weekly data'!$C114,Targets!$A$6:$A$45,0)),0))=0,SUM(Seasonality!$B$6:$B$18)=0),"",IFERROR(INDEX(Targets!$B$6:$B$45,MATCH('Weekly data'!$C114,Targets!$A$6:$A$45,0)),0)*$B114/SUM(Seasonality!$B$6:$B$18)),IF(Metrics!$J$6="Seasonal pipeline",IF(OR(N(IFERROR(INDEX(Targets!$B$6:$B$45,MATCH('Weekly data'!$C114,Targets!$A$6:$A$45,0)),0))=0,SUM(Seasonality!$C$6:$C$18)=0),"",IFERROR(INDEX(Targets!$B$6:$B$45,MATCH('Weekly data'!$C114,Targets!$A$6:$A$45,0)),0)*$C114/SUM(Seasonality!$C$6:$C$18)),IF(Metrics!$J$6="Quarter plan",IF(N(IFERROR(INDEX(Targets!$B$6:$B$45,MATCH('Weekly data'!$C114,Targets!$A$6:$A$45,0)),0))=0,"",IFERROR(INDEX(Targets!$B$6:$B$45,MATCH('Weekly data'!$C114,Targets!$A$6:$A$45,0)),0)),IF(AND(Metrics!$J$6="Weekly",ISNUMBER(Metrics!$K$6)),Metrics!$K$6,"")))))</f>
        <v/>
      </c>
      <c r="E114">
        <f>IF(NOT(ISNUMBER('Weekly data'!E114)),"",IF(Metrics!$L$6="% of target",IF(ISNUMBER(D114),IF(D114=0,"",'Weekly data'!E114/D114),""),'Weekly data'!E114))</f>
        <v/>
      </c>
      <c r="F114">
        <f>IF(AND(ISNUMBER(E114),ISNUMBER(E113)),ABS(E114-E113),"")</f>
        <v/>
      </c>
      <c r="G114">
        <f>IF(COUNT(E102:E113)&lt;12,"",AVERAGE(E102:E113))</f>
        <v/>
      </c>
      <c r="H114">
        <f>IF(COUNT(F103:F113)&lt;11,"",AVERAGE(F103:F113))</f>
        <v/>
      </c>
      <c r="I114">
        <f>IF(OR(G114="",H114=""),"",G114+2.66*H114)</f>
        <v/>
      </c>
      <c r="J114">
        <f>IF(OR(G114="",H114=""),"",G114-2.66*H114)</f>
        <v/>
      </c>
      <c r="K114">
        <f>IF(OR(G114="",COUNT(E107:E114)&lt;8),"",IF(COUNTIF(E107:E114,"&gt;"&amp;G114)=8,"Above",IF(COUNTIF(E107:E114,"&lt;"&amp;G114)=8,"Below","")))</f>
        <v/>
      </c>
      <c r="L114">
        <f>IF('Weekly data'!$C114="","",IF(Metrics!$J$7="Seasonal bookings",IF(OR(N(IFERROR(INDEX(Targets!$C$6:$C$45,MATCH('Weekly data'!$C114,Targets!$A$6:$A$45,0)),0))=0,SUM(Seasonality!$B$6:$B$18)=0),"",IFERROR(INDEX(Targets!$C$6:$C$45,MATCH('Weekly data'!$C114,Targets!$A$6:$A$45,0)),0)*$B114/SUM(Seasonality!$B$6:$B$18)),IF(Metrics!$J$7="Seasonal pipeline",IF(OR(N(IFERROR(INDEX(Targets!$C$6:$C$45,MATCH('Weekly data'!$C114,Targets!$A$6:$A$45,0)),0))=0,SUM(Seasonality!$C$6:$C$18)=0),"",IFERROR(INDEX(Targets!$C$6:$C$45,MATCH('Weekly data'!$C114,Targets!$A$6:$A$45,0)),0)*$C114/SUM(Seasonality!$C$6:$C$18)),IF(Metrics!$J$7="Quarter plan",IF(N(IFERROR(INDEX(Targets!$C$6:$C$45,MATCH('Weekly data'!$C114,Targets!$A$6:$A$45,0)),0))=0,"",IFERROR(INDEX(Targets!$C$6:$C$45,MATCH('Weekly data'!$C114,Targets!$A$6:$A$45,0)),0)),IF(AND(Metrics!$J$7="Weekly",ISNUMBER(Metrics!$K$7)),Metrics!$K$7,"")))))</f>
        <v/>
      </c>
      <c r="M114">
        <f>IF(NOT(ISNUMBER('Weekly data'!F114)),"",IF(Metrics!$L$7="% of target",IF(ISNUMBER(L114),IF(L114=0,"",'Weekly data'!F114/L114),""),'Weekly data'!F114))</f>
        <v/>
      </c>
      <c r="N114">
        <f>IF(AND(ISNUMBER(M114),ISNUMBER(M113)),ABS(M114-M113),"")</f>
        <v/>
      </c>
      <c r="O114">
        <f>IF(COUNT(M102:M113)&lt;12,"",AVERAGE(M102:M113))</f>
        <v/>
      </c>
      <c r="P114">
        <f>IF(COUNT(N103:N113)&lt;11,"",AVERAGE(N103:N113))</f>
        <v/>
      </c>
      <c r="Q114">
        <f>IF(OR(O114="",P114=""),"",O114+2.66*P114)</f>
        <v/>
      </c>
      <c r="R114">
        <f>IF(OR(O114="",P114=""),"",O114-2.66*P114)</f>
        <v/>
      </c>
      <c r="S114">
        <f>IF(OR(O114="",COUNT(M107:M114)&lt;8),"",IF(COUNTIF(M107:M114,"&gt;"&amp;O114)=8,"Above",IF(COUNTIF(M107:M114,"&lt;"&amp;O114)=8,"Below","")))</f>
        <v/>
      </c>
      <c r="T114">
        <f>IF('Weekly data'!$C114="","",IF(Metrics!$J$8="Seasonal bookings",IF(OR(N(IFERROR(INDEX(Targets!$D$6:$D$45,MATCH('Weekly data'!$C114,Targets!$A$6:$A$45,0)),0))=0,SUM(Seasonality!$B$6:$B$18)=0),"",IFERROR(INDEX(Targets!$D$6:$D$45,MATCH('Weekly data'!$C114,Targets!$A$6:$A$45,0)),0)*$B114/SUM(Seasonality!$B$6:$B$18)),IF(Metrics!$J$8="Seasonal pipeline",IF(OR(N(IFERROR(INDEX(Targets!$D$6:$D$45,MATCH('Weekly data'!$C114,Targets!$A$6:$A$45,0)),0))=0,SUM(Seasonality!$C$6:$C$18)=0),"",IFERROR(INDEX(Targets!$D$6:$D$45,MATCH('Weekly data'!$C114,Targets!$A$6:$A$45,0)),0)*$C114/SUM(Seasonality!$C$6:$C$18)),IF(Metrics!$J$8="Quarter plan",IF(N(IFERROR(INDEX(Targets!$D$6:$D$45,MATCH('Weekly data'!$C114,Targets!$A$6:$A$45,0)),0))=0,"",IFERROR(INDEX(Targets!$D$6:$D$45,MATCH('Weekly data'!$C114,Targets!$A$6:$A$45,0)),0)),IF(AND(Metrics!$J$8="Weekly",ISNUMBER(Metrics!$K$8)),Metrics!$K$8,"")))))</f>
        <v/>
      </c>
      <c r="U114">
        <f>IF(NOT(ISNUMBER('Weekly data'!G114)),"",IF(Metrics!$L$8="% of target",IF(ISNUMBER(T114),IF(T114=0,"",'Weekly data'!G114/T114),""),'Weekly data'!G114))</f>
        <v/>
      </c>
      <c r="V114">
        <f>IF(AND(ISNUMBER(U114),ISNUMBER(U113)),ABS(U114-U113),"")</f>
        <v/>
      </c>
      <c r="W114">
        <f>IF(COUNT(U102:U113)&lt;12,"",AVERAGE(U102:U113))</f>
        <v/>
      </c>
      <c r="X114">
        <f>IF(COUNT(V103:V113)&lt;11,"",AVERAGE(V103:V113))</f>
        <v/>
      </c>
      <c r="Y114">
        <f>IF(OR(W114="",X114=""),"",W114+2.66*X114)</f>
        <v/>
      </c>
      <c r="Z114">
        <f>IF(OR(W114="",X114=""),"",W114-2.66*X114)</f>
        <v/>
      </c>
      <c r="AA114">
        <f>IF(OR(W114="",COUNT(U107:U114)&lt;8),"",IF(COUNTIF(U107:U114,"&gt;"&amp;W114)=8,"Above",IF(COUNTIF(U107:U114,"&lt;"&amp;W114)=8,"Below","")))</f>
        <v/>
      </c>
      <c r="AB114">
        <f>IF('Weekly data'!$C114="","",IF(Metrics!$J$9="Seasonal bookings",IF(OR(N(IFERROR(INDEX(Targets!$E$6:$E$45,MATCH('Weekly data'!$C114,Targets!$A$6:$A$45,0)),0))=0,SUM(Seasonality!$B$6:$B$18)=0),"",IFERROR(INDEX(Targets!$E$6:$E$45,MATCH('Weekly data'!$C114,Targets!$A$6:$A$45,0)),0)*$B114/SUM(Seasonality!$B$6:$B$18)),IF(Metrics!$J$9="Seasonal pipeline",IF(OR(N(IFERROR(INDEX(Targets!$E$6:$E$45,MATCH('Weekly data'!$C114,Targets!$A$6:$A$45,0)),0))=0,SUM(Seasonality!$C$6:$C$18)=0),"",IFERROR(INDEX(Targets!$E$6:$E$45,MATCH('Weekly data'!$C114,Targets!$A$6:$A$45,0)),0)*$C114/SUM(Seasonality!$C$6:$C$18)),IF(Metrics!$J$9="Quarter plan",IF(N(IFERROR(INDEX(Targets!$E$6:$E$45,MATCH('Weekly data'!$C114,Targets!$A$6:$A$45,0)),0))=0,"",IFERROR(INDEX(Targets!$E$6:$E$45,MATCH('Weekly data'!$C114,Targets!$A$6:$A$45,0)),0)),IF(AND(Metrics!$J$9="Weekly",ISNUMBER(Metrics!$K$9)),Metrics!$K$9,"")))))</f>
        <v/>
      </c>
      <c r="AC114">
        <f>IF(NOT(ISNUMBER('Weekly data'!H114)),"",IF(Metrics!$L$9="% of target",IF(ISNUMBER(AB114),IF(AB114=0,"",'Weekly data'!H114/AB114),""),'Weekly data'!H114))</f>
        <v/>
      </c>
      <c r="AD114">
        <f>IF(AND(ISNUMBER(AC114),ISNUMBER(AC113)),ABS(AC114-AC113),"")</f>
        <v/>
      </c>
      <c r="AE114">
        <f>IF(COUNT(AC102:AC113)&lt;12,"",AVERAGE(AC102:AC113))</f>
        <v/>
      </c>
      <c r="AF114">
        <f>IF(COUNT(AD103:AD113)&lt;11,"",AVERAGE(AD103:AD113))</f>
        <v/>
      </c>
      <c r="AG114">
        <f>IF(OR(AE114="",AF114=""),"",AE114+2.66*AF114)</f>
        <v/>
      </c>
      <c r="AH114">
        <f>IF(OR(AE114="",AF114=""),"",AE114-2.66*AF114)</f>
        <v/>
      </c>
      <c r="AI114">
        <f>IF(OR(AE114="",COUNT(AC107:AC114)&lt;8),"",IF(COUNTIF(AC107:AC114,"&gt;"&amp;AE114)=8,"Above",IF(COUNTIF(AC107:AC114,"&lt;"&amp;AE114)=8,"Below","")))</f>
        <v/>
      </c>
      <c r="AJ114">
        <f>IF('Weekly data'!$C114="","",IF(Metrics!$J$10="Seasonal bookings",IF(OR(N(IFERROR(INDEX(Targets!$F$6:$F$45,MATCH('Weekly data'!$C114,Targets!$A$6:$A$45,0)),0))=0,SUM(Seasonality!$B$6:$B$18)=0),"",IFERROR(INDEX(Targets!$F$6:$F$45,MATCH('Weekly data'!$C114,Targets!$A$6:$A$45,0)),0)*$B114/SUM(Seasonality!$B$6:$B$18)),IF(Metrics!$J$10="Seasonal pipeline",IF(OR(N(IFERROR(INDEX(Targets!$F$6:$F$45,MATCH('Weekly data'!$C114,Targets!$A$6:$A$45,0)),0))=0,SUM(Seasonality!$C$6:$C$18)=0),"",IFERROR(INDEX(Targets!$F$6:$F$45,MATCH('Weekly data'!$C114,Targets!$A$6:$A$45,0)),0)*$C114/SUM(Seasonality!$C$6:$C$18)),IF(Metrics!$J$10="Quarter plan",IF(N(IFERROR(INDEX(Targets!$F$6:$F$45,MATCH('Weekly data'!$C114,Targets!$A$6:$A$45,0)),0))=0,"",IFERROR(INDEX(Targets!$F$6:$F$45,MATCH('Weekly data'!$C114,Targets!$A$6:$A$45,0)),0)),IF(AND(Metrics!$J$10="Weekly",ISNUMBER(Metrics!$K$10)),Metrics!$K$10,"")))))</f>
        <v/>
      </c>
      <c r="AK114">
        <f>IF(NOT(ISNUMBER('Weekly data'!I114)),"",IF(Metrics!$L$10="% of target",IF(ISNUMBER(AJ114),IF(AJ114=0,"",'Weekly data'!I114/AJ114),""),'Weekly data'!I114))</f>
        <v/>
      </c>
      <c r="AL114">
        <f>IF(AND(ISNUMBER(AK114),ISNUMBER(AK113)),ABS(AK114-AK113),"")</f>
        <v/>
      </c>
      <c r="AM114">
        <f>IF(COUNT(AK102:AK113)&lt;12,"",AVERAGE(AK102:AK113))</f>
        <v/>
      </c>
      <c r="AN114">
        <f>IF(COUNT(AL103:AL113)&lt;11,"",AVERAGE(AL103:AL113))</f>
        <v/>
      </c>
      <c r="AO114">
        <f>IF(OR(AM114="",AN114=""),"",AM114+2.66*AN114)</f>
        <v/>
      </c>
      <c r="AP114">
        <f>IF(OR(AM114="",AN114=""),"",AM114-2.66*AN114)</f>
        <v/>
      </c>
      <c r="AQ114">
        <f>IF(OR(AM114="",COUNT(AK107:AK114)&lt;8),"",IF(COUNTIF(AK107:AK114,"&gt;"&amp;AM114)=8,"Above",IF(COUNTIF(AK107:AK114,"&lt;"&amp;AM114)=8,"Below","")))</f>
        <v/>
      </c>
      <c r="AR114">
        <f>IF('Weekly data'!$C114="","",IF(Metrics!$J$11="Seasonal bookings",IF(OR(N(IFERROR(INDEX(Targets!$G$6:$G$45,MATCH('Weekly data'!$C114,Targets!$A$6:$A$45,0)),0))=0,SUM(Seasonality!$B$6:$B$18)=0),"",IFERROR(INDEX(Targets!$G$6:$G$45,MATCH('Weekly data'!$C114,Targets!$A$6:$A$45,0)),0)*$B114/SUM(Seasonality!$B$6:$B$18)),IF(Metrics!$J$11="Seasonal pipeline",IF(OR(N(IFERROR(INDEX(Targets!$G$6:$G$45,MATCH('Weekly data'!$C114,Targets!$A$6:$A$45,0)),0))=0,SUM(Seasonality!$C$6:$C$18)=0),"",IFERROR(INDEX(Targets!$G$6:$G$45,MATCH('Weekly data'!$C114,Targets!$A$6:$A$45,0)),0)*$C114/SUM(Seasonality!$C$6:$C$18)),IF(Metrics!$J$11="Quarter plan",IF(N(IFERROR(INDEX(Targets!$G$6:$G$45,MATCH('Weekly data'!$C114,Targets!$A$6:$A$45,0)),0))=0,"",IFERROR(INDEX(Targets!$G$6:$G$45,MATCH('Weekly data'!$C114,Targets!$A$6:$A$45,0)),0)),IF(AND(Metrics!$J$11="Weekly",ISNUMBER(Metrics!$K$11)),Metrics!$K$11,"")))))</f>
        <v/>
      </c>
      <c r="AS114">
        <f>IF(NOT(ISNUMBER('Weekly data'!J114)),"",IF(Metrics!$L$11="% of target",IF(ISNUMBER(AR114),IF(AR114=0,"",'Weekly data'!J114/AR114),""),'Weekly data'!J114))</f>
        <v/>
      </c>
      <c r="AT114">
        <f>IF(AND(ISNUMBER(AS114),ISNUMBER(AS113)),ABS(AS114-AS113),"")</f>
        <v/>
      </c>
      <c r="AU114">
        <f>IF(COUNT(AS102:AS113)&lt;12,"",AVERAGE(AS102:AS113))</f>
        <v/>
      </c>
      <c r="AV114">
        <f>IF(COUNT(AT103:AT113)&lt;11,"",AVERAGE(AT103:AT113))</f>
        <v/>
      </c>
      <c r="AW114">
        <f>IF(OR(AU114="",AV114=""),"",AU114+2.66*AV114)</f>
        <v/>
      </c>
      <c r="AX114">
        <f>IF(OR(AU114="",AV114=""),"",AU114-2.66*AV114)</f>
        <v/>
      </c>
      <c r="AY114">
        <f>IF(OR(AU114="",COUNT(AS107:AS114)&lt;8),"",IF(COUNTIF(AS107:AS114,"&gt;"&amp;AU114)=8,"Above",IF(COUNTIF(AS107:AS114,"&lt;"&amp;AU114)=8,"Below","")))</f>
        <v/>
      </c>
      <c r="AZ114">
        <f>IF('Weekly data'!$C114="","",IF(Metrics!$J$12="Seasonal bookings",IF(OR(N(IFERROR(INDEX(Targets!$H$6:$H$45,MATCH('Weekly data'!$C114,Targets!$A$6:$A$45,0)),0))=0,SUM(Seasonality!$B$6:$B$18)=0),"",IFERROR(INDEX(Targets!$H$6:$H$45,MATCH('Weekly data'!$C114,Targets!$A$6:$A$45,0)),0)*$B114/SUM(Seasonality!$B$6:$B$18)),IF(Metrics!$J$12="Seasonal pipeline",IF(OR(N(IFERROR(INDEX(Targets!$H$6:$H$45,MATCH('Weekly data'!$C114,Targets!$A$6:$A$45,0)),0))=0,SUM(Seasonality!$C$6:$C$18)=0),"",IFERROR(INDEX(Targets!$H$6:$H$45,MATCH('Weekly data'!$C114,Targets!$A$6:$A$45,0)),0)*$C114/SUM(Seasonality!$C$6:$C$18)),IF(Metrics!$J$12="Quarter plan",IF(N(IFERROR(INDEX(Targets!$H$6:$H$45,MATCH('Weekly data'!$C114,Targets!$A$6:$A$45,0)),0))=0,"",IFERROR(INDEX(Targets!$H$6:$H$45,MATCH('Weekly data'!$C114,Targets!$A$6:$A$45,0)),0)),IF(AND(Metrics!$J$12="Weekly",ISNUMBER(Metrics!$K$12)),Metrics!$K$12,"")))))</f>
        <v/>
      </c>
      <c r="BA114">
        <f>IF(NOT(ISNUMBER('Weekly data'!K114)),"",IF(Metrics!$L$12="% of target",IF(ISNUMBER(AZ114),IF(AZ114=0,"",'Weekly data'!K114/AZ114),""),'Weekly data'!K114))</f>
        <v/>
      </c>
      <c r="BB114">
        <f>IF(AND(ISNUMBER(BA114),ISNUMBER(BA113)),ABS(BA114-BA113),"")</f>
        <v/>
      </c>
      <c r="BC114">
        <f>IF(COUNT(BA102:BA113)&lt;12,"",AVERAGE(BA102:BA113))</f>
        <v/>
      </c>
      <c r="BD114">
        <f>IF(COUNT(BB103:BB113)&lt;11,"",AVERAGE(BB103:BB113))</f>
        <v/>
      </c>
      <c r="BE114">
        <f>IF(OR(BC114="",BD114=""),"",BC114+2.66*BD114)</f>
        <v/>
      </c>
      <c r="BF114">
        <f>IF(OR(BC114="",BD114=""),"",BC114-2.66*BD114)</f>
        <v/>
      </c>
      <c r="BG114">
        <f>IF(OR(BC114="",COUNT(BA107:BA114)&lt;8),"",IF(COUNTIF(BA107:BA114,"&gt;"&amp;BC114)=8,"Above",IF(COUNTIF(BA107:BA114,"&lt;"&amp;BC114)=8,"Below","")))</f>
        <v/>
      </c>
      <c r="BH114">
        <f>IF('Weekly data'!$C114="","",IF(Metrics!$J$13="Seasonal bookings",IF(OR(N(IFERROR(INDEX(Targets!$I$6:$I$45,MATCH('Weekly data'!$C114,Targets!$A$6:$A$45,0)),0))=0,SUM(Seasonality!$B$6:$B$18)=0),"",IFERROR(INDEX(Targets!$I$6:$I$45,MATCH('Weekly data'!$C114,Targets!$A$6:$A$45,0)),0)*$B114/SUM(Seasonality!$B$6:$B$18)),IF(Metrics!$J$13="Seasonal pipeline",IF(OR(N(IFERROR(INDEX(Targets!$I$6:$I$45,MATCH('Weekly data'!$C114,Targets!$A$6:$A$45,0)),0))=0,SUM(Seasonality!$C$6:$C$18)=0),"",IFERROR(INDEX(Targets!$I$6:$I$45,MATCH('Weekly data'!$C114,Targets!$A$6:$A$45,0)),0)*$C114/SUM(Seasonality!$C$6:$C$18)),IF(Metrics!$J$13="Quarter plan",IF(N(IFERROR(INDEX(Targets!$I$6:$I$45,MATCH('Weekly data'!$C114,Targets!$A$6:$A$45,0)),0))=0,"",IFERROR(INDEX(Targets!$I$6:$I$45,MATCH('Weekly data'!$C114,Targets!$A$6:$A$45,0)),0)),IF(AND(Metrics!$J$13="Weekly",ISNUMBER(Metrics!$K$13)),Metrics!$K$13,"")))))</f>
        <v/>
      </c>
      <c r="BI114">
        <f>IF(NOT(ISNUMBER('Weekly data'!L114)),"",IF(Metrics!$L$13="% of target",IF(ISNUMBER(BH114),IF(BH114=0,"",'Weekly data'!L114/BH114),""),'Weekly data'!L114))</f>
        <v/>
      </c>
      <c r="BJ114">
        <f>IF(AND(ISNUMBER(BI114),ISNUMBER(BI113)),ABS(BI114-BI113),"")</f>
        <v/>
      </c>
      <c r="BK114">
        <f>IF(COUNT(BI102:BI113)&lt;12,"",AVERAGE(BI102:BI113))</f>
        <v/>
      </c>
      <c r="BL114">
        <f>IF(COUNT(BJ103:BJ113)&lt;11,"",AVERAGE(BJ103:BJ113))</f>
        <v/>
      </c>
      <c r="BM114">
        <f>IF(OR(BK114="",BL114=""),"",BK114+2.66*BL114)</f>
        <v/>
      </c>
      <c r="BN114">
        <f>IF(OR(BK114="",BL114=""),"",BK114-2.66*BL114)</f>
        <v/>
      </c>
      <c r="BO114">
        <f>IF(OR(BK114="",COUNT(BI107:BI114)&lt;8),"",IF(COUNTIF(BI107:BI114,"&gt;"&amp;BK114)=8,"Above",IF(COUNTIF(BI107:BI114,"&lt;"&amp;BK114)=8,"Below","")))</f>
        <v/>
      </c>
      <c r="BP114">
        <f>IF('Weekly data'!$C114="","",IF(Metrics!$J$14="Seasonal bookings",IF(OR(N(IFERROR(INDEX(Targets!$J$6:$J$45,MATCH('Weekly data'!$C114,Targets!$A$6:$A$45,0)),0))=0,SUM(Seasonality!$B$6:$B$18)=0),"",IFERROR(INDEX(Targets!$J$6:$J$45,MATCH('Weekly data'!$C114,Targets!$A$6:$A$45,0)),0)*$B114/SUM(Seasonality!$B$6:$B$18)),IF(Metrics!$J$14="Seasonal pipeline",IF(OR(N(IFERROR(INDEX(Targets!$J$6:$J$45,MATCH('Weekly data'!$C114,Targets!$A$6:$A$45,0)),0))=0,SUM(Seasonality!$C$6:$C$18)=0),"",IFERROR(INDEX(Targets!$J$6:$J$45,MATCH('Weekly data'!$C114,Targets!$A$6:$A$45,0)),0)*$C114/SUM(Seasonality!$C$6:$C$18)),IF(Metrics!$J$14="Quarter plan",IF(N(IFERROR(INDEX(Targets!$J$6:$J$45,MATCH('Weekly data'!$C114,Targets!$A$6:$A$45,0)),0))=0,"",IFERROR(INDEX(Targets!$J$6:$J$45,MATCH('Weekly data'!$C114,Targets!$A$6:$A$45,0)),0)),IF(AND(Metrics!$J$14="Weekly",ISNUMBER(Metrics!$K$14)),Metrics!$K$14,"")))))</f>
        <v/>
      </c>
      <c r="BQ114">
        <f>IF(NOT(ISNUMBER('Weekly data'!M114)),"",IF(Metrics!$L$14="% of target",IF(ISNUMBER(BP114),IF(BP114=0,"",'Weekly data'!M114/BP114),""),'Weekly data'!M114))</f>
        <v/>
      </c>
      <c r="BR114">
        <f>IF(AND(ISNUMBER(BQ114),ISNUMBER(BQ113)),ABS(BQ114-BQ113),"")</f>
        <v/>
      </c>
      <c r="BS114">
        <f>IF(COUNT(BQ102:BQ113)&lt;12,"",AVERAGE(BQ102:BQ113))</f>
        <v/>
      </c>
      <c r="BT114">
        <f>IF(COUNT(BR103:BR113)&lt;11,"",AVERAGE(BR103:BR113))</f>
        <v/>
      </c>
      <c r="BU114">
        <f>IF(OR(BS114="",BT114=""),"",BS114+2.66*BT114)</f>
        <v/>
      </c>
      <c r="BV114">
        <f>IF(OR(BS114="",BT114=""),"",BS114-2.66*BT114)</f>
        <v/>
      </c>
      <c r="BW114">
        <f>IF(OR(BS114="",COUNT(BQ107:BQ114)&lt;8),"",IF(COUNTIF(BQ107:BQ114,"&gt;"&amp;BS114)=8,"Above",IF(COUNTIF(BQ107:BQ114,"&lt;"&amp;BS114)=8,"Below","")))</f>
        <v/>
      </c>
      <c r="BX114">
        <f>IF('Weekly data'!$C114="","",IF(Metrics!$J$15="Seasonal bookings",IF(OR(N(IFERROR(INDEX(Targets!$K$6:$K$45,MATCH('Weekly data'!$C114,Targets!$A$6:$A$45,0)),0))=0,SUM(Seasonality!$B$6:$B$18)=0),"",IFERROR(INDEX(Targets!$K$6:$K$45,MATCH('Weekly data'!$C114,Targets!$A$6:$A$45,0)),0)*$B114/SUM(Seasonality!$B$6:$B$18)),IF(Metrics!$J$15="Seasonal pipeline",IF(OR(N(IFERROR(INDEX(Targets!$K$6:$K$45,MATCH('Weekly data'!$C114,Targets!$A$6:$A$45,0)),0))=0,SUM(Seasonality!$C$6:$C$18)=0),"",IFERROR(INDEX(Targets!$K$6:$K$45,MATCH('Weekly data'!$C114,Targets!$A$6:$A$45,0)),0)*$C114/SUM(Seasonality!$C$6:$C$18)),IF(Metrics!$J$15="Quarter plan",IF(N(IFERROR(INDEX(Targets!$K$6:$K$45,MATCH('Weekly data'!$C114,Targets!$A$6:$A$45,0)),0))=0,"",IFERROR(INDEX(Targets!$K$6:$K$45,MATCH('Weekly data'!$C114,Targets!$A$6:$A$45,0)),0)),IF(AND(Metrics!$J$15="Weekly",ISNUMBER(Metrics!$K$15)),Metrics!$K$15,"")))))</f>
        <v/>
      </c>
      <c r="BY114">
        <f>IF(NOT(ISNUMBER('Weekly data'!N114)),"",IF(Metrics!$L$15="% of target",IF(ISNUMBER(BX114),IF(BX114=0,"",'Weekly data'!N114/BX114),""),'Weekly data'!N114))</f>
        <v/>
      </c>
      <c r="BZ114">
        <f>IF(AND(ISNUMBER(BY114),ISNUMBER(BY113)),ABS(BY114-BY113),"")</f>
        <v/>
      </c>
      <c r="CA114">
        <f>IF(COUNT(BY102:BY113)&lt;12,"",AVERAGE(BY102:BY113))</f>
        <v/>
      </c>
      <c r="CB114">
        <f>IF(COUNT(BZ103:BZ113)&lt;11,"",AVERAGE(BZ103:BZ113))</f>
        <v/>
      </c>
      <c r="CC114">
        <f>IF(OR(CA114="",CB114=""),"",CA114+2.66*CB114)</f>
        <v/>
      </c>
      <c r="CD114">
        <f>IF(OR(CA114="",CB114=""),"",CA114-2.66*CB114)</f>
        <v/>
      </c>
      <c r="CE114">
        <f>IF(OR(CA114="",COUNT(BY107:BY114)&lt;8),"",IF(COUNTIF(BY107:BY114,"&gt;"&amp;CA114)=8,"Above",IF(COUNTIF(BY107:BY114,"&lt;"&amp;CA114)=8,"Below","")))</f>
        <v/>
      </c>
      <c r="CF114">
        <f>IF('Weekly data'!$C114="","",IF(Metrics!$J$16="Seasonal bookings",IF(OR(N(IFERROR(INDEX(Targets!$L$6:$L$45,MATCH('Weekly data'!$C114,Targets!$A$6:$A$45,0)),0))=0,SUM(Seasonality!$B$6:$B$18)=0),"",IFERROR(INDEX(Targets!$L$6:$L$45,MATCH('Weekly data'!$C114,Targets!$A$6:$A$45,0)),0)*$B114/SUM(Seasonality!$B$6:$B$18)),IF(Metrics!$J$16="Seasonal pipeline",IF(OR(N(IFERROR(INDEX(Targets!$L$6:$L$45,MATCH('Weekly data'!$C114,Targets!$A$6:$A$45,0)),0))=0,SUM(Seasonality!$C$6:$C$18)=0),"",IFERROR(INDEX(Targets!$L$6:$L$45,MATCH('Weekly data'!$C114,Targets!$A$6:$A$45,0)),0)*$C114/SUM(Seasonality!$C$6:$C$18)),IF(Metrics!$J$16="Quarter plan",IF(N(IFERROR(INDEX(Targets!$L$6:$L$45,MATCH('Weekly data'!$C114,Targets!$A$6:$A$45,0)),0))=0,"",IFERROR(INDEX(Targets!$L$6:$L$45,MATCH('Weekly data'!$C114,Targets!$A$6:$A$45,0)),0)),IF(AND(Metrics!$J$16="Weekly",ISNUMBER(Metrics!$K$16)),Metrics!$K$16,"")))))</f>
        <v/>
      </c>
      <c r="CG114">
        <f>IF(NOT(ISNUMBER('Weekly data'!O114)),"",IF(Metrics!$L$16="% of target",IF(ISNUMBER(CF114),IF(CF114=0,"",'Weekly data'!O114/CF114),""),'Weekly data'!O114))</f>
        <v/>
      </c>
      <c r="CH114">
        <f>IF(AND(ISNUMBER(CG114),ISNUMBER(CG113)),ABS(CG114-CG113),"")</f>
        <v/>
      </c>
      <c r="CI114">
        <f>IF(COUNT(CG102:CG113)&lt;12,"",AVERAGE(CG102:CG113))</f>
        <v/>
      </c>
      <c r="CJ114">
        <f>IF(COUNT(CH103:CH113)&lt;11,"",AVERAGE(CH103:CH113))</f>
        <v/>
      </c>
      <c r="CK114">
        <f>IF(OR(CI114="",CJ114=""),"",CI114+2.66*CJ114)</f>
        <v/>
      </c>
      <c r="CL114">
        <f>IF(OR(CI114="",CJ114=""),"",CI114-2.66*CJ114)</f>
        <v/>
      </c>
      <c r="CM114">
        <f>IF(OR(CI114="",COUNT(CG107:CG114)&lt;8),"",IF(COUNTIF(CG107:CG114,"&gt;"&amp;CI114)=8,"Above",IF(COUNTIF(CG107:CG114,"&lt;"&amp;CI114)=8,"Below","")))</f>
        <v/>
      </c>
      <c r="CN114">
        <f>IF('Weekly data'!$C114="","",IF(Metrics!$J$17="Seasonal bookings",IF(OR(N(IFERROR(INDEX(Targets!$M$6:$M$45,MATCH('Weekly data'!$C114,Targets!$A$6:$A$45,0)),0))=0,SUM(Seasonality!$B$6:$B$18)=0),"",IFERROR(INDEX(Targets!$M$6:$M$45,MATCH('Weekly data'!$C114,Targets!$A$6:$A$45,0)),0)*$B114/SUM(Seasonality!$B$6:$B$18)),IF(Metrics!$J$17="Seasonal pipeline",IF(OR(N(IFERROR(INDEX(Targets!$M$6:$M$45,MATCH('Weekly data'!$C114,Targets!$A$6:$A$45,0)),0))=0,SUM(Seasonality!$C$6:$C$18)=0),"",IFERROR(INDEX(Targets!$M$6:$M$45,MATCH('Weekly data'!$C114,Targets!$A$6:$A$45,0)),0)*$C114/SUM(Seasonality!$C$6:$C$18)),IF(Metrics!$J$17="Quarter plan",IF(N(IFERROR(INDEX(Targets!$M$6:$M$45,MATCH('Weekly data'!$C114,Targets!$A$6:$A$45,0)),0))=0,"",IFERROR(INDEX(Targets!$M$6:$M$45,MATCH('Weekly data'!$C114,Targets!$A$6:$A$45,0)),0)),IF(AND(Metrics!$J$17="Weekly",ISNUMBER(Metrics!$K$17)),Metrics!$K$17,"")))))</f>
        <v/>
      </c>
      <c r="CO114">
        <f>IF(NOT(ISNUMBER('Weekly data'!P114)),"",IF(Metrics!$L$17="% of target",IF(ISNUMBER(CN114),IF(CN114=0,"",'Weekly data'!P114/CN114),""),'Weekly data'!P114))</f>
        <v/>
      </c>
      <c r="CP114">
        <f>IF(AND(ISNUMBER(CO114),ISNUMBER(CO113)),ABS(CO114-CO113),"")</f>
        <v/>
      </c>
      <c r="CQ114">
        <f>IF(COUNT(CO102:CO113)&lt;12,"",AVERAGE(CO102:CO113))</f>
        <v/>
      </c>
      <c r="CR114">
        <f>IF(COUNT(CP103:CP113)&lt;11,"",AVERAGE(CP103:CP113))</f>
        <v/>
      </c>
      <c r="CS114">
        <f>IF(OR(CQ114="",CR114=""),"",CQ114+2.66*CR114)</f>
        <v/>
      </c>
      <c r="CT114">
        <f>IF(OR(CQ114="",CR114=""),"",CQ114-2.66*CR114)</f>
        <v/>
      </c>
      <c r="CU114">
        <f>IF(OR(CQ114="",COUNT(CO107:CO114)&lt;8),"",IF(COUNTIF(CO107:CO114,"&gt;"&amp;CQ114)=8,"Above",IF(COUNTIF(CO107:CO114,"&lt;"&amp;CQ114)=8,"Below","")))</f>
        <v/>
      </c>
    </row>
    <row r="115">
      <c r="A115" s="8">
        <f>'Weekly data'!A115</f>
        <v/>
      </c>
      <c r="B115">
        <f>IF('Weekly data'!D115="","",INDEX(Seasonality!$B$6:$B$18,'Weekly data'!D115))</f>
        <v/>
      </c>
      <c r="C115">
        <f>IF('Weekly data'!D115="","",INDEX(Seasonality!$C$6:$C$18,'Weekly data'!D115))</f>
        <v/>
      </c>
      <c r="D115">
        <f>IF('Weekly data'!$C115="","",IF(Metrics!$J$6="Seasonal bookings",IF(OR(N(IFERROR(INDEX(Targets!$B$6:$B$45,MATCH('Weekly data'!$C115,Targets!$A$6:$A$45,0)),0))=0,SUM(Seasonality!$B$6:$B$18)=0),"",IFERROR(INDEX(Targets!$B$6:$B$45,MATCH('Weekly data'!$C115,Targets!$A$6:$A$45,0)),0)*$B115/SUM(Seasonality!$B$6:$B$18)),IF(Metrics!$J$6="Seasonal pipeline",IF(OR(N(IFERROR(INDEX(Targets!$B$6:$B$45,MATCH('Weekly data'!$C115,Targets!$A$6:$A$45,0)),0))=0,SUM(Seasonality!$C$6:$C$18)=0),"",IFERROR(INDEX(Targets!$B$6:$B$45,MATCH('Weekly data'!$C115,Targets!$A$6:$A$45,0)),0)*$C115/SUM(Seasonality!$C$6:$C$18)),IF(Metrics!$J$6="Quarter plan",IF(N(IFERROR(INDEX(Targets!$B$6:$B$45,MATCH('Weekly data'!$C115,Targets!$A$6:$A$45,0)),0))=0,"",IFERROR(INDEX(Targets!$B$6:$B$45,MATCH('Weekly data'!$C115,Targets!$A$6:$A$45,0)),0)),IF(AND(Metrics!$J$6="Weekly",ISNUMBER(Metrics!$K$6)),Metrics!$K$6,"")))))</f>
        <v/>
      </c>
      <c r="E115">
        <f>IF(NOT(ISNUMBER('Weekly data'!E115)),"",IF(Metrics!$L$6="% of target",IF(ISNUMBER(D115),IF(D115=0,"",'Weekly data'!E115/D115),""),'Weekly data'!E115))</f>
        <v/>
      </c>
      <c r="F115">
        <f>IF(AND(ISNUMBER(E115),ISNUMBER(E114)),ABS(E115-E114),"")</f>
        <v/>
      </c>
      <c r="G115">
        <f>IF(COUNT(E103:E114)&lt;12,"",AVERAGE(E103:E114))</f>
        <v/>
      </c>
      <c r="H115">
        <f>IF(COUNT(F104:F114)&lt;11,"",AVERAGE(F104:F114))</f>
        <v/>
      </c>
      <c r="I115">
        <f>IF(OR(G115="",H115=""),"",G115+2.66*H115)</f>
        <v/>
      </c>
      <c r="J115">
        <f>IF(OR(G115="",H115=""),"",G115-2.66*H115)</f>
        <v/>
      </c>
      <c r="K115">
        <f>IF(OR(G115="",COUNT(E108:E115)&lt;8),"",IF(COUNTIF(E108:E115,"&gt;"&amp;G115)=8,"Above",IF(COUNTIF(E108:E115,"&lt;"&amp;G115)=8,"Below","")))</f>
        <v/>
      </c>
      <c r="L115">
        <f>IF('Weekly data'!$C115="","",IF(Metrics!$J$7="Seasonal bookings",IF(OR(N(IFERROR(INDEX(Targets!$C$6:$C$45,MATCH('Weekly data'!$C115,Targets!$A$6:$A$45,0)),0))=0,SUM(Seasonality!$B$6:$B$18)=0),"",IFERROR(INDEX(Targets!$C$6:$C$45,MATCH('Weekly data'!$C115,Targets!$A$6:$A$45,0)),0)*$B115/SUM(Seasonality!$B$6:$B$18)),IF(Metrics!$J$7="Seasonal pipeline",IF(OR(N(IFERROR(INDEX(Targets!$C$6:$C$45,MATCH('Weekly data'!$C115,Targets!$A$6:$A$45,0)),0))=0,SUM(Seasonality!$C$6:$C$18)=0),"",IFERROR(INDEX(Targets!$C$6:$C$45,MATCH('Weekly data'!$C115,Targets!$A$6:$A$45,0)),0)*$C115/SUM(Seasonality!$C$6:$C$18)),IF(Metrics!$J$7="Quarter plan",IF(N(IFERROR(INDEX(Targets!$C$6:$C$45,MATCH('Weekly data'!$C115,Targets!$A$6:$A$45,0)),0))=0,"",IFERROR(INDEX(Targets!$C$6:$C$45,MATCH('Weekly data'!$C115,Targets!$A$6:$A$45,0)),0)),IF(AND(Metrics!$J$7="Weekly",ISNUMBER(Metrics!$K$7)),Metrics!$K$7,"")))))</f>
        <v/>
      </c>
      <c r="M115">
        <f>IF(NOT(ISNUMBER('Weekly data'!F115)),"",IF(Metrics!$L$7="% of target",IF(ISNUMBER(L115),IF(L115=0,"",'Weekly data'!F115/L115),""),'Weekly data'!F115))</f>
        <v/>
      </c>
      <c r="N115">
        <f>IF(AND(ISNUMBER(M115),ISNUMBER(M114)),ABS(M115-M114),"")</f>
        <v/>
      </c>
      <c r="O115">
        <f>IF(COUNT(M103:M114)&lt;12,"",AVERAGE(M103:M114))</f>
        <v/>
      </c>
      <c r="P115">
        <f>IF(COUNT(N104:N114)&lt;11,"",AVERAGE(N104:N114))</f>
        <v/>
      </c>
      <c r="Q115">
        <f>IF(OR(O115="",P115=""),"",O115+2.66*P115)</f>
        <v/>
      </c>
      <c r="R115">
        <f>IF(OR(O115="",P115=""),"",O115-2.66*P115)</f>
        <v/>
      </c>
      <c r="S115">
        <f>IF(OR(O115="",COUNT(M108:M115)&lt;8),"",IF(COUNTIF(M108:M115,"&gt;"&amp;O115)=8,"Above",IF(COUNTIF(M108:M115,"&lt;"&amp;O115)=8,"Below","")))</f>
        <v/>
      </c>
      <c r="T115">
        <f>IF('Weekly data'!$C115="","",IF(Metrics!$J$8="Seasonal bookings",IF(OR(N(IFERROR(INDEX(Targets!$D$6:$D$45,MATCH('Weekly data'!$C115,Targets!$A$6:$A$45,0)),0))=0,SUM(Seasonality!$B$6:$B$18)=0),"",IFERROR(INDEX(Targets!$D$6:$D$45,MATCH('Weekly data'!$C115,Targets!$A$6:$A$45,0)),0)*$B115/SUM(Seasonality!$B$6:$B$18)),IF(Metrics!$J$8="Seasonal pipeline",IF(OR(N(IFERROR(INDEX(Targets!$D$6:$D$45,MATCH('Weekly data'!$C115,Targets!$A$6:$A$45,0)),0))=0,SUM(Seasonality!$C$6:$C$18)=0),"",IFERROR(INDEX(Targets!$D$6:$D$45,MATCH('Weekly data'!$C115,Targets!$A$6:$A$45,0)),0)*$C115/SUM(Seasonality!$C$6:$C$18)),IF(Metrics!$J$8="Quarter plan",IF(N(IFERROR(INDEX(Targets!$D$6:$D$45,MATCH('Weekly data'!$C115,Targets!$A$6:$A$45,0)),0))=0,"",IFERROR(INDEX(Targets!$D$6:$D$45,MATCH('Weekly data'!$C115,Targets!$A$6:$A$45,0)),0)),IF(AND(Metrics!$J$8="Weekly",ISNUMBER(Metrics!$K$8)),Metrics!$K$8,"")))))</f>
        <v/>
      </c>
      <c r="U115">
        <f>IF(NOT(ISNUMBER('Weekly data'!G115)),"",IF(Metrics!$L$8="% of target",IF(ISNUMBER(T115),IF(T115=0,"",'Weekly data'!G115/T115),""),'Weekly data'!G115))</f>
        <v/>
      </c>
      <c r="V115">
        <f>IF(AND(ISNUMBER(U115),ISNUMBER(U114)),ABS(U115-U114),"")</f>
        <v/>
      </c>
      <c r="W115">
        <f>IF(COUNT(U103:U114)&lt;12,"",AVERAGE(U103:U114))</f>
        <v/>
      </c>
      <c r="X115">
        <f>IF(COUNT(V104:V114)&lt;11,"",AVERAGE(V104:V114))</f>
        <v/>
      </c>
      <c r="Y115">
        <f>IF(OR(W115="",X115=""),"",W115+2.66*X115)</f>
        <v/>
      </c>
      <c r="Z115">
        <f>IF(OR(W115="",X115=""),"",W115-2.66*X115)</f>
        <v/>
      </c>
      <c r="AA115">
        <f>IF(OR(W115="",COUNT(U108:U115)&lt;8),"",IF(COUNTIF(U108:U115,"&gt;"&amp;W115)=8,"Above",IF(COUNTIF(U108:U115,"&lt;"&amp;W115)=8,"Below","")))</f>
        <v/>
      </c>
      <c r="AB115">
        <f>IF('Weekly data'!$C115="","",IF(Metrics!$J$9="Seasonal bookings",IF(OR(N(IFERROR(INDEX(Targets!$E$6:$E$45,MATCH('Weekly data'!$C115,Targets!$A$6:$A$45,0)),0))=0,SUM(Seasonality!$B$6:$B$18)=0),"",IFERROR(INDEX(Targets!$E$6:$E$45,MATCH('Weekly data'!$C115,Targets!$A$6:$A$45,0)),0)*$B115/SUM(Seasonality!$B$6:$B$18)),IF(Metrics!$J$9="Seasonal pipeline",IF(OR(N(IFERROR(INDEX(Targets!$E$6:$E$45,MATCH('Weekly data'!$C115,Targets!$A$6:$A$45,0)),0))=0,SUM(Seasonality!$C$6:$C$18)=0),"",IFERROR(INDEX(Targets!$E$6:$E$45,MATCH('Weekly data'!$C115,Targets!$A$6:$A$45,0)),0)*$C115/SUM(Seasonality!$C$6:$C$18)),IF(Metrics!$J$9="Quarter plan",IF(N(IFERROR(INDEX(Targets!$E$6:$E$45,MATCH('Weekly data'!$C115,Targets!$A$6:$A$45,0)),0))=0,"",IFERROR(INDEX(Targets!$E$6:$E$45,MATCH('Weekly data'!$C115,Targets!$A$6:$A$45,0)),0)),IF(AND(Metrics!$J$9="Weekly",ISNUMBER(Metrics!$K$9)),Metrics!$K$9,"")))))</f>
        <v/>
      </c>
      <c r="AC115">
        <f>IF(NOT(ISNUMBER('Weekly data'!H115)),"",IF(Metrics!$L$9="% of target",IF(ISNUMBER(AB115),IF(AB115=0,"",'Weekly data'!H115/AB115),""),'Weekly data'!H115))</f>
        <v/>
      </c>
      <c r="AD115">
        <f>IF(AND(ISNUMBER(AC115),ISNUMBER(AC114)),ABS(AC115-AC114),"")</f>
        <v/>
      </c>
      <c r="AE115">
        <f>IF(COUNT(AC103:AC114)&lt;12,"",AVERAGE(AC103:AC114))</f>
        <v/>
      </c>
      <c r="AF115">
        <f>IF(COUNT(AD104:AD114)&lt;11,"",AVERAGE(AD104:AD114))</f>
        <v/>
      </c>
      <c r="AG115">
        <f>IF(OR(AE115="",AF115=""),"",AE115+2.66*AF115)</f>
        <v/>
      </c>
      <c r="AH115">
        <f>IF(OR(AE115="",AF115=""),"",AE115-2.66*AF115)</f>
        <v/>
      </c>
      <c r="AI115">
        <f>IF(OR(AE115="",COUNT(AC108:AC115)&lt;8),"",IF(COUNTIF(AC108:AC115,"&gt;"&amp;AE115)=8,"Above",IF(COUNTIF(AC108:AC115,"&lt;"&amp;AE115)=8,"Below","")))</f>
        <v/>
      </c>
      <c r="AJ115">
        <f>IF('Weekly data'!$C115="","",IF(Metrics!$J$10="Seasonal bookings",IF(OR(N(IFERROR(INDEX(Targets!$F$6:$F$45,MATCH('Weekly data'!$C115,Targets!$A$6:$A$45,0)),0))=0,SUM(Seasonality!$B$6:$B$18)=0),"",IFERROR(INDEX(Targets!$F$6:$F$45,MATCH('Weekly data'!$C115,Targets!$A$6:$A$45,0)),0)*$B115/SUM(Seasonality!$B$6:$B$18)),IF(Metrics!$J$10="Seasonal pipeline",IF(OR(N(IFERROR(INDEX(Targets!$F$6:$F$45,MATCH('Weekly data'!$C115,Targets!$A$6:$A$45,0)),0))=0,SUM(Seasonality!$C$6:$C$18)=0),"",IFERROR(INDEX(Targets!$F$6:$F$45,MATCH('Weekly data'!$C115,Targets!$A$6:$A$45,0)),0)*$C115/SUM(Seasonality!$C$6:$C$18)),IF(Metrics!$J$10="Quarter plan",IF(N(IFERROR(INDEX(Targets!$F$6:$F$45,MATCH('Weekly data'!$C115,Targets!$A$6:$A$45,0)),0))=0,"",IFERROR(INDEX(Targets!$F$6:$F$45,MATCH('Weekly data'!$C115,Targets!$A$6:$A$45,0)),0)),IF(AND(Metrics!$J$10="Weekly",ISNUMBER(Metrics!$K$10)),Metrics!$K$10,"")))))</f>
        <v/>
      </c>
      <c r="AK115">
        <f>IF(NOT(ISNUMBER('Weekly data'!I115)),"",IF(Metrics!$L$10="% of target",IF(ISNUMBER(AJ115),IF(AJ115=0,"",'Weekly data'!I115/AJ115),""),'Weekly data'!I115))</f>
        <v/>
      </c>
      <c r="AL115">
        <f>IF(AND(ISNUMBER(AK115),ISNUMBER(AK114)),ABS(AK115-AK114),"")</f>
        <v/>
      </c>
      <c r="AM115">
        <f>IF(COUNT(AK103:AK114)&lt;12,"",AVERAGE(AK103:AK114))</f>
        <v/>
      </c>
      <c r="AN115">
        <f>IF(COUNT(AL104:AL114)&lt;11,"",AVERAGE(AL104:AL114))</f>
        <v/>
      </c>
      <c r="AO115">
        <f>IF(OR(AM115="",AN115=""),"",AM115+2.66*AN115)</f>
        <v/>
      </c>
      <c r="AP115">
        <f>IF(OR(AM115="",AN115=""),"",AM115-2.66*AN115)</f>
        <v/>
      </c>
      <c r="AQ115">
        <f>IF(OR(AM115="",COUNT(AK108:AK115)&lt;8),"",IF(COUNTIF(AK108:AK115,"&gt;"&amp;AM115)=8,"Above",IF(COUNTIF(AK108:AK115,"&lt;"&amp;AM115)=8,"Below","")))</f>
        <v/>
      </c>
      <c r="AR115">
        <f>IF('Weekly data'!$C115="","",IF(Metrics!$J$11="Seasonal bookings",IF(OR(N(IFERROR(INDEX(Targets!$G$6:$G$45,MATCH('Weekly data'!$C115,Targets!$A$6:$A$45,0)),0))=0,SUM(Seasonality!$B$6:$B$18)=0),"",IFERROR(INDEX(Targets!$G$6:$G$45,MATCH('Weekly data'!$C115,Targets!$A$6:$A$45,0)),0)*$B115/SUM(Seasonality!$B$6:$B$18)),IF(Metrics!$J$11="Seasonal pipeline",IF(OR(N(IFERROR(INDEX(Targets!$G$6:$G$45,MATCH('Weekly data'!$C115,Targets!$A$6:$A$45,0)),0))=0,SUM(Seasonality!$C$6:$C$18)=0),"",IFERROR(INDEX(Targets!$G$6:$G$45,MATCH('Weekly data'!$C115,Targets!$A$6:$A$45,0)),0)*$C115/SUM(Seasonality!$C$6:$C$18)),IF(Metrics!$J$11="Quarter plan",IF(N(IFERROR(INDEX(Targets!$G$6:$G$45,MATCH('Weekly data'!$C115,Targets!$A$6:$A$45,0)),0))=0,"",IFERROR(INDEX(Targets!$G$6:$G$45,MATCH('Weekly data'!$C115,Targets!$A$6:$A$45,0)),0)),IF(AND(Metrics!$J$11="Weekly",ISNUMBER(Metrics!$K$11)),Metrics!$K$11,"")))))</f>
        <v/>
      </c>
      <c r="AS115">
        <f>IF(NOT(ISNUMBER('Weekly data'!J115)),"",IF(Metrics!$L$11="% of target",IF(ISNUMBER(AR115),IF(AR115=0,"",'Weekly data'!J115/AR115),""),'Weekly data'!J115))</f>
        <v/>
      </c>
      <c r="AT115">
        <f>IF(AND(ISNUMBER(AS115),ISNUMBER(AS114)),ABS(AS115-AS114),"")</f>
        <v/>
      </c>
      <c r="AU115">
        <f>IF(COUNT(AS103:AS114)&lt;12,"",AVERAGE(AS103:AS114))</f>
        <v/>
      </c>
      <c r="AV115">
        <f>IF(COUNT(AT104:AT114)&lt;11,"",AVERAGE(AT104:AT114))</f>
        <v/>
      </c>
      <c r="AW115">
        <f>IF(OR(AU115="",AV115=""),"",AU115+2.66*AV115)</f>
        <v/>
      </c>
      <c r="AX115">
        <f>IF(OR(AU115="",AV115=""),"",AU115-2.66*AV115)</f>
        <v/>
      </c>
      <c r="AY115">
        <f>IF(OR(AU115="",COUNT(AS108:AS115)&lt;8),"",IF(COUNTIF(AS108:AS115,"&gt;"&amp;AU115)=8,"Above",IF(COUNTIF(AS108:AS115,"&lt;"&amp;AU115)=8,"Below","")))</f>
        <v/>
      </c>
      <c r="AZ115">
        <f>IF('Weekly data'!$C115="","",IF(Metrics!$J$12="Seasonal bookings",IF(OR(N(IFERROR(INDEX(Targets!$H$6:$H$45,MATCH('Weekly data'!$C115,Targets!$A$6:$A$45,0)),0))=0,SUM(Seasonality!$B$6:$B$18)=0),"",IFERROR(INDEX(Targets!$H$6:$H$45,MATCH('Weekly data'!$C115,Targets!$A$6:$A$45,0)),0)*$B115/SUM(Seasonality!$B$6:$B$18)),IF(Metrics!$J$12="Seasonal pipeline",IF(OR(N(IFERROR(INDEX(Targets!$H$6:$H$45,MATCH('Weekly data'!$C115,Targets!$A$6:$A$45,0)),0))=0,SUM(Seasonality!$C$6:$C$18)=0),"",IFERROR(INDEX(Targets!$H$6:$H$45,MATCH('Weekly data'!$C115,Targets!$A$6:$A$45,0)),0)*$C115/SUM(Seasonality!$C$6:$C$18)),IF(Metrics!$J$12="Quarter plan",IF(N(IFERROR(INDEX(Targets!$H$6:$H$45,MATCH('Weekly data'!$C115,Targets!$A$6:$A$45,0)),0))=0,"",IFERROR(INDEX(Targets!$H$6:$H$45,MATCH('Weekly data'!$C115,Targets!$A$6:$A$45,0)),0)),IF(AND(Metrics!$J$12="Weekly",ISNUMBER(Metrics!$K$12)),Metrics!$K$12,"")))))</f>
        <v/>
      </c>
      <c r="BA115">
        <f>IF(NOT(ISNUMBER('Weekly data'!K115)),"",IF(Metrics!$L$12="% of target",IF(ISNUMBER(AZ115),IF(AZ115=0,"",'Weekly data'!K115/AZ115),""),'Weekly data'!K115))</f>
        <v/>
      </c>
      <c r="BB115">
        <f>IF(AND(ISNUMBER(BA115),ISNUMBER(BA114)),ABS(BA115-BA114),"")</f>
        <v/>
      </c>
      <c r="BC115">
        <f>IF(COUNT(BA103:BA114)&lt;12,"",AVERAGE(BA103:BA114))</f>
        <v/>
      </c>
      <c r="BD115">
        <f>IF(COUNT(BB104:BB114)&lt;11,"",AVERAGE(BB104:BB114))</f>
        <v/>
      </c>
      <c r="BE115">
        <f>IF(OR(BC115="",BD115=""),"",BC115+2.66*BD115)</f>
        <v/>
      </c>
      <c r="BF115">
        <f>IF(OR(BC115="",BD115=""),"",BC115-2.66*BD115)</f>
        <v/>
      </c>
      <c r="BG115">
        <f>IF(OR(BC115="",COUNT(BA108:BA115)&lt;8),"",IF(COUNTIF(BA108:BA115,"&gt;"&amp;BC115)=8,"Above",IF(COUNTIF(BA108:BA115,"&lt;"&amp;BC115)=8,"Below","")))</f>
        <v/>
      </c>
      <c r="BH115">
        <f>IF('Weekly data'!$C115="","",IF(Metrics!$J$13="Seasonal bookings",IF(OR(N(IFERROR(INDEX(Targets!$I$6:$I$45,MATCH('Weekly data'!$C115,Targets!$A$6:$A$45,0)),0))=0,SUM(Seasonality!$B$6:$B$18)=0),"",IFERROR(INDEX(Targets!$I$6:$I$45,MATCH('Weekly data'!$C115,Targets!$A$6:$A$45,0)),0)*$B115/SUM(Seasonality!$B$6:$B$18)),IF(Metrics!$J$13="Seasonal pipeline",IF(OR(N(IFERROR(INDEX(Targets!$I$6:$I$45,MATCH('Weekly data'!$C115,Targets!$A$6:$A$45,0)),0))=0,SUM(Seasonality!$C$6:$C$18)=0),"",IFERROR(INDEX(Targets!$I$6:$I$45,MATCH('Weekly data'!$C115,Targets!$A$6:$A$45,0)),0)*$C115/SUM(Seasonality!$C$6:$C$18)),IF(Metrics!$J$13="Quarter plan",IF(N(IFERROR(INDEX(Targets!$I$6:$I$45,MATCH('Weekly data'!$C115,Targets!$A$6:$A$45,0)),0))=0,"",IFERROR(INDEX(Targets!$I$6:$I$45,MATCH('Weekly data'!$C115,Targets!$A$6:$A$45,0)),0)),IF(AND(Metrics!$J$13="Weekly",ISNUMBER(Metrics!$K$13)),Metrics!$K$13,"")))))</f>
        <v/>
      </c>
      <c r="BI115">
        <f>IF(NOT(ISNUMBER('Weekly data'!L115)),"",IF(Metrics!$L$13="% of target",IF(ISNUMBER(BH115),IF(BH115=0,"",'Weekly data'!L115/BH115),""),'Weekly data'!L115))</f>
        <v/>
      </c>
      <c r="BJ115">
        <f>IF(AND(ISNUMBER(BI115),ISNUMBER(BI114)),ABS(BI115-BI114),"")</f>
        <v/>
      </c>
      <c r="BK115">
        <f>IF(COUNT(BI103:BI114)&lt;12,"",AVERAGE(BI103:BI114))</f>
        <v/>
      </c>
      <c r="BL115">
        <f>IF(COUNT(BJ104:BJ114)&lt;11,"",AVERAGE(BJ104:BJ114))</f>
        <v/>
      </c>
      <c r="BM115">
        <f>IF(OR(BK115="",BL115=""),"",BK115+2.66*BL115)</f>
        <v/>
      </c>
      <c r="BN115">
        <f>IF(OR(BK115="",BL115=""),"",BK115-2.66*BL115)</f>
        <v/>
      </c>
      <c r="BO115">
        <f>IF(OR(BK115="",COUNT(BI108:BI115)&lt;8),"",IF(COUNTIF(BI108:BI115,"&gt;"&amp;BK115)=8,"Above",IF(COUNTIF(BI108:BI115,"&lt;"&amp;BK115)=8,"Below","")))</f>
        <v/>
      </c>
      <c r="BP115">
        <f>IF('Weekly data'!$C115="","",IF(Metrics!$J$14="Seasonal bookings",IF(OR(N(IFERROR(INDEX(Targets!$J$6:$J$45,MATCH('Weekly data'!$C115,Targets!$A$6:$A$45,0)),0))=0,SUM(Seasonality!$B$6:$B$18)=0),"",IFERROR(INDEX(Targets!$J$6:$J$45,MATCH('Weekly data'!$C115,Targets!$A$6:$A$45,0)),0)*$B115/SUM(Seasonality!$B$6:$B$18)),IF(Metrics!$J$14="Seasonal pipeline",IF(OR(N(IFERROR(INDEX(Targets!$J$6:$J$45,MATCH('Weekly data'!$C115,Targets!$A$6:$A$45,0)),0))=0,SUM(Seasonality!$C$6:$C$18)=0),"",IFERROR(INDEX(Targets!$J$6:$J$45,MATCH('Weekly data'!$C115,Targets!$A$6:$A$45,0)),0)*$C115/SUM(Seasonality!$C$6:$C$18)),IF(Metrics!$J$14="Quarter plan",IF(N(IFERROR(INDEX(Targets!$J$6:$J$45,MATCH('Weekly data'!$C115,Targets!$A$6:$A$45,0)),0))=0,"",IFERROR(INDEX(Targets!$J$6:$J$45,MATCH('Weekly data'!$C115,Targets!$A$6:$A$45,0)),0)),IF(AND(Metrics!$J$14="Weekly",ISNUMBER(Metrics!$K$14)),Metrics!$K$14,"")))))</f>
        <v/>
      </c>
      <c r="BQ115">
        <f>IF(NOT(ISNUMBER('Weekly data'!M115)),"",IF(Metrics!$L$14="% of target",IF(ISNUMBER(BP115),IF(BP115=0,"",'Weekly data'!M115/BP115),""),'Weekly data'!M115))</f>
        <v/>
      </c>
      <c r="BR115">
        <f>IF(AND(ISNUMBER(BQ115),ISNUMBER(BQ114)),ABS(BQ115-BQ114),"")</f>
        <v/>
      </c>
      <c r="BS115">
        <f>IF(COUNT(BQ103:BQ114)&lt;12,"",AVERAGE(BQ103:BQ114))</f>
        <v/>
      </c>
      <c r="BT115">
        <f>IF(COUNT(BR104:BR114)&lt;11,"",AVERAGE(BR104:BR114))</f>
        <v/>
      </c>
      <c r="BU115">
        <f>IF(OR(BS115="",BT115=""),"",BS115+2.66*BT115)</f>
        <v/>
      </c>
      <c r="BV115">
        <f>IF(OR(BS115="",BT115=""),"",BS115-2.66*BT115)</f>
        <v/>
      </c>
      <c r="BW115">
        <f>IF(OR(BS115="",COUNT(BQ108:BQ115)&lt;8),"",IF(COUNTIF(BQ108:BQ115,"&gt;"&amp;BS115)=8,"Above",IF(COUNTIF(BQ108:BQ115,"&lt;"&amp;BS115)=8,"Below","")))</f>
        <v/>
      </c>
      <c r="BX115">
        <f>IF('Weekly data'!$C115="","",IF(Metrics!$J$15="Seasonal bookings",IF(OR(N(IFERROR(INDEX(Targets!$K$6:$K$45,MATCH('Weekly data'!$C115,Targets!$A$6:$A$45,0)),0))=0,SUM(Seasonality!$B$6:$B$18)=0),"",IFERROR(INDEX(Targets!$K$6:$K$45,MATCH('Weekly data'!$C115,Targets!$A$6:$A$45,0)),0)*$B115/SUM(Seasonality!$B$6:$B$18)),IF(Metrics!$J$15="Seasonal pipeline",IF(OR(N(IFERROR(INDEX(Targets!$K$6:$K$45,MATCH('Weekly data'!$C115,Targets!$A$6:$A$45,0)),0))=0,SUM(Seasonality!$C$6:$C$18)=0),"",IFERROR(INDEX(Targets!$K$6:$K$45,MATCH('Weekly data'!$C115,Targets!$A$6:$A$45,0)),0)*$C115/SUM(Seasonality!$C$6:$C$18)),IF(Metrics!$J$15="Quarter plan",IF(N(IFERROR(INDEX(Targets!$K$6:$K$45,MATCH('Weekly data'!$C115,Targets!$A$6:$A$45,0)),0))=0,"",IFERROR(INDEX(Targets!$K$6:$K$45,MATCH('Weekly data'!$C115,Targets!$A$6:$A$45,0)),0)),IF(AND(Metrics!$J$15="Weekly",ISNUMBER(Metrics!$K$15)),Metrics!$K$15,"")))))</f>
        <v/>
      </c>
      <c r="BY115">
        <f>IF(NOT(ISNUMBER('Weekly data'!N115)),"",IF(Metrics!$L$15="% of target",IF(ISNUMBER(BX115),IF(BX115=0,"",'Weekly data'!N115/BX115),""),'Weekly data'!N115))</f>
        <v/>
      </c>
      <c r="BZ115">
        <f>IF(AND(ISNUMBER(BY115),ISNUMBER(BY114)),ABS(BY115-BY114),"")</f>
        <v/>
      </c>
      <c r="CA115">
        <f>IF(COUNT(BY103:BY114)&lt;12,"",AVERAGE(BY103:BY114))</f>
        <v/>
      </c>
      <c r="CB115">
        <f>IF(COUNT(BZ104:BZ114)&lt;11,"",AVERAGE(BZ104:BZ114))</f>
        <v/>
      </c>
      <c r="CC115">
        <f>IF(OR(CA115="",CB115=""),"",CA115+2.66*CB115)</f>
        <v/>
      </c>
      <c r="CD115">
        <f>IF(OR(CA115="",CB115=""),"",CA115-2.66*CB115)</f>
        <v/>
      </c>
      <c r="CE115">
        <f>IF(OR(CA115="",COUNT(BY108:BY115)&lt;8),"",IF(COUNTIF(BY108:BY115,"&gt;"&amp;CA115)=8,"Above",IF(COUNTIF(BY108:BY115,"&lt;"&amp;CA115)=8,"Below","")))</f>
        <v/>
      </c>
      <c r="CF115">
        <f>IF('Weekly data'!$C115="","",IF(Metrics!$J$16="Seasonal bookings",IF(OR(N(IFERROR(INDEX(Targets!$L$6:$L$45,MATCH('Weekly data'!$C115,Targets!$A$6:$A$45,0)),0))=0,SUM(Seasonality!$B$6:$B$18)=0),"",IFERROR(INDEX(Targets!$L$6:$L$45,MATCH('Weekly data'!$C115,Targets!$A$6:$A$45,0)),0)*$B115/SUM(Seasonality!$B$6:$B$18)),IF(Metrics!$J$16="Seasonal pipeline",IF(OR(N(IFERROR(INDEX(Targets!$L$6:$L$45,MATCH('Weekly data'!$C115,Targets!$A$6:$A$45,0)),0))=0,SUM(Seasonality!$C$6:$C$18)=0),"",IFERROR(INDEX(Targets!$L$6:$L$45,MATCH('Weekly data'!$C115,Targets!$A$6:$A$45,0)),0)*$C115/SUM(Seasonality!$C$6:$C$18)),IF(Metrics!$J$16="Quarter plan",IF(N(IFERROR(INDEX(Targets!$L$6:$L$45,MATCH('Weekly data'!$C115,Targets!$A$6:$A$45,0)),0))=0,"",IFERROR(INDEX(Targets!$L$6:$L$45,MATCH('Weekly data'!$C115,Targets!$A$6:$A$45,0)),0)),IF(AND(Metrics!$J$16="Weekly",ISNUMBER(Metrics!$K$16)),Metrics!$K$16,"")))))</f>
        <v/>
      </c>
      <c r="CG115">
        <f>IF(NOT(ISNUMBER('Weekly data'!O115)),"",IF(Metrics!$L$16="% of target",IF(ISNUMBER(CF115),IF(CF115=0,"",'Weekly data'!O115/CF115),""),'Weekly data'!O115))</f>
        <v/>
      </c>
      <c r="CH115">
        <f>IF(AND(ISNUMBER(CG115),ISNUMBER(CG114)),ABS(CG115-CG114),"")</f>
        <v/>
      </c>
      <c r="CI115">
        <f>IF(COUNT(CG103:CG114)&lt;12,"",AVERAGE(CG103:CG114))</f>
        <v/>
      </c>
      <c r="CJ115">
        <f>IF(COUNT(CH104:CH114)&lt;11,"",AVERAGE(CH104:CH114))</f>
        <v/>
      </c>
      <c r="CK115">
        <f>IF(OR(CI115="",CJ115=""),"",CI115+2.66*CJ115)</f>
        <v/>
      </c>
      <c r="CL115">
        <f>IF(OR(CI115="",CJ115=""),"",CI115-2.66*CJ115)</f>
        <v/>
      </c>
      <c r="CM115">
        <f>IF(OR(CI115="",COUNT(CG108:CG115)&lt;8),"",IF(COUNTIF(CG108:CG115,"&gt;"&amp;CI115)=8,"Above",IF(COUNTIF(CG108:CG115,"&lt;"&amp;CI115)=8,"Below","")))</f>
        <v/>
      </c>
      <c r="CN115">
        <f>IF('Weekly data'!$C115="","",IF(Metrics!$J$17="Seasonal bookings",IF(OR(N(IFERROR(INDEX(Targets!$M$6:$M$45,MATCH('Weekly data'!$C115,Targets!$A$6:$A$45,0)),0))=0,SUM(Seasonality!$B$6:$B$18)=0),"",IFERROR(INDEX(Targets!$M$6:$M$45,MATCH('Weekly data'!$C115,Targets!$A$6:$A$45,0)),0)*$B115/SUM(Seasonality!$B$6:$B$18)),IF(Metrics!$J$17="Seasonal pipeline",IF(OR(N(IFERROR(INDEX(Targets!$M$6:$M$45,MATCH('Weekly data'!$C115,Targets!$A$6:$A$45,0)),0))=0,SUM(Seasonality!$C$6:$C$18)=0),"",IFERROR(INDEX(Targets!$M$6:$M$45,MATCH('Weekly data'!$C115,Targets!$A$6:$A$45,0)),0)*$C115/SUM(Seasonality!$C$6:$C$18)),IF(Metrics!$J$17="Quarter plan",IF(N(IFERROR(INDEX(Targets!$M$6:$M$45,MATCH('Weekly data'!$C115,Targets!$A$6:$A$45,0)),0))=0,"",IFERROR(INDEX(Targets!$M$6:$M$45,MATCH('Weekly data'!$C115,Targets!$A$6:$A$45,0)),0)),IF(AND(Metrics!$J$17="Weekly",ISNUMBER(Metrics!$K$17)),Metrics!$K$17,"")))))</f>
        <v/>
      </c>
      <c r="CO115">
        <f>IF(NOT(ISNUMBER('Weekly data'!P115)),"",IF(Metrics!$L$17="% of target",IF(ISNUMBER(CN115),IF(CN115=0,"",'Weekly data'!P115/CN115),""),'Weekly data'!P115))</f>
        <v/>
      </c>
      <c r="CP115">
        <f>IF(AND(ISNUMBER(CO115),ISNUMBER(CO114)),ABS(CO115-CO114),"")</f>
        <v/>
      </c>
      <c r="CQ115">
        <f>IF(COUNT(CO103:CO114)&lt;12,"",AVERAGE(CO103:CO114))</f>
        <v/>
      </c>
      <c r="CR115">
        <f>IF(COUNT(CP104:CP114)&lt;11,"",AVERAGE(CP104:CP114))</f>
        <v/>
      </c>
      <c r="CS115">
        <f>IF(OR(CQ115="",CR115=""),"",CQ115+2.66*CR115)</f>
        <v/>
      </c>
      <c r="CT115">
        <f>IF(OR(CQ115="",CR115=""),"",CQ115-2.66*CR115)</f>
        <v/>
      </c>
      <c r="CU115">
        <f>IF(OR(CQ115="",COUNT(CO108:CO115)&lt;8),"",IF(COUNTIF(CO108:CO115,"&gt;"&amp;CQ115)=8,"Above",IF(COUNTIF(CO108:CO115,"&lt;"&amp;CQ115)=8,"Below","")))</f>
        <v/>
      </c>
    </row>
    <row r="116">
      <c r="A116" s="8">
        <f>'Weekly data'!A116</f>
        <v/>
      </c>
      <c r="B116">
        <f>IF('Weekly data'!D116="","",INDEX(Seasonality!$B$6:$B$18,'Weekly data'!D116))</f>
        <v/>
      </c>
      <c r="C116">
        <f>IF('Weekly data'!D116="","",INDEX(Seasonality!$C$6:$C$18,'Weekly data'!D116))</f>
        <v/>
      </c>
      <c r="D116">
        <f>IF('Weekly data'!$C116="","",IF(Metrics!$J$6="Seasonal bookings",IF(OR(N(IFERROR(INDEX(Targets!$B$6:$B$45,MATCH('Weekly data'!$C116,Targets!$A$6:$A$45,0)),0))=0,SUM(Seasonality!$B$6:$B$18)=0),"",IFERROR(INDEX(Targets!$B$6:$B$45,MATCH('Weekly data'!$C116,Targets!$A$6:$A$45,0)),0)*$B116/SUM(Seasonality!$B$6:$B$18)),IF(Metrics!$J$6="Seasonal pipeline",IF(OR(N(IFERROR(INDEX(Targets!$B$6:$B$45,MATCH('Weekly data'!$C116,Targets!$A$6:$A$45,0)),0))=0,SUM(Seasonality!$C$6:$C$18)=0),"",IFERROR(INDEX(Targets!$B$6:$B$45,MATCH('Weekly data'!$C116,Targets!$A$6:$A$45,0)),0)*$C116/SUM(Seasonality!$C$6:$C$18)),IF(Metrics!$J$6="Quarter plan",IF(N(IFERROR(INDEX(Targets!$B$6:$B$45,MATCH('Weekly data'!$C116,Targets!$A$6:$A$45,0)),0))=0,"",IFERROR(INDEX(Targets!$B$6:$B$45,MATCH('Weekly data'!$C116,Targets!$A$6:$A$45,0)),0)),IF(AND(Metrics!$J$6="Weekly",ISNUMBER(Metrics!$K$6)),Metrics!$K$6,"")))))</f>
        <v/>
      </c>
      <c r="E116">
        <f>IF(NOT(ISNUMBER('Weekly data'!E116)),"",IF(Metrics!$L$6="% of target",IF(ISNUMBER(D116),IF(D116=0,"",'Weekly data'!E116/D116),""),'Weekly data'!E116))</f>
        <v/>
      </c>
      <c r="F116">
        <f>IF(AND(ISNUMBER(E116),ISNUMBER(E115)),ABS(E116-E115),"")</f>
        <v/>
      </c>
      <c r="G116">
        <f>IF(COUNT(E104:E115)&lt;12,"",AVERAGE(E104:E115))</f>
        <v/>
      </c>
      <c r="H116">
        <f>IF(COUNT(F105:F115)&lt;11,"",AVERAGE(F105:F115))</f>
        <v/>
      </c>
      <c r="I116">
        <f>IF(OR(G116="",H116=""),"",G116+2.66*H116)</f>
        <v/>
      </c>
      <c r="J116">
        <f>IF(OR(G116="",H116=""),"",G116-2.66*H116)</f>
        <v/>
      </c>
      <c r="K116">
        <f>IF(OR(G116="",COUNT(E109:E116)&lt;8),"",IF(COUNTIF(E109:E116,"&gt;"&amp;G116)=8,"Above",IF(COUNTIF(E109:E116,"&lt;"&amp;G116)=8,"Below","")))</f>
        <v/>
      </c>
      <c r="L116">
        <f>IF('Weekly data'!$C116="","",IF(Metrics!$J$7="Seasonal bookings",IF(OR(N(IFERROR(INDEX(Targets!$C$6:$C$45,MATCH('Weekly data'!$C116,Targets!$A$6:$A$45,0)),0))=0,SUM(Seasonality!$B$6:$B$18)=0),"",IFERROR(INDEX(Targets!$C$6:$C$45,MATCH('Weekly data'!$C116,Targets!$A$6:$A$45,0)),0)*$B116/SUM(Seasonality!$B$6:$B$18)),IF(Metrics!$J$7="Seasonal pipeline",IF(OR(N(IFERROR(INDEX(Targets!$C$6:$C$45,MATCH('Weekly data'!$C116,Targets!$A$6:$A$45,0)),0))=0,SUM(Seasonality!$C$6:$C$18)=0),"",IFERROR(INDEX(Targets!$C$6:$C$45,MATCH('Weekly data'!$C116,Targets!$A$6:$A$45,0)),0)*$C116/SUM(Seasonality!$C$6:$C$18)),IF(Metrics!$J$7="Quarter plan",IF(N(IFERROR(INDEX(Targets!$C$6:$C$45,MATCH('Weekly data'!$C116,Targets!$A$6:$A$45,0)),0))=0,"",IFERROR(INDEX(Targets!$C$6:$C$45,MATCH('Weekly data'!$C116,Targets!$A$6:$A$45,0)),0)),IF(AND(Metrics!$J$7="Weekly",ISNUMBER(Metrics!$K$7)),Metrics!$K$7,"")))))</f>
        <v/>
      </c>
      <c r="M116">
        <f>IF(NOT(ISNUMBER('Weekly data'!F116)),"",IF(Metrics!$L$7="% of target",IF(ISNUMBER(L116),IF(L116=0,"",'Weekly data'!F116/L116),""),'Weekly data'!F116))</f>
        <v/>
      </c>
      <c r="N116">
        <f>IF(AND(ISNUMBER(M116),ISNUMBER(M115)),ABS(M116-M115),"")</f>
        <v/>
      </c>
      <c r="O116">
        <f>IF(COUNT(M104:M115)&lt;12,"",AVERAGE(M104:M115))</f>
        <v/>
      </c>
      <c r="P116">
        <f>IF(COUNT(N105:N115)&lt;11,"",AVERAGE(N105:N115))</f>
        <v/>
      </c>
      <c r="Q116">
        <f>IF(OR(O116="",P116=""),"",O116+2.66*P116)</f>
        <v/>
      </c>
      <c r="R116">
        <f>IF(OR(O116="",P116=""),"",O116-2.66*P116)</f>
        <v/>
      </c>
      <c r="S116">
        <f>IF(OR(O116="",COUNT(M109:M116)&lt;8),"",IF(COUNTIF(M109:M116,"&gt;"&amp;O116)=8,"Above",IF(COUNTIF(M109:M116,"&lt;"&amp;O116)=8,"Below","")))</f>
        <v/>
      </c>
      <c r="T116">
        <f>IF('Weekly data'!$C116="","",IF(Metrics!$J$8="Seasonal bookings",IF(OR(N(IFERROR(INDEX(Targets!$D$6:$D$45,MATCH('Weekly data'!$C116,Targets!$A$6:$A$45,0)),0))=0,SUM(Seasonality!$B$6:$B$18)=0),"",IFERROR(INDEX(Targets!$D$6:$D$45,MATCH('Weekly data'!$C116,Targets!$A$6:$A$45,0)),0)*$B116/SUM(Seasonality!$B$6:$B$18)),IF(Metrics!$J$8="Seasonal pipeline",IF(OR(N(IFERROR(INDEX(Targets!$D$6:$D$45,MATCH('Weekly data'!$C116,Targets!$A$6:$A$45,0)),0))=0,SUM(Seasonality!$C$6:$C$18)=0),"",IFERROR(INDEX(Targets!$D$6:$D$45,MATCH('Weekly data'!$C116,Targets!$A$6:$A$45,0)),0)*$C116/SUM(Seasonality!$C$6:$C$18)),IF(Metrics!$J$8="Quarter plan",IF(N(IFERROR(INDEX(Targets!$D$6:$D$45,MATCH('Weekly data'!$C116,Targets!$A$6:$A$45,0)),0))=0,"",IFERROR(INDEX(Targets!$D$6:$D$45,MATCH('Weekly data'!$C116,Targets!$A$6:$A$45,0)),0)),IF(AND(Metrics!$J$8="Weekly",ISNUMBER(Metrics!$K$8)),Metrics!$K$8,"")))))</f>
        <v/>
      </c>
      <c r="U116">
        <f>IF(NOT(ISNUMBER('Weekly data'!G116)),"",IF(Metrics!$L$8="% of target",IF(ISNUMBER(T116),IF(T116=0,"",'Weekly data'!G116/T116),""),'Weekly data'!G116))</f>
        <v/>
      </c>
      <c r="V116">
        <f>IF(AND(ISNUMBER(U116),ISNUMBER(U115)),ABS(U116-U115),"")</f>
        <v/>
      </c>
      <c r="W116">
        <f>IF(COUNT(U104:U115)&lt;12,"",AVERAGE(U104:U115))</f>
        <v/>
      </c>
      <c r="X116">
        <f>IF(COUNT(V105:V115)&lt;11,"",AVERAGE(V105:V115))</f>
        <v/>
      </c>
      <c r="Y116">
        <f>IF(OR(W116="",X116=""),"",W116+2.66*X116)</f>
        <v/>
      </c>
      <c r="Z116">
        <f>IF(OR(W116="",X116=""),"",W116-2.66*X116)</f>
        <v/>
      </c>
      <c r="AA116">
        <f>IF(OR(W116="",COUNT(U109:U116)&lt;8),"",IF(COUNTIF(U109:U116,"&gt;"&amp;W116)=8,"Above",IF(COUNTIF(U109:U116,"&lt;"&amp;W116)=8,"Below","")))</f>
        <v/>
      </c>
      <c r="AB116">
        <f>IF('Weekly data'!$C116="","",IF(Metrics!$J$9="Seasonal bookings",IF(OR(N(IFERROR(INDEX(Targets!$E$6:$E$45,MATCH('Weekly data'!$C116,Targets!$A$6:$A$45,0)),0))=0,SUM(Seasonality!$B$6:$B$18)=0),"",IFERROR(INDEX(Targets!$E$6:$E$45,MATCH('Weekly data'!$C116,Targets!$A$6:$A$45,0)),0)*$B116/SUM(Seasonality!$B$6:$B$18)),IF(Metrics!$J$9="Seasonal pipeline",IF(OR(N(IFERROR(INDEX(Targets!$E$6:$E$45,MATCH('Weekly data'!$C116,Targets!$A$6:$A$45,0)),0))=0,SUM(Seasonality!$C$6:$C$18)=0),"",IFERROR(INDEX(Targets!$E$6:$E$45,MATCH('Weekly data'!$C116,Targets!$A$6:$A$45,0)),0)*$C116/SUM(Seasonality!$C$6:$C$18)),IF(Metrics!$J$9="Quarter plan",IF(N(IFERROR(INDEX(Targets!$E$6:$E$45,MATCH('Weekly data'!$C116,Targets!$A$6:$A$45,0)),0))=0,"",IFERROR(INDEX(Targets!$E$6:$E$45,MATCH('Weekly data'!$C116,Targets!$A$6:$A$45,0)),0)),IF(AND(Metrics!$J$9="Weekly",ISNUMBER(Metrics!$K$9)),Metrics!$K$9,"")))))</f>
        <v/>
      </c>
      <c r="AC116">
        <f>IF(NOT(ISNUMBER('Weekly data'!H116)),"",IF(Metrics!$L$9="% of target",IF(ISNUMBER(AB116),IF(AB116=0,"",'Weekly data'!H116/AB116),""),'Weekly data'!H116))</f>
        <v/>
      </c>
      <c r="AD116">
        <f>IF(AND(ISNUMBER(AC116),ISNUMBER(AC115)),ABS(AC116-AC115),"")</f>
        <v/>
      </c>
      <c r="AE116">
        <f>IF(COUNT(AC104:AC115)&lt;12,"",AVERAGE(AC104:AC115))</f>
        <v/>
      </c>
      <c r="AF116">
        <f>IF(COUNT(AD105:AD115)&lt;11,"",AVERAGE(AD105:AD115))</f>
        <v/>
      </c>
      <c r="AG116">
        <f>IF(OR(AE116="",AF116=""),"",AE116+2.66*AF116)</f>
        <v/>
      </c>
      <c r="AH116">
        <f>IF(OR(AE116="",AF116=""),"",AE116-2.66*AF116)</f>
        <v/>
      </c>
      <c r="AI116">
        <f>IF(OR(AE116="",COUNT(AC109:AC116)&lt;8),"",IF(COUNTIF(AC109:AC116,"&gt;"&amp;AE116)=8,"Above",IF(COUNTIF(AC109:AC116,"&lt;"&amp;AE116)=8,"Below","")))</f>
        <v/>
      </c>
      <c r="AJ116">
        <f>IF('Weekly data'!$C116="","",IF(Metrics!$J$10="Seasonal bookings",IF(OR(N(IFERROR(INDEX(Targets!$F$6:$F$45,MATCH('Weekly data'!$C116,Targets!$A$6:$A$45,0)),0))=0,SUM(Seasonality!$B$6:$B$18)=0),"",IFERROR(INDEX(Targets!$F$6:$F$45,MATCH('Weekly data'!$C116,Targets!$A$6:$A$45,0)),0)*$B116/SUM(Seasonality!$B$6:$B$18)),IF(Metrics!$J$10="Seasonal pipeline",IF(OR(N(IFERROR(INDEX(Targets!$F$6:$F$45,MATCH('Weekly data'!$C116,Targets!$A$6:$A$45,0)),0))=0,SUM(Seasonality!$C$6:$C$18)=0),"",IFERROR(INDEX(Targets!$F$6:$F$45,MATCH('Weekly data'!$C116,Targets!$A$6:$A$45,0)),0)*$C116/SUM(Seasonality!$C$6:$C$18)),IF(Metrics!$J$10="Quarter plan",IF(N(IFERROR(INDEX(Targets!$F$6:$F$45,MATCH('Weekly data'!$C116,Targets!$A$6:$A$45,0)),0))=0,"",IFERROR(INDEX(Targets!$F$6:$F$45,MATCH('Weekly data'!$C116,Targets!$A$6:$A$45,0)),0)),IF(AND(Metrics!$J$10="Weekly",ISNUMBER(Metrics!$K$10)),Metrics!$K$10,"")))))</f>
        <v/>
      </c>
      <c r="AK116">
        <f>IF(NOT(ISNUMBER('Weekly data'!I116)),"",IF(Metrics!$L$10="% of target",IF(ISNUMBER(AJ116),IF(AJ116=0,"",'Weekly data'!I116/AJ116),""),'Weekly data'!I116))</f>
        <v/>
      </c>
      <c r="AL116">
        <f>IF(AND(ISNUMBER(AK116),ISNUMBER(AK115)),ABS(AK116-AK115),"")</f>
        <v/>
      </c>
      <c r="AM116">
        <f>IF(COUNT(AK104:AK115)&lt;12,"",AVERAGE(AK104:AK115))</f>
        <v/>
      </c>
      <c r="AN116">
        <f>IF(COUNT(AL105:AL115)&lt;11,"",AVERAGE(AL105:AL115))</f>
        <v/>
      </c>
      <c r="AO116">
        <f>IF(OR(AM116="",AN116=""),"",AM116+2.66*AN116)</f>
        <v/>
      </c>
      <c r="AP116">
        <f>IF(OR(AM116="",AN116=""),"",AM116-2.66*AN116)</f>
        <v/>
      </c>
      <c r="AQ116">
        <f>IF(OR(AM116="",COUNT(AK109:AK116)&lt;8),"",IF(COUNTIF(AK109:AK116,"&gt;"&amp;AM116)=8,"Above",IF(COUNTIF(AK109:AK116,"&lt;"&amp;AM116)=8,"Below","")))</f>
        <v/>
      </c>
      <c r="AR116">
        <f>IF('Weekly data'!$C116="","",IF(Metrics!$J$11="Seasonal bookings",IF(OR(N(IFERROR(INDEX(Targets!$G$6:$G$45,MATCH('Weekly data'!$C116,Targets!$A$6:$A$45,0)),0))=0,SUM(Seasonality!$B$6:$B$18)=0),"",IFERROR(INDEX(Targets!$G$6:$G$45,MATCH('Weekly data'!$C116,Targets!$A$6:$A$45,0)),0)*$B116/SUM(Seasonality!$B$6:$B$18)),IF(Metrics!$J$11="Seasonal pipeline",IF(OR(N(IFERROR(INDEX(Targets!$G$6:$G$45,MATCH('Weekly data'!$C116,Targets!$A$6:$A$45,0)),0))=0,SUM(Seasonality!$C$6:$C$18)=0),"",IFERROR(INDEX(Targets!$G$6:$G$45,MATCH('Weekly data'!$C116,Targets!$A$6:$A$45,0)),0)*$C116/SUM(Seasonality!$C$6:$C$18)),IF(Metrics!$J$11="Quarter plan",IF(N(IFERROR(INDEX(Targets!$G$6:$G$45,MATCH('Weekly data'!$C116,Targets!$A$6:$A$45,0)),0))=0,"",IFERROR(INDEX(Targets!$G$6:$G$45,MATCH('Weekly data'!$C116,Targets!$A$6:$A$45,0)),0)),IF(AND(Metrics!$J$11="Weekly",ISNUMBER(Metrics!$K$11)),Metrics!$K$11,"")))))</f>
        <v/>
      </c>
      <c r="AS116">
        <f>IF(NOT(ISNUMBER('Weekly data'!J116)),"",IF(Metrics!$L$11="% of target",IF(ISNUMBER(AR116),IF(AR116=0,"",'Weekly data'!J116/AR116),""),'Weekly data'!J116))</f>
        <v/>
      </c>
      <c r="AT116">
        <f>IF(AND(ISNUMBER(AS116),ISNUMBER(AS115)),ABS(AS116-AS115),"")</f>
        <v/>
      </c>
      <c r="AU116">
        <f>IF(COUNT(AS104:AS115)&lt;12,"",AVERAGE(AS104:AS115))</f>
        <v/>
      </c>
      <c r="AV116">
        <f>IF(COUNT(AT105:AT115)&lt;11,"",AVERAGE(AT105:AT115))</f>
        <v/>
      </c>
      <c r="AW116">
        <f>IF(OR(AU116="",AV116=""),"",AU116+2.66*AV116)</f>
        <v/>
      </c>
      <c r="AX116">
        <f>IF(OR(AU116="",AV116=""),"",AU116-2.66*AV116)</f>
        <v/>
      </c>
      <c r="AY116">
        <f>IF(OR(AU116="",COUNT(AS109:AS116)&lt;8),"",IF(COUNTIF(AS109:AS116,"&gt;"&amp;AU116)=8,"Above",IF(COUNTIF(AS109:AS116,"&lt;"&amp;AU116)=8,"Below","")))</f>
        <v/>
      </c>
      <c r="AZ116">
        <f>IF('Weekly data'!$C116="","",IF(Metrics!$J$12="Seasonal bookings",IF(OR(N(IFERROR(INDEX(Targets!$H$6:$H$45,MATCH('Weekly data'!$C116,Targets!$A$6:$A$45,0)),0))=0,SUM(Seasonality!$B$6:$B$18)=0),"",IFERROR(INDEX(Targets!$H$6:$H$45,MATCH('Weekly data'!$C116,Targets!$A$6:$A$45,0)),0)*$B116/SUM(Seasonality!$B$6:$B$18)),IF(Metrics!$J$12="Seasonal pipeline",IF(OR(N(IFERROR(INDEX(Targets!$H$6:$H$45,MATCH('Weekly data'!$C116,Targets!$A$6:$A$45,0)),0))=0,SUM(Seasonality!$C$6:$C$18)=0),"",IFERROR(INDEX(Targets!$H$6:$H$45,MATCH('Weekly data'!$C116,Targets!$A$6:$A$45,0)),0)*$C116/SUM(Seasonality!$C$6:$C$18)),IF(Metrics!$J$12="Quarter plan",IF(N(IFERROR(INDEX(Targets!$H$6:$H$45,MATCH('Weekly data'!$C116,Targets!$A$6:$A$45,0)),0))=0,"",IFERROR(INDEX(Targets!$H$6:$H$45,MATCH('Weekly data'!$C116,Targets!$A$6:$A$45,0)),0)),IF(AND(Metrics!$J$12="Weekly",ISNUMBER(Metrics!$K$12)),Metrics!$K$12,"")))))</f>
        <v/>
      </c>
      <c r="BA116">
        <f>IF(NOT(ISNUMBER('Weekly data'!K116)),"",IF(Metrics!$L$12="% of target",IF(ISNUMBER(AZ116),IF(AZ116=0,"",'Weekly data'!K116/AZ116),""),'Weekly data'!K116))</f>
        <v/>
      </c>
      <c r="BB116">
        <f>IF(AND(ISNUMBER(BA116),ISNUMBER(BA115)),ABS(BA116-BA115),"")</f>
        <v/>
      </c>
      <c r="BC116">
        <f>IF(COUNT(BA104:BA115)&lt;12,"",AVERAGE(BA104:BA115))</f>
        <v/>
      </c>
      <c r="BD116">
        <f>IF(COUNT(BB105:BB115)&lt;11,"",AVERAGE(BB105:BB115))</f>
        <v/>
      </c>
      <c r="BE116">
        <f>IF(OR(BC116="",BD116=""),"",BC116+2.66*BD116)</f>
        <v/>
      </c>
      <c r="BF116">
        <f>IF(OR(BC116="",BD116=""),"",BC116-2.66*BD116)</f>
        <v/>
      </c>
      <c r="BG116">
        <f>IF(OR(BC116="",COUNT(BA109:BA116)&lt;8),"",IF(COUNTIF(BA109:BA116,"&gt;"&amp;BC116)=8,"Above",IF(COUNTIF(BA109:BA116,"&lt;"&amp;BC116)=8,"Below","")))</f>
        <v/>
      </c>
      <c r="BH116">
        <f>IF('Weekly data'!$C116="","",IF(Metrics!$J$13="Seasonal bookings",IF(OR(N(IFERROR(INDEX(Targets!$I$6:$I$45,MATCH('Weekly data'!$C116,Targets!$A$6:$A$45,0)),0))=0,SUM(Seasonality!$B$6:$B$18)=0),"",IFERROR(INDEX(Targets!$I$6:$I$45,MATCH('Weekly data'!$C116,Targets!$A$6:$A$45,0)),0)*$B116/SUM(Seasonality!$B$6:$B$18)),IF(Metrics!$J$13="Seasonal pipeline",IF(OR(N(IFERROR(INDEX(Targets!$I$6:$I$45,MATCH('Weekly data'!$C116,Targets!$A$6:$A$45,0)),0))=0,SUM(Seasonality!$C$6:$C$18)=0),"",IFERROR(INDEX(Targets!$I$6:$I$45,MATCH('Weekly data'!$C116,Targets!$A$6:$A$45,0)),0)*$C116/SUM(Seasonality!$C$6:$C$18)),IF(Metrics!$J$13="Quarter plan",IF(N(IFERROR(INDEX(Targets!$I$6:$I$45,MATCH('Weekly data'!$C116,Targets!$A$6:$A$45,0)),0))=0,"",IFERROR(INDEX(Targets!$I$6:$I$45,MATCH('Weekly data'!$C116,Targets!$A$6:$A$45,0)),0)),IF(AND(Metrics!$J$13="Weekly",ISNUMBER(Metrics!$K$13)),Metrics!$K$13,"")))))</f>
        <v/>
      </c>
      <c r="BI116">
        <f>IF(NOT(ISNUMBER('Weekly data'!L116)),"",IF(Metrics!$L$13="% of target",IF(ISNUMBER(BH116),IF(BH116=0,"",'Weekly data'!L116/BH116),""),'Weekly data'!L116))</f>
        <v/>
      </c>
      <c r="BJ116">
        <f>IF(AND(ISNUMBER(BI116),ISNUMBER(BI115)),ABS(BI116-BI115),"")</f>
        <v/>
      </c>
      <c r="BK116">
        <f>IF(COUNT(BI104:BI115)&lt;12,"",AVERAGE(BI104:BI115))</f>
        <v/>
      </c>
      <c r="BL116">
        <f>IF(COUNT(BJ105:BJ115)&lt;11,"",AVERAGE(BJ105:BJ115))</f>
        <v/>
      </c>
      <c r="BM116">
        <f>IF(OR(BK116="",BL116=""),"",BK116+2.66*BL116)</f>
        <v/>
      </c>
      <c r="BN116">
        <f>IF(OR(BK116="",BL116=""),"",BK116-2.66*BL116)</f>
        <v/>
      </c>
      <c r="BO116">
        <f>IF(OR(BK116="",COUNT(BI109:BI116)&lt;8),"",IF(COUNTIF(BI109:BI116,"&gt;"&amp;BK116)=8,"Above",IF(COUNTIF(BI109:BI116,"&lt;"&amp;BK116)=8,"Below","")))</f>
        <v/>
      </c>
      <c r="BP116">
        <f>IF('Weekly data'!$C116="","",IF(Metrics!$J$14="Seasonal bookings",IF(OR(N(IFERROR(INDEX(Targets!$J$6:$J$45,MATCH('Weekly data'!$C116,Targets!$A$6:$A$45,0)),0))=0,SUM(Seasonality!$B$6:$B$18)=0),"",IFERROR(INDEX(Targets!$J$6:$J$45,MATCH('Weekly data'!$C116,Targets!$A$6:$A$45,0)),0)*$B116/SUM(Seasonality!$B$6:$B$18)),IF(Metrics!$J$14="Seasonal pipeline",IF(OR(N(IFERROR(INDEX(Targets!$J$6:$J$45,MATCH('Weekly data'!$C116,Targets!$A$6:$A$45,0)),0))=0,SUM(Seasonality!$C$6:$C$18)=0),"",IFERROR(INDEX(Targets!$J$6:$J$45,MATCH('Weekly data'!$C116,Targets!$A$6:$A$45,0)),0)*$C116/SUM(Seasonality!$C$6:$C$18)),IF(Metrics!$J$14="Quarter plan",IF(N(IFERROR(INDEX(Targets!$J$6:$J$45,MATCH('Weekly data'!$C116,Targets!$A$6:$A$45,0)),0))=0,"",IFERROR(INDEX(Targets!$J$6:$J$45,MATCH('Weekly data'!$C116,Targets!$A$6:$A$45,0)),0)),IF(AND(Metrics!$J$14="Weekly",ISNUMBER(Metrics!$K$14)),Metrics!$K$14,"")))))</f>
        <v/>
      </c>
      <c r="BQ116">
        <f>IF(NOT(ISNUMBER('Weekly data'!M116)),"",IF(Metrics!$L$14="% of target",IF(ISNUMBER(BP116),IF(BP116=0,"",'Weekly data'!M116/BP116),""),'Weekly data'!M116))</f>
        <v/>
      </c>
      <c r="BR116">
        <f>IF(AND(ISNUMBER(BQ116),ISNUMBER(BQ115)),ABS(BQ116-BQ115),"")</f>
        <v/>
      </c>
      <c r="BS116">
        <f>IF(COUNT(BQ104:BQ115)&lt;12,"",AVERAGE(BQ104:BQ115))</f>
        <v/>
      </c>
      <c r="BT116">
        <f>IF(COUNT(BR105:BR115)&lt;11,"",AVERAGE(BR105:BR115))</f>
        <v/>
      </c>
      <c r="BU116">
        <f>IF(OR(BS116="",BT116=""),"",BS116+2.66*BT116)</f>
        <v/>
      </c>
      <c r="BV116">
        <f>IF(OR(BS116="",BT116=""),"",BS116-2.66*BT116)</f>
        <v/>
      </c>
      <c r="BW116">
        <f>IF(OR(BS116="",COUNT(BQ109:BQ116)&lt;8),"",IF(COUNTIF(BQ109:BQ116,"&gt;"&amp;BS116)=8,"Above",IF(COUNTIF(BQ109:BQ116,"&lt;"&amp;BS116)=8,"Below","")))</f>
        <v/>
      </c>
      <c r="BX116">
        <f>IF('Weekly data'!$C116="","",IF(Metrics!$J$15="Seasonal bookings",IF(OR(N(IFERROR(INDEX(Targets!$K$6:$K$45,MATCH('Weekly data'!$C116,Targets!$A$6:$A$45,0)),0))=0,SUM(Seasonality!$B$6:$B$18)=0),"",IFERROR(INDEX(Targets!$K$6:$K$45,MATCH('Weekly data'!$C116,Targets!$A$6:$A$45,0)),0)*$B116/SUM(Seasonality!$B$6:$B$18)),IF(Metrics!$J$15="Seasonal pipeline",IF(OR(N(IFERROR(INDEX(Targets!$K$6:$K$45,MATCH('Weekly data'!$C116,Targets!$A$6:$A$45,0)),0))=0,SUM(Seasonality!$C$6:$C$18)=0),"",IFERROR(INDEX(Targets!$K$6:$K$45,MATCH('Weekly data'!$C116,Targets!$A$6:$A$45,0)),0)*$C116/SUM(Seasonality!$C$6:$C$18)),IF(Metrics!$J$15="Quarter plan",IF(N(IFERROR(INDEX(Targets!$K$6:$K$45,MATCH('Weekly data'!$C116,Targets!$A$6:$A$45,0)),0))=0,"",IFERROR(INDEX(Targets!$K$6:$K$45,MATCH('Weekly data'!$C116,Targets!$A$6:$A$45,0)),0)),IF(AND(Metrics!$J$15="Weekly",ISNUMBER(Metrics!$K$15)),Metrics!$K$15,"")))))</f>
        <v/>
      </c>
      <c r="BY116">
        <f>IF(NOT(ISNUMBER('Weekly data'!N116)),"",IF(Metrics!$L$15="% of target",IF(ISNUMBER(BX116),IF(BX116=0,"",'Weekly data'!N116/BX116),""),'Weekly data'!N116))</f>
        <v/>
      </c>
      <c r="BZ116">
        <f>IF(AND(ISNUMBER(BY116),ISNUMBER(BY115)),ABS(BY116-BY115),"")</f>
        <v/>
      </c>
      <c r="CA116">
        <f>IF(COUNT(BY104:BY115)&lt;12,"",AVERAGE(BY104:BY115))</f>
        <v/>
      </c>
      <c r="CB116">
        <f>IF(COUNT(BZ105:BZ115)&lt;11,"",AVERAGE(BZ105:BZ115))</f>
        <v/>
      </c>
      <c r="CC116">
        <f>IF(OR(CA116="",CB116=""),"",CA116+2.66*CB116)</f>
        <v/>
      </c>
      <c r="CD116">
        <f>IF(OR(CA116="",CB116=""),"",CA116-2.66*CB116)</f>
        <v/>
      </c>
      <c r="CE116">
        <f>IF(OR(CA116="",COUNT(BY109:BY116)&lt;8),"",IF(COUNTIF(BY109:BY116,"&gt;"&amp;CA116)=8,"Above",IF(COUNTIF(BY109:BY116,"&lt;"&amp;CA116)=8,"Below","")))</f>
        <v/>
      </c>
      <c r="CF116">
        <f>IF('Weekly data'!$C116="","",IF(Metrics!$J$16="Seasonal bookings",IF(OR(N(IFERROR(INDEX(Targets!$L$6:$L$45,MATCH('Weekly data'!$C116,Targets!$A$6:$A$45,0)),0))=0,SUM(Seasonality!$B$6:$B$18)=0),"",IFERROR(INDEX(Targets!$L$6:$L$45,MATCH('Weekly data'!$C116,Targets!$A$6:$A$45,0)),0)*$B116/SUM(Seasonality!$B$6:$B$18)),IF(Metrics!$J$16="Seasonal pipeline",IF(OR(N(IFERROR(INDEX(Targets!$L$6:$L$45,MATCH('Weekly data'!$C116,Targets!$A$6:$A$45,0)),0))=0,SUM(Seasonality!$C$6:$C$18)=0),"",IFERROR(INDEX(Targets!$L$6:$L$45,MATCH('Weekly data'!$C116,Targets!$A$6:$A$45,0)),0)*$C116/SUM(Seasonality!$C$6:$C$18)),IF(Metrics!$J$16="Quarter plan",IF(N(IFERROR(INDEX(Targets!$L$6:$L$45,MATCH('Weekly data'!$C116,Targets!$A$6:$A$45,0)),0))=0,"",IFERROR(INDEX(Targets!$L$6:$L$45,MATCH('Weekly data'!$C116,Targets!$A$6:$A$45,0)),0)),IF(AND(Metrics!$J$16="Weekly",ISNUMBER(Metrics!$K$16)),Metrics!$K$16,"")))))</f>
        <v/>
      </c>
      <c r="CG116">
        <f>IF(NOT(ISNUMBER('Weekly data'!O116)),"",IF(Metrics!$L$16="% of target",IF(ISNUMBER(CF116),IF(CF116=0,"",'Weekly data'!O116/CF116),""),'Weekly data'!O116))</f>
        <v/>
      </c>
      <c r="CH116">
        <f>IF(AND(ISNUMBER(CG116),ISNUMBER(CG115)),ABS(CG116-CG115),"")</f>
        <v/>
      </c>
      <c r="CI116">
        <f>IF(COUNT(CG104:CG115)&lt;12,"",AVERAGE(CG104:CG115))</f>
        <v/>
      </c>
      <c r="CJ116">
        <f>IF(COUNT(CH105:CH115)&lt;11,"",AVERAGE(CH105:CH115))</f>
        <v/>
      </c>
      <c r="CK116">
        <f>IF(OR(CI116="",CJ116=""),"",CI116+2.66*CJ116)</f>
        <v/>
      </c>
      <c r="CL116">
        <f>IF(OR(CI116="",CJ116=""),"",CI116-2.66*CJ116)</f>
        <v/>
      </c>
      <c r="CM116">
        <f>IF(OR(CI116="",COUNT(CG109:CG116)&lt;8),"",IF(COUNTIF(CG109:CG116,"&gt;"&amp;CI116)=8,"Above",IF(COUNTIF(CG109:CG116,"&lt;"&amp;CI116)=8,"Below","")))</f>
        <v/>
      </c>
      <c r="CN116">
        <f>IF('Weekly data'!$C116="","",IF(Metrics!$J$17="Seasonal bookings",IF(OR(N(IFERROR(INDEX(Targets!$M$6:$M$45,MATCH('Weekly data'!$C116,Targets!$A$6:$A$45,0)),0))=0,SUM(Seasonality!$B$6:$B$18)=0),"",IFERROR(INDEX(Targets!$M$6:$M$45,MATCH('Weekly data'!$C116,Targets!$A$6:$A$45,0)),0)*$B116/SUM(Seasonality!$B$6:$B$18)),IF(Metrics!$J$17="Seasonal pipeline",IF(OR(N(IFERROR(INDEX(Targets!$M$6:$M$45,MATCH('Weekly data'!$C116,Targets!$A$6:$A$45,0)),0))=0,SUM(Seasonality!$C$6:$C$18)=0),"",IFERROR(INDEX(Targets!$M$6:$M$45,MATCH('Weekly data'!$C116,Targets!$A$6:$A$45,0)),0)*$C116/SUM(Seasonality!$C$6:$C$18)),IF(Metrics!$J$17="Quarter plan",IF(N(IFERROR(INDEX(Targets!$M$6:$M$45,MATCH('Weekly data'!$C116,Targets!$A$6:$A$45,0)),0))=0,"",IFERROR(INDEX(Targets!$M$6:$M$45,MATCH('Weekly data'!$C116,Targets!$A$6:$A$45,0)),0)),IF(AND(Metrics!$J$17="Weekly",ISNUMBER(Metrics!$K$17)),Metrics!$K$17,"")))))</f>
        <v/>
      </c>
      <c r="CO116">
        <f>IF(NOT(ISNUMBER('Weekly data'!P116)),"",IF(Metrics!$L$17="% of target",IF(ISNUMBER(CN116),IF(CN116=0,"",'Weekly data'!P116/CN116),""),'Weekly data'!P116))</f>
        <v/>
      </c>
      <c r="CP116">
        <f>IF(AND(ISNUMBER(CO116),ISNUMBER(CO115)),ABS(CO116-CO115),"")</f>
        <v/>
      </c>
      <c r="CQ116">
        <f>IF(COUNT(CO104:CO115)&lt;12,"",AVERAGE(CO104:CO115))</f>
        <v/>
      </c>
      <c r="CR116">
        <f>IF(COUNT(CP105:CP115)&lt;11,"",AVERAGE(CP105:CP115))</f>
        <v/>
      </c>
      <c r="CS116">
        <f>IF(OR(CQ116="",CR116=""),"",CQ116+2.66*CR116)</f>
        <v/>
      </c>
      <c r="CT116">
        <f>IF(OR(CQ116="",CR116=""),"",CQ116-2.66*CR116)</f>
        <v/>
      </c>
      <c r="CU116">
        <f>IF(OR(CQ116="",COUNT(CO109:CO116)&lt;8),"",IF(COUNTIF(CO109:CO116,"&gt;"&amp;CQ116)=8,"Above",IF(COUNTIF(CO109:CO116,"&lt;"&amp;CQ116)=8,"Below","")))</f>
        <v/>
      </c>
    </row>
    <row r="117">
      <c r="A117" s="8">
        <f>'Weekly data'!A117</f>
        <v/>
      </c>
      <c r="B117">
        <f>IF('Weekly data'!D117="","",INDEX(Seasonality!$B$6:$B$18,'Weekly data'!D117))</f>
        <v/>
      </c>
      <c r="C117">
        <f>IF('Weekly data'!D117="","",INDEX(Seasonality!$C$6:$C$18,'Weekly data'!D117))</f>
        <v/>
      </c>
      <c r="D117">
        <f>IF('Weekly data'!$C117="","",IF(Metrics!$J$6="Seasonal bookings",IF(OR(N(IFERROR(INDEX(Targets!$B$6:$B$45,MATCH('Weekly data'!$C117,Targets!$A$6:$A$45,0)),0))=0,SUM(Seasonality!$B$6:$B$18)=0),"",IFERROR(INDEX(Targets!$B$6:$B$45,MATCH('Weekly data'!$C117,Targets!$A$6:$A$45,0)),0)*$B117/SUM(Seasonality!$B$6:$B$18)),IF(Metrics!$J$6="Seasonal pipeline",IF(OR(N(IFERROR(INDEX(Targets!$B$6:$B$45,MATCH('Weekly data'!$C117,Targets!$A$6:$A$45,0)),0))=0,SUM(Seasonality!$C$6:$C$18)=0),"",IFERROR(INDEX(Targets!$B$6:$B$45,MATCH('Weekly data'!$C117,Targets!$A$6:$A$45,0)),0)*$C117/SUM(Seasonality!$C$6:$C$18)),IF(Metrics!$J$6="Quarter plan",IF(N(IFERROR(INDEX(Targets!$B$6:$B$45,MATCH('Weekly data'!$C117,Targets!$A$6:$A$45,0)),0))=0,"",IFERROR(INDEX(Targets!$B$6:$B$45,MATCH('Weekly data'!$C117,Targets!$A$6:$A$45,0)),0)),IF(AND(Metrics!$J$6="Weekly",ISNUMBER(Metrics!$K$6)),Metrics!$K$6,"")))))</f>
        <v/>
      </c>
      <c r="E117">
        <f>IF(NOT(ISNUMBER('Weekly data'!E117)),"",IF(Metrics!$L$6="% of target",IF(ISNUMBER(D117),IF(D117=0,"",'Weekly data'!E117/D117),""),'Weekly data'!E117))</f>
        <v/>
      </c>
      <c r="F117">
        <f>IF(AND(ISNUMBER(E117),ISNUMBER(E116)),ABS(E117-E116),"")</f>
        <v/>
      </c>
      <c r="G117">
        <f>IF(COUNT(E105:E116)&lt;12,"",AVERAGE(E105:E116))</f>
        <v/>
      </c>
      <c r="H117">
        <f>IF(COUNT(F106:F116)&lt;11,"",AVERAGE(F106:F116))</f>
        <v/>
      </c>
      <c r="I117">
        <f>IF(OR(G117="",H117=""),"",G117+2.66*H117)</f>
        <v/>
      </c>
      <c r="J117">
        <f>IF(OR(G117="",H117=""),"",G117-2.66*H117)</f>
        <v/>
      </c>
      <c r="K117">
        <f>IF(OR(G117="",COUNT(E110:E117)&lt;8),"",IF(COUNTIF(E110:E117,"&gt;"&amp;G117)=8,"Above",IF(COUNTIF(E110:E117,"&lt;"&amp;G117)=8,"Below","")))</f>
        <v/>
      </c>
      <c r="L117">
        <f>IF('Weekly data'!$C117="","",IF(Metrics!$J$7="Seasonal bookings",IF(OR(N(IFERROR(INDEX(Targets!$C$6:$C$45,MATCH('Weekly data'!$C117,Targets!$A$6:$A$45,0)),0))=0,SUM(Seasonality!$B$6:$B$18)=0),"",IFERROR(INDEX(Targets!$C$6:$C$45,MATCH('Weekly data'!$C117,Targets!$A$6:$A$45,0)),0)*$B117/SUM(Seasonality!$B$6:$B$18)),IF(Metrics!$J$7="Seasonal pipeline",IF(OR(N(IFERROR(INDEX(Targets!$C$6:$C$45,MATCH('Weekly data'!$C117,Targets!$A$6:$A$45,0)),0))=0,SUM(Seasonality!$C$6:$C$18)=0),"",IFERROR(INDEX(Targets!$C$6:$C$45,MATCH('Weekly data'!$C117,Targets!$A$6:$A$45,0)),0)*$C117/SUM(Seasonality!$C$6:$C$18)),IF(Metrics!$J$7="Quarter plan",IF(N(IFERROR(INDEX(Targets!$C$6:$C$45,MATCH('Weekly data'!$C117,Targets!$A$6:$A$45,0)),0))=0,"",IFERROR(INDEX(Targets!$C$6:$C$45,MATCH('Weekly data'!$C117,Targets!$A$6:$A$45,0)),0)),IF(AND(Metrics!$J$7="Weekly",ISNUMBER(Metrics!$K$7)),Metrics!$K$7,"")))))</f>
        <v/>
      </c>
      <c r="M117">
        <f>IF(NOT(ISNUMBER('Weekly data'!F117)),"",IF(Metrics!$L$7="% of target",IF(ISNUMBER(L117),IF(L117=0,"",'Weekly data'!F117/L117),""),'Weekly data'!F117))</f>
        <v/>
      </c>
      <c r="N117">
        <f>IF(AND(ISNUMBER(M117),ISNUMBER(M116)),ABS(M117-M116),"")</f>
        <v/>
      </c>
      <c r="O117">
        <f>IF(COUNT(M105:M116)&lt;12,"",AVERAGE(M105:M116))</f>
        <v/>
      </c>
      <c r="P117">
        <f>IF(COUNT(N106:N116)&lt;11,"",AVERAGE(N106:N116))</f>
        <v/>
      </c>
      <c r="Q117">
        <f>IF(OR(O117="",P117=""),"",O117+2.66*P117)</f>
        <v/>
      </c>
      <c r="R117">
        <f>IF(OR(O117="",P117=""),"",O117-2.66*P117)</f>
        <v/>
      </c>
      <c r="S117">
        <f>IF(OR(O117="",COUNT(M110:M117)&lt;8),"",IF(COUNTIF(M110:M117,"&gt;"&amp;O117)=8,"Above",IF(COUNTIF(M110:M117,"&lt;"&amp;O117)=8,"Below","")))</f>
        <v/>
      </c>
      <c r="T117">
        <f>IF('Weekly data'!$C117="","",IF(Metrics!$J$8="Seasonal bookings",IF(OR(N(IFERROR(INDEX(Targets!$D$6:$D$45,MATCH('Weekly data'!$C117,Targets!$A$6:$A$45,0)),0))=0,SUM(Seasonality!$B$6:$B$18)=0),"",IFERROR(INDEX(Targets!$D$6:$D$45,MATCH('Weekly data'!$C117,Targets!$A$6:$A$45,0)),0)*$B117/SUM(Seasonality!$B$6:$B$18)),IF(Metrics!$J$8="Seasonal pipeline",IF(OR(N(IFERROR(INDEX(Targets!$D$6:$D$45,MATCH('Weekly data'!$C117,Targets!$A$6:$A$45,0)),0))=0,SUM(Seasonality!$C$6:$C$18)=0),"",IFERROR(INDEX(Targets!$D$6:$D$45,MATCH('Weekly data'!$C117,Targets!$A$6:$A$45,0)),0)*$C117/SUM(Seasonality!$C$6:$C$18)),IF(Metrics!$J$8="Quarter plan",IF(N(IFERROR(INDEX(Targets!$D$6:$D$45,MATCH('Weekly data'!$C117,Targets!$A$6:$A$45,0)),0))=0,"",IFERROR(INDEX(Targets!$D$6:$D$45,MATCH('Weekly data'!$C117,Targets!$A$6:$A$45,0)),0)),IF(AND(Metrics!$J$8="Weekly",ISNUMBER(Metrics!$K$8)),Metrics!$K$8,"")))))</f>
        <v/>
      </c>
      <c r="U117">
        <f>IF(NOT(ISNUMBER('Weekly data'!G117)),"",IF(Metrics!$L$8="% of target",IF(ISNUMBER(T117),IF(T117=0,"",'Weekly data'!G117/T117),""),'Weekly data'!G117))</f>
        <v/>
      </c>
      <c r="V117">
        <f>IF(AND(ISNUMBER(U117),ISNUMBER(U116)),ABS(U117-U116),"")</f>
        <v/>
      </c>
      <c r="W117">
        <f>IF(COUNT(U105:U116)&lt;12,"",AVERAGE(U105:U116))</f>
        <v/>
      </c>
      <c r="X117">
        <f>IF(COUNT(V106:V116)&lt;11,"",AVERAGE(V106:V116))</f>
        <v/>
      </c>
      <c r="Y117">
        <f>IF(OR(W117="",X117=""),"",W117+2.66*X117)</f>
        <v/>
      </c>
      <c r="Z117">
        <f>IF(OR(W117="",X117=""),"",W117-2.66*X117)</f>
        <v/>
      </c>
      <c r="AA117">
        <f>IF(OR(W117="",COUNT(U110:U117)&lt;8),"",IF(COUNTIF(U110:U117,"&gt;"&amp;W117)=8,"Above",IF(COUNTIF(U110:U117,"&lt;"&amp;W117)=8,"Below","")))</f>
        <v/>
      </c>
      <c r="AB117">
        <f>IF('Weekly data'!$C117="","",IF(Metrics!$J$9="Seasonal bookings",IF(OR(N(IFERROR(INDEX(Targets!$E$6:$E$45,MATCH('Weekly data'!$C117,Targets!$A$6:$A$45,0)),0))=0,SUM(Seasonality!$B$6:$B$18)=0),"",IFERROR(INDEX(Targets!$E$6:$E$45,MATCH('Weekly data'!$C117,Targets!$A$6:$A$45,0)),0)*$B117/SUM(Seasonality!$B$6:$B$18)),IF(Metrics!$J$9="Seasonal pipeline",IF(OR(N(IFERROR(INDEX(Targets!$E$6:$E$45,MATCH('Weekly data'!$C117,Targets!$A$6:$A$45,0)),0))=0,SUM(Seasonality!$C$6:$C$18)=0),"",IFERROR(INDEX(Targets!$E$6:$E$45,MATCH('Weekly data'!$C117,Targets!$A$6:$A$45,0)),0)*$C117/SUM(Seasonality!$C$6:$C$18)),IF(Metrics!$J$9="Quarter plan",IF(N(IFERROR(INDEX(Targets!$E$6:$E$45,MATCH('Weekly data'!$C117,Targets!$A$6:$A$45,0)),0))=0,"",IFERROR(INDEX(Targets!$E$6:$E$45,MATCH('Weekly data'!$C117,Targets!$A$6:$A$45,0)),0)),IF(AND(Metrics!$J$9="Weekly",ISNUMBER(Metrics!$K$9)),Metrics!$K$9,"")))))</f>
        <v/>
      </c>
      <c r="AC117">
        <f>IF(NOT(ISNUMBER('Weekly data'!H117)),"",IF(Metrics!$L$9="% of target",IF(ISNUMBER(AB117),IF(AB117=0,"",'Weekly data'!H117/AB117),""),'Weekly data'!H117))</f>
        <v/>
      </c>
      <c r="AD117">
        <f>IF(AND(ISNUMBER(AC117),ISNUMBER(AC116)),ABS(AC117-AC116),"")</f>
        <v/>
      </c>
      <c r="AE117">
        <f>IF(COUNT(AC105:AC116)&lt;12,"",AVERAGE(AC105:AC116))</f>
        <v/>
      </c>
      <c r="AF117">
        <f>IF(COUNT(AD106:AD116)&lt;11,"",AVERAGE(AD106:AD116))</f>
        <v/>
      </c>
      <c r="AG117">
        <f>IF(OR(AE117="",AF117=""),"",AE117+2.66*AF117)</f>
        <v/>
      </c>
      <c r="AH117">
        <f>IF(OR(AE117="",AF117=""),"",AE117-2.66*AF117)</f>
        <v/>
      </c>
      <c r="AI117">
        <f>IF(OR(AE117="",COUNT(AC110:AC117)&lt;8),"",IF(COUNTIF(AC110:AC117,"&gt;"&amp;AE117)=8,"Above",IF(COUNTIF(AC110:AC117,"&lt;"&amp;AE117)=8,"Below","")))</f>
        <v/>
      </c>
      <c r="AJ117">
        <f>IF('Weekly data'!$C117="","",IF(Metrics!$J$10="Seasonal bookings",IF(OR(N(IFERROR(INDEX(Targets!$F$6:$F$45,MATCH('Weekly data'!$C117,Targets!$A$6:$A$45,0)),0))=0,SUM(Seasonality!$B$6:$B$18)=0),"",IFERROR(INDEX(Targets!$F$6:$F$45,MATCH('Weekly data'!$C117,Targets!$A$6:$A$45,0)),0)*$B117/SUM(Seasonality!$B$6:$B$18)),IF(Metrics!$J$10="Seasonal pipeline",IF(OR(N(IFERROR(INDEX(Targets!$F$6:$F$45,MATCH('Weekly data'!$C117,Targets!$A$6:$A$45,0)),0))=0,SUM(Seasonality!$C$6:$C$18)=0),"",IFERROR(INDEX(Targets!$F$6:$F$45,MATCH('Weekly data'!$C117,Targets!$A$6:$A$45,0)),0)*$C117/SUM(Seasonality!$C$6:$C$18)),IF(Metrics!$J$10="Quarter plan",IF(N(IFERROR(INDEX(Targets!$F$6:$F$45,MATCH('Weekly data'!$C117,Targets!$A$6:$A$45,0)),0))=0,"",IFERROR(INDEX(Targets!$F$6:$F$45,MATCH('Weekly data'!$C117,Targets!$A$6:$A$45,0)),0)),IF(AND(Metrics!$J$10="Weekly",ISNUMBER(Metrics!$K$10)),Metrics!$K$10,"")))))</f>
        <v/>
      </c>
      <c r="AK117">
        <f>IF(NOT(ISNUMBER('Weekly data'!I117)),"",IF(Metrics!$L$10="% of target",IF(ISNUMBER(AJ117),IF(AJ117=0,"",'Weekly data'!I117/AJ117),""),'Weekly data'!I117))</f>
        <v/>
      </c>
      <c r="AL117">
        <f>IF(AND(ISNUMBER(AK117),ISNUMBER(AK116)),ABS(AK117-AK116),"")</f>
        <v/>
      </c>
      <c r="AM117">
        <f>IF(COUNT(AK105:AK116)&lt;12,"",AVERAGE(AK105:AK116))</f>
        <v/>
      </c>
      <c r="AN117">
        <f>IF(COUNT(AL106:AL116)&lt;11,"",AVERAGE(AL106:AL116))</f>
        <v/>
      </c>
      <c r="AO117">
        <f>IF(OR(AM117="",AN117=""),"",AM117+2.66*AN117)</f>
        <v/>
      </c>
      <c r="AP117">
        <f>IF(OR(AM117="",AN117=""),"",AM117-2.66*AN117)</f>
        <v/>
      </c>
      <c r="AQ117">
        <f>IF(OR(AM117="",COUNT(AK110:AK117)&lt;8),"",IF(COUNTIF(AK110:AK117,"&gt;"&amp;AM117)=8,"Above",IF(COUNTIF(AK110:AK117,"&lt;"&amp;AM117)=8,"Below","")))</f>
        <v/>
      </c>
      <c r="AR117">
        <f>IF('Weekly data'!$C117="","",IF(Metrics!$J$11="Seasonal bookings",IF(OR(N(IFERROR(INDEX(Targets!$G$6:$G$45,MATCH('Weekly data'!$C117,Targets!$A$6:$A$45,0)),0))=0,SUM(Seasonality!$B$6:$B$18)=0),"",IFERROR(INDEX(Targets!$G$6:$G$45,MATCH('Weekly data'!$C117,Targets!$A$6:$A$45,0)),0)*$B117/SUM(Seasonality!$B$6:$B$18)),IF(Metrics!$J$11="Seasonal pipeline",IF(OR(N(IFERROR(INDEX(Targets!$G$6:$G$45,MATCH('Weekly data'!$C117,Targets!$A$6:$A$45,0)),0))=0,SUM(Seasonality!$C$6:$C$18)=0),"",IFERROR(INDEX(Targets!$G$6:$G$45,MATCH('Weekly data'!$C117,Targets!$A$6:$A$45,0)),0)*$C117/SUM(Seasonality!$C$6:$C$18)),IF(Metrics!$J$11="Quarter plan",IF(N(IFERROR(INDEX(Targets!$G$6:$G$45,MATCH('Weekly data'!$C117,Targets!$A$6:$A$45,0)),0))=0,"",IFERROR(INDEX(Targets!$G$6:$G$45,MATCH('Weekly data'!$C117,Targets!$A$6:$A$45,0)),0)),IF(AND(Metrics!$J$11="Weekly",ISNUMBER(Metrics!$K$11)),Metrics!$K$11,"")))))</f>
        <v/>
      </c>
      <c r="AS117">
        <f>IF(NOT(ISNUMBER('Weekly data'!J117)),"",IF(Metrics!$L$11="% of target",IF(ISNUMBER(AR117),IF(AR117=0,"",'Weekly data'!J117/AR117),""),'Weekly data'!J117))</f>
        <v/>
      </c>
      <c r="AT117">
        <f>IF(AND(ISNUMBER(AS117),ISNUMBER(AS116)),ABS(AS117-AS116),"")</f>
        <v/>
      </c>
      <c r="AU117">
        <f>IF(COUNT(AS105:AS116)&lt;12,"",AVERAGE(AS105:AS116))</f>
        <v/>
      </c>
      <c r="AV117">
        <f>IF(COUNT(AT106:AT116)&lt;11,"",AVERAGE(AT106:AT116))</f>
        <v/>
      </c>
      <c r="AW117">
        <f>IF(OR(AU117="",AV117=""),"",AU117+2.66*AV117)</f>
        <v/>
      </c>
      <c r="AX117">
        <f>IF(OR(AU117="",AV117=""),"",AU117-2.66*AV117)</f>
        <v/>
      </c>
      <c r="AY117">
        <f>IF(OR(AU117="",COUNT(AS110:AS117)&lt;8),"",IF(COUNTIF(AS110:AS117,"&gt;"&amp;AU117)=8,"Above",IF(COUNTIF(AS110:AS117,"&lt;"&amp;AU117)=8,"Below","")))</f>
        <v/>
      </c>
      <c r="AZ117">
        <f>IF('Weekly data'!$C117="","",IF(Metrics!$J$12="Seasonal bookings",IF(OR(N(IFERROR(INDEX(Targets!$H$6:$H$45,MATCH('Weekly data'!$C117,Targets!$A$6:$A$45,0)),0))=0,SUM(Seasonality!$B$6:$B$18)=0),"",IFERROR(INDEX(Targets!$H$6:$H$45,MATCH('Weekly data'!$C117,Targets!$A$6:$A$45,0)),0)*$B117/SUM(Seasonality!$B$6:$B$18)),IF(Metrics!$J$12="Seasonal pipeline",IF(OR(N(IFERROR(INDEX(Targets!$H$6:$H$45,MATCH('Weekly data'!$C117,Targets!$A$6:$A$45,0)),0))=0,SUM(Seasonality!$C$6:$C$18)=0),"",IFERROR(INDEX(Targets!$H$6:$H$45,MATCH('Weekly data'!$C117,Targets!$A$6:$A$45,0)),0)*$C117/SUM(Seasonality!$C$6:$C$18)),IF(Metrics!$J$12="Quarter plan",IF(N(IFERROR(INDEX(Targets!$H$6:$H$45,MATCH('Weekly data'!$C117,Targets!$A$6:$A$45,0)),0))=0,"",IFERROR(INDEX(Targets!$H$6:$H$45,MATCH('Weekly data'!$C117,Targets!$A$6:$A$45,0)),0)),IF(AND(Metrics!$J$12="Weekly",ISNUMBER(Metrics!$K$12)),Metrics!$K$12,"")))))</f>
        <v/>
      </c>
      <c r="BA117">
        <f>IF(NOT(ISNUMBER('Weekly data'!K117)),"",IF(Metrics!$L$12="% of target",IF(ISNUMBER(AZ117),IF(AZ117=0,"",'Weekly data'!K117/AZ117),""),'Weekly data'!K117))</f>
        <v/>
      </c>
      <c r="BB117">
        <f>IF(AND(ISNUMBER(BA117),ISNUMBER(BA116)),ABS(BA117-BA116),"")</f>
        <v/>
      </c>
      <c r="BC117">
        <f>IF(COUNT(BA105:BA116)&lt;12,"",AVERAGE(BA105:BA116))</f>
        <v/>
      </c>
      <c r="BD117">
        <f>IF(COUNT(BB106:BB116)&lt;11,"",AVERAGE(BB106:BB116))</f>
        <v/>
      </c>
      <c r="BE117">
        <f>IF(OR(BC117="",BD117=""),"",BC117+2.66*BD117)</f>
        <v/>
      </c>
      <c r="BF117">
        <f>IF(OR(BC117="",BD117=""),"",BC117-2.66*BD117)</f>
        <v/>
      </c>
      <c r="BG117">
        <f>IF(OR(BC117="",COUNT(BA110:BA117)&lt;8),"",IF(COUNTIF(BA110:BA117,"&gt;"&amp;BC117)=8,"Above",IF(COUNTIF(BA110:BA117,"&lt;"&amp;BC117)=8,"Below","")))</f>
        <v/>
      </c>
      <c r="BH117">
        <f>IF('Weekly data'!$C117="","",IF(Metrics!$J$13="Seasonal bookings",IF(OR(N(IFERROR(INDEX(Targets!$I$6:$I$45,MATCH('Weekly data'!$C117,Targets!$A$6:$A$45,0)),0))=0,SUM(Seasonality!$B$6:$B$18)=0),"",IFERROR(INDEX(Targets!$I$6:$I$45,MATCH('Weekly data'!$C117,Targets!$A$6:$A$45,0)),0)*$B117/SUM(Seasonality!$B$6:$B$18)),IF(Metrics!$J$13="Seasonal pipeline",IF(OR(N(IFERROR(INDEX(Targets!$I$6:$I$45,MATCH('Weekly data'!$C117,Targets!$A$6:$A$45,0)),0))=0,SUM(Seasonality!$C$6:$C$18)=0),"",IFERROR(INDEX(Targets!$I$6:$I$45,MATCH('Weekly data'!$C117,Targets!$A$6:$A$45,0)),0)*$C117/SUM(Seasonality!$C$6:$C$18)),IF(Metrics!$J$13="Quarter plan",IF(N(IFERROR(INDEX(Targets!$I$6:$I$45,MATCH('Weekly data'!$C117,Targets!$A$6:$A$45,0)),0))=0,"",IFERROR(INDEX(Targets!$I$6:$I$45,MATCH('Weekly data'!$C117,Targets!$A$6:$A$45,0)),0)),IF(AND(Metrics!$J$13="Weekly",ISNUMBER(Metrics!$K$13)),Metrics!$K$13,"")))))</f>
        <v/>
      </c>
      <c r="BI117">
        <f>IF(NOT(ISNUMBER('Weekly data'!L117)),"",IF(Metrics!$L$13="% of target",IF(ISNUMBER(BH117),IF(BH117=0,"",'Weekly data'!L117/BH117),""),'Weekly data'!L117))</f>
        <v/>
      </c>
      <c r="BJ117">
        <f>IF(AND(ISNUMBER(BI117),ISNUMBER(BI116)),ABS(BI117-BI116),"")</f>
        <v/>
      </c>
      <c r="BK117">
        <f>IF(COUNT(BI105:BI116)&lt;12,"",AVERAGE(BI105:BI116))</f>
        <v/>
      </c>
      <c r="BL117">
        <f>IF(COUNT(BJ106:BJ116)&lt;11,"",AVERAGE(BJ106:BJ116))</f>
        <v/>
      </c>
      <c r="BM117">
        <f>IF(OR(BK117="",BL117=""),"",BK117+2.66*BL117)</f>
        <v/>
      </c>
      <c r="BN117">
        <f>IF(OR(BK117="",BL117=""),"",BK117-2.66*BL117)</f>
        <v/>
      </c>
      <c r="BO117">
        <f>IF(OR(BK117="",COUNT(BI110:BI117)&lt;8),"",IF(COUNTIF(BI110:BI117,"&gt;"&amp;BK117)=8,"Above",IF(COUNTIF(BI110:BI117,"&lt;"&amp;BK117)=8,"Below","")))</f>
        <v/>
      </c>
      <c r="BP117">
        <f>IF('Weekly data'!$C117="","",IF(Metrics!$J$14="Seasonal bookings",IF(OR(N(IFERROR(INDEX(Targets!$J$6:$J$45,MATCH('Weekly data'!$C117,Targets!$A$6:$A$45,0)),0))=0,SUM(Seasonality!$B$6:$B$18)=0),"",IFERROR(INDEX(Targets!$J$6:$J$45,MATCH('Weekly data'!$C117,Targets!$A$6:$A$45,0)),0)*$B117/SUM(Seasonality!$B$6:$B$18)),IF(Metrics!$J$14="Seasonal pipeline",IF(OR(N(IFERROR(INDEX(Targets!$J$6:$J$45,MATCH('Weekly data'!$C117,Targets!$A$6:$A$45,0)),0))=0,SUM(Seasonality!$C$6:$C$18)=0),"",IFERROR(INDEX(Targets!$J$6:$J$45,MATCH('Weekly data'!$C117,Targets!$A$6:$A$45,0)),0)*$C117/SUM(Seasonality!$C$6:$C$18)),IF(Metrics!$J$14="Quarter plan",IF(N(IFERROR(INDEX(Targets!$J$6:$J$45,MATCH('Weekly data'!$C117,Targets!$A$6:$A$45,0)),0))=0,"",IFERROR(INDEX(Targets!$J$6:$J$45,MATCH('Weekly data'!$C117,Targets!$A$6:$A$45,0)),0)),IF(AND(Metrics!$J$14="Weekly",ISNUMBER(Metrics!$K$14)),Metrics!$K$14,"")))))</f>
        <v/>
      </c>
      <c r="BQ117">
        <f>IF(NOT(ISNUMBER('Weekly data'!M117)),"",IF(Metrics!$L$14="% of target",IF(ISNUMBER(BP117),IF(BP117=0,"",'Weekly data'!M117/BP117),""),'Weekly data'!M117))</f>
        <v/>
      </c>
      <c r="BR117">
        <f>IF(AND(ISNUMBER(BQ117),ISNUMBER(BQ116)),ABS(BQ117-BQ116),"")</f>
        <v/>
      </c>
      <c r="BS117">
        <f>IF(COUNT(BQ105:BQ116)&lt;12,"",AVERAGE(BQ105:BQ116))</f>
        <v/>
      </c>
      <c r="BT117">
        <f>IF(COUNT(BR106:BR116)&lt;11,"",AVERAGE(BR106:BR116))</f>
        <v/>
      </c>
      <c r="BU117">
        <f>IF(OR(BS117="",BT117=""),"",BS117+2.66*BT117)</f>
        <v/>
      </c>
      <c r="BV117">
        <f>IF(OR(BS117="",BT117=""),"",BS117-2.66*BT117)</f>
        <v/>
      </c>
      <c r="BW117">
        <f>IF(OR(BS117="",COUNT(BQ110:BQ117)&lt;8),"",IF(COUNTIF(BQ110:BQ117,"&gt;"&amp;BS117)=8,"Above",IF(COUNTIF(BQ110:BQ117,"&lt;"&amp;BS117)=8,"Below","")))</f>
        <v/>
      </c>
      <c r="BX117">
        <f>IF('Weekly data'!$C117="","",IF(Metrics!$J$15="Seasonal bookings",IF(OR(N(IFERROR(INDEX(Targets!$K$6:$K$45,MATCH('Weekly data'!$C117,Targets!$A$6:$A$45,0)),0))=0,SUM(Seasonality!$B$6:$B$18)=0),"",IFERROR(INDEX(Targets!$K$6:$K$45,MATCH('Weekly data'!$C117,Targets!$A$6:$A$45,0)),0)*$B117/SUM(Seasonality!$B$6:$B$18)),IF(Metrics!$J$15="Seasonal pipeline",IF(OR(N(IFERROR(INDEX(Targets!$K$6:$K$45,MATCH('Weekly data'!$C117,Targets!$A$6:$A$45,0)),0))=0,SUM(Seasonality!$C$6:$C$18)=0),"",IFERROR(INDEX(Targets!$K$6:$K$45,MATCH('Weekly data'!$C117,Targets!$A$6:$A$45,0)),0)*$C117/SUM(Seasonality!$C$6:$C$18)),IF(Metrics!$J$15="Quarter plan",IF(N(IFERROR(INDEX(Targets!$K$6:$K$45,MATCH('Weekly data'!$C117,Targets!$A$6:$A$45,0)),0))=0,"",IFERROR(INDEX(Targets!$K$6:$K$45,MATCH('Weekly data'!$C117,Targets!$A$6:$A$45,0)),0)),IF(AND(Metrics!$J$15="Weekly",ISNUMBER(Metrics!$K$15)),Metrics!$K$15,"")))))</f>
        <v/>
      </c>
      <c r="BY117">
        <f>IF(NOT(ISNUMBER('Weekly data'!N117)),"",IF(Metrics!$L$15="% of target",IF(ISNUMBER(BX117),IF(BX117=0,"",'Weekly data'!N117/BX117),""),'Weekly data'!N117))</f>
        <v/>
      </c>
      <c r="BZ117">
        <f>IF(AND(ISNUMBER(BY117),ISNUMBER(BY116)),ABS(BY117-BY116),"")</f>
        <v/>
      </c>
      <c r="CA117">
        <f>IF(COUNT(BY105:BY116)&lt;12,"",AVERAGE(BY105:BY116))</f>
        <v/>
      </c>
      <c r="CB117">
        <f>IF(COUNT(BZ106:BZ116)&lt;11,"",AVERAGE(BZ106:BZ116))</f>
        <v/>
      </c>
      <c r="CC117">
        <f>IF(OR(CA117="",CB117=""),"",CA117+2.66*CB117)</f>
        <v/>
      </c>
      <c r="CD117">
        <f>IF(OR(CA117="",CB117=""),"",CA117-2.66*CB117)</f>
        <v/>
      </c>
      <c r="CE117">
        <f>IF(OR(CA117="",COUNT(BY110:BY117)&lt;8),"",IF(COUNTIF(BY110:BY117,"&gt;"&amp;CA117)=8,"Above",IF(COUNTIF(BY110:BY117,"&lt;"&amp;CA117)=8,"Below","")))</f>
        <v/>
      </c>
      <c r="CF117">
        <f>IF('Weekly data'!$C117="","",IF(Metrics!$J$16="Seasonal bookings",IF(OR(N(IFERROR(INDEX(Targets!$L$6:$L$45,MATCH('Weekly data'!$C117,Targets!$A$6:$A$45,0)),0))=0,SUM(Seasonality!$B$6:$B$18)=0),"",IFERROR(INDEX(Targets!$L$6:$L$45,MATCH('Weekly data'!$C117,Targets!$A$6:$A$45,0)),0)*$B117/SUM(Seasonality!$B$6:$B$18)),IF(Metrics!$J$16="Seasonal pipeline",IF(OR(N(IFERROR(INDEX(Targets!$L$6:$L$45,MATCH('Weekly data'!$C117,Targets!$A$6:$A$45,0)),0))=0,SUM(Seasonality!$C$6:$C$18)=0),"",IFERROR(INDEX(Targets!$L$6:$L$45,MATCH('Weekly data'!$C117,Targets!$A$6:$A$45,0)),0)*$C117/SUM(Seasonality!$C$6:$C$18)),IF(Metrics!$J$16="Quarter plan",IF(N(IFERROR(INDEX(Targets!$L$6:$L$45,MATCH('Weekly data'!$C117,Targets!$A$6:$A$45,0)),0))=0,"",IFERROR(INDEX(Targets!$L$6:$L$45,MATCH('Weekly data'!$C117,Targets!$A$6:$A$45,0)),0)),IF(AND(Metrics!$J$16="Weekly",ISNUMBER(Metrics!$K$16)),Metrics!$K$16,"")))))</f>
        <v/>
      </c>
      <c r="CG117">
        <f>IF(NOT(ISNUMBER('Weekly data'!O117)),"",IF(Metrics!$L$16="% of target",IF(ISNUMBER(CF117),IF(CF117=0,"",'Weekly data'!O117/CF117),""),'Weekly data'!O117))</f>
        <v/>
      </c>
      <c r="CH117">
        <f>IF(AND(ISNUMBER(CG117),ISNUMBER(CG116)),ABS(CG117-CG116),"")</f>
        <v/>
      </c>
      <c r="CI117">
        <f>IF(COUNT(CG105:CG116)&lt;12,"",AVERAGE(CG105:CG116))</f>
        <v/>
      </c>
      <c r="CJ117">
        <f>IF(COUNT(CH106:CH116)&lt;11,"",AVERAGE(CH106:CH116))</f>
        <v/>
      </c>
      <c r="CK117">
        <f>IF(OR(CI117="",CJ117=""),"",CI117+2.66*CJ117)</f>
        <v/>
      </c>
      <c r="CL117">
        <f>IF(OR(CI117="",CJ117=""),"",CI117-2.66*CJ117)</f>
        <v/>
      </c>
      <c r="CM117">
        <f>IF(OR(CI117="",COUNT(CG110:CG117)&lt;8),"",IF(COUNTIF(CG110:CG117,"&gt;"&amp;CI117)=8,"Above",IF(COUNTIF(CG110:CG117,"&lt;"&amp;CI117)=8,"Below","")))</f>
        <v/>
      </c>
      <c r="CN117">
        <f>IF('Weekly data'!$C117="","",IF(Metrics!$J$17="Seasonal bookings",IF(OR(N(IFERROR(INDEX(Targets!$M$6:$M$45,MATCH('Weekly data'!$C117,Targets!$A$6:$A$45,0)),0))=0,SUM(Seasonality!$B$6:$B$18)=0),"",IFERROR(INDEX(Targets!$M$6:$M$45,MATCH('Weekly data'!$C117,Targets!$A$6:$A$45,0)),0)*$B117/SUM(Seasonality!$B$6:$B$18)),IF(Metrics!$J$17="Seasonal pipeline",IF(OR(N(IFERROR(INDEX(Targets!$M$6:$M$45,MATCH('Weekly data'!$C117,Targets!$A$6:$A$45,0)),0))=0,SUM(Seasonality!$C$6:$C$18)=0),"",IFERROR(INDEX(Targets!$M$6:$M$45,MATCH('Weekly data'!$C117,Targets!$A$6:$A$45,0)),0)*$C117/SUM(Seasonality!$C$6:$C$18)),IF(Metrics!$J$17="Quarter plan",IF(N(IFERROR(INDEX(Targets!$M$6:$M$45,MATCH('Weekly data'!$C117,Targets!$A$6:$A$45,0)),0))=0,"",IFERROR(INDEX(Targets!$M$6:$M$45,MATCH('Weekly data'!$C117,Targets!$A$6:$A$45,0)),0)),IF(AND(Metrics!$J$17="Weekly",ISNUMBER(Metrics!$K$17)),Metrics!$K$17,"")))))</f>
        <v/>
      </c>
      <c r="CO117">
        <f>IF(NOT(ISNUMBER('Weekly data'!P117)),"",IF(Metrics!$L$17="% of target",IF(ISNUMBER(CN117),IF(CN117=0,"",'Weekly data'!P117/CN117),""),'Weekly data'!P117))</f>
        <v/>
      </c>
      <c r="CP117">
        <f>IF(AND(ISNUMBER(CO117),ISNUMBER(CO116)),ABS(CO117-CO116),"")</f>
        <v/>
      </c>
      <c r="CQ117">
        <f>IF(COUNT(CO105:CO116)&lt;12,"",AVERAGE(CO105:CO116))</f>
        <v/>
      </c>
      <c r="CR117">
        <f>IF(COUNT(CP106:CP116)&lt;11,"",AVERAGE(CP106:CP116))</f>
        <v/>
      </c>
      <c r="CS117">
        <f>IF(OR(CQ117="",CR117=""),"",CQ117+2.66*CR117)</f>
        <v/>
      </c>
      <c r="CT117">
        <f>IF(OR(CQ117="",CR117=""),"",CQ117-2.66*CR117)</f>
        <v/>
      </c>
      <c r="CU117">
        <f>IF(OR(CQ117="",COUNT(CO110:CO117)&lt;8),"",IF(COUNTIF(CO110:CO117,"&gt;"&amp;CQ117)=8,"Above",IF(COUNTIF(CO110:CO117,"&lt;"&amp;CQ117)=8,"Below","")))</f>
        <v/>
      </c>
    </row>
    <row r="118">
      <c r="A118" s="8">
        <f>'Weekly data'!A118</f>
        <v/>
      </c>
      <c r="B118">
        <f>IF('Weekly data'!D118="","",INDEX(Seasonality!$B$6:$B$18,'Weekly data'!D118))</f>
        <v/>
      </c>
      <c r="C118">
        <f>IF('Weekly data'!D118="","",INDEX(Seasonality!$C$6:$C$18,'Weekly data'!D118))</f>
        <v/>
      </c>
      <c r="D118">
        <f>IF('Weekly data'!$C118="","",IF(Metrics!$J$6="Seasonal bookings",IF(OR(N(IFERROR(INDEX(Targets!$B$6:$B$45,MATCH('Weekly data'!$C118,Targets!$A$6:$A$45,0)),0))=0,SUM(Seasonality!$B$6:$B$18)=0),"",IFERROR(INDEX(Targets!$B$6:$B$45,MATCH('Weekly data'!$C118,Targets!$A$6:$A$45,0)),0)*$B118/SUM(Seasonality!$B$6:$B$18)),IF(Metrics!$J$6="Seasonal pipeline",IF(OR(N(IFERROR(INDEX(Targets!$B$6:$B$45,MATCH('Weekly data'!$C118,Targets!$A$6:$A$45,0)),0))=0,SUM(Seasonality!$C$6:$C$18)=0),"",IFERROR(INDEX(Targets!$B$6:$B$45,MATCH('Weekly data'!$C118,Targets!$A$6:$A$45,0)),0)*$C118/SUM(Seasonality!$C$6:$C$18)),IF(Metrics!$J$6="Quarter plan",IF(N(IFERROR(INDEX(Targets!$B$6:$B$45,MATCH('Weekly data'!$C118,Targets!$A$6:$A$45,0)),0))=0,"",IFERROR(INDEX(Targets!$B$6:$B$45,MATCH('Weekly data'!$C118,Targets!$A$6:$A$45,0)),0)),IF(AND(Metrics!$J$6="Weekly",ISNUMBER(Metrics!$K$6)),Metrics!$K$6,"")))))</f>
        <v/>
      </c>
      <c r="E118">
        <f>IF(NOT(ISNUMBER('Weekly data'!E118)),"",IF(Metrics!$L$6="% of target",IF(ISNUMBER(D118),IF(D118=0,"",'Weekly data'!E118/D118),""),'Weekly data'!E118))</f>
        <v/>
      </c>
      <c r="F118">
        <f>IF(AND(ISNUMBER(E118),ISNUMBER(E117)),ABS(E118-E117),"")</f>
        <v/>
      </c>
      <c r="G118">
        <f>IF(COUNT(E106:E117)&lt;12,"",AVERAGE(E106:E117))</f>
        <v/>
      </c>
      <c r="H118">
        <f>IF(COUNT(F107:F117)&lt;11,"",AVERAGE(F107:F117))</f>
        <v/>
      </c>
      <c r="I118">
        <f>IF(OR(G118="",H118=""),"",G118+2.66*H118)</f>
        <v/>
      </c>
      <c r="J118">
        <f>IF(OR(G118="",H118=""),"",G118-2.66*H118)</f>
        <v/>
      </c>
      <c r="K118">
        <f>IF(OR(G118="",COUNT(E111:E118)&lt;8),"",IF(COUNTIF(E111:E118,"&gt;"&amp;G118)=8,"Above",IF(COUNTIF(E111:E118,"&lt;"&amp;G118)=8,"Below","")))</f>
        <v/>
      </c>
      <c r="L118">
        <f>IF('Weekly data'!$C118="","",IF(Metrics!$J$7="Seasonal bookings",IF(OR(N(IFERROR(INDEX(Targets!$C$6:$C$45,MATCH('Weekly data'!$C118,Targets!$A$6:$A$45,0)),0))=0,SUM(Seasonality!$B$6:$B$18)=0),"",IFERROR(INDEX(Targets!$C$6:$C$45,MATCH('Weekly data'!$C118,Targets!$A$6:$A$45,0)),0)*$B118/SUM(Seasonality!$B$6:$B$18)),IF(Metrics!$J$7="Seasonal pipeline",IF(OR(N(IFERROR(INDEX(Targets!$C$6:$C$45,MATCH('Weekly data'!$C118,Targets!$A$6:$A$45,0)),0))=0,SUM(Seasonality!$C$6:$C$18)=0),"",IFERROR(INDEX(Targets!$C$6:$C$45,MATCH('Weekly data'!$C118,Targets!$A$6:$A$45,0)),0)*$C118/SUM(Seasonality!$C$6:$C$18)),IF(Metrics!$J$7="Quarter plan",IF(N(IFERROR(INDEX(Targets!$C$6:$C$45,MATCH('Weekly data'!$C118,Targets!$A$6:$A$45,0)),0))=0,"",IFERROR(INDEX(Targets!$C$6:$C$45,MATCH('Weekly data'!$C118,Targets!$A$6:$A$45,0)),0)),IF(AND(Metrics!$J$7="Weekly",ISNUMBER(Metrics!$K$7)),Metrics!$K$7,"")))))</f>
        <v/>
      </c>
      <c r="M118">
        <f>IF(NOT(ISNUMBER('Weekly data'!F118)),"",IF(Metrics!$L$7="% of target",IF(ISNUMBER(L118),IF(L118=0,"",'Weekly data'!F118/L118),""),'Weekly data'!F118))</f>
        <v/>
      </c>
      <c r="N118">
        <f>IF(AND(ISNUMBER(M118),ISNUMBER(M117)),ABS(M118-M117),"")</f>
        <v/>
      </c>
      <c r="O118">
        <f>IF(COUNT(M106:M117)&lt;12,"",AVERAGE(M106:M117))</f>
        <v/>
      </c>
      <c r="P118">
        <f>IF(COUNT(N107:N117)&lt;11,"",AVERAGE(N107:N117))</f>
        <v/>
      </c>
      <c r="Q118">
        <f>IF(OR(O118="",P118=""),"",O118+2.66*P118)</f>
        <v/>
      </c>
      <c r="R118">
        <f>IF(OR(O118="",P118=""),"",O118-2.66*P118)</f>
        <v/>
      </c>
      <c r="S118">
        <f>IF(OR(O118="",COUNT(M111:M118)&lt;8),"",IF(COUNTIF(M111:M118,"&gt;"&amp;O118)=8,"Above",IF(COUNTIF(M111:M118,"&lt;"&amp;O118)=8,"Below","")))</f>
        <v/>
      </c>
      <c r="T118">
        <f>IF('Weekly data'!$C118="","",IF(Metrics!$J$8="Seasonal bookings",IF(OR(N(IFERROR(INDEX(Targets!$D$6:$D$45,MATCH('Weekly data'!$C118,Targets!$A$6:$A$45,0)),0))=0,SUM(Seasonality!$B$6:$B$18)=0),"",IFERROR(INDEX(Targets!$D$6:$D$45,MATCH('Weekly data'!$C118,Targets!$A$6:$A$45,0)),0)*$B118/SUM(Seasonality!$B$6:$B$18)),IF(Metrics!$J$8="Seasonal pipeline",IF(OR(N(IFERROR(INDEX(Targets!$D$6:$D$45,MATCH('Weekly data'!$C118,Targets!$A$6:$A$45,0)),0))=0,SUM(Seasonality!$C$6:$C$18)=0),"",IFERROR(INDEX(Targets!$D$6:$D$45,MATCH('Weekly data'!$C118,Targets!$A$6:$A$45,0)),0)*$C118/SUM(Seasonality!$C$6:$C$18)),IF(Metrics!$J$8="Quarter plan",IF(N(IFERROR(INDEX(Targets!$D$6:$D$45,MATCH('Weekly data'!$C118,Targets!$A$6:$A$45,0)),0))=0,"",IFERROR(INDEX(Targets!$D$6:$D$45,MATCH('Weekly data'!$C118,Targets!$A$6:$A$45,0)),0)),IF(AND(Metrics!$J$8="Weekly",ISNUMBER(Metrics!$K$8)),Metrics!$K$8,"")))))</f>
        <v/>
      </c>
      <c r="U118">
        <f>IF(NOT(ISNUMBER('Weekly data'!G118)),"",IF(Metrics!$L$8="% of target",IF(ISNUMBER(T118),IF(T118=0,"",'Weekly data'!G118/T118),""),'Weekly data'!G118))</f>
        <v/>
      </c>
      <c r="V118">
        <f>IF(AND(ISNUMBER(U118),ISNUMBER(U117)),ABS(U118-U117),"")</f>
        <v/>
      </c>
      <c r="W118">
        <f>IF(COUNT(U106:U117)&lt;12,"",AVERAGE(U106:U117))</f>
        <v/>
      </c>
      <c r="X118">
        <f>IF(COUNT(V107:V117)&lt;11,"",AVERAGE(V107:V117))</f>
        <v/>
      </c>
      <c r="Y118">
        <f>IF(OR(W118="",X118=""),"",W118+2.66*X118)</f>
        <v/>
      </c>
      <c r="Z118">
        <f>IF(OR(W118="",X118=""),"",W118-2.66*X118)</f>
        <v/>
      </c>
      <c r="AA118">
        <f>IF(OR(W118="",COUNT(U111:U118)&lt;8),"",IF(COUNTIF(U111:U118,"&gt;"&amp;W118)=8,"Above",IF(COUNTIF(U111:U118,"&lt;"&amp;W118)=8,"Below","")))</f>
        <v/>
      </c>
      <c r="AB118">
        <f>IF('Weekly data'!$C118="","",IF(Metrics!$J$9="Seasonal bookings",IF(OR(N(IFERROR(INDEX(Targets!$E$6:$E$45,MATCH('Weekly data'!$C118,Targets!$A$6:$A$45,0)),0))=0,SUM(Seasonality!$B$6:$B$18)=0),"",IFERROR(INDEX(Targets!$E$6:$E$45,MATCH('Weekly data'!$C118,Targets!$A$6:$A$45,0)),0)*$B118/SUM(Seasonality!$B$6:$B$18)),IF(Metrics!$J$9="Seasonal pipeline",IF(OR(N(IFERROR(INDEX(Targets!$E$6:$E$45,MATCH('Weekly data'!$C118,Targets!$A$6:$A$45,0)),0))=0,SUM(Seasonality!$C$6:$C$18)=0),"",IFERROR(INDEX(Targets!$E$6:$E$45,MATCH('Weekly data'!$C118,Targets!$A$6:$A$45,0)),0)*$C118/SUM(Seasonality!$C$6:$C$18)),IF(Metrics!$J$9="Quarter plan",IF(N(IFERROR(INDEX(Targets!$E$6:$E$45,MATCH('Weekly data'!$C118,Targets!$A$6:$A$45,0)),0))=0,"",IFERROR(INDEX(Targets!$E$6:$E$45,MATCH('Weekly data'!$C118,Targets!$A$6:$A$45,0)),0)),IF(AND(Metrics!$J$9="Weekly",ISNUMBER(Metrics!$K$9)),Metrics!$K$9,"")))))</f>
        <v/>
      </c>
      <c r="AC118">
        <f>IF(NOT(ISNUMBER('Weekly data'!H118)),"",IF(Metrics!$L$9="% of target",IF(ISNUMBER(AB118),IF(AB118=0,"",'Weekly data'!H118/AB118),""),'Weekly data'!H118))</f>
        <v/>
      </c>
      <c r="AD118">
        <f>IF(AND(ISNUMBER(AC118),ISNUMBER(AC117)),ABS(AC118-AC117),"")</f>
        <v/>
      </c>
      <c r="AE118">
        <f>IF(COUNT(AC106:AC117)&lt;12,"",AVERAGE(AC106:AC117))</f>
        <v/>
      </c>
      <c r="AF118">
        <f>IF(COUNT(AD107:AD117)&lt;11,"",AVERAGE(AD107:AD117))</f>
        <v/>
      </c>
      <c r="AG118">
        <f>IF(OR(AE118="",AF118=""),"",AE118+2.66*AF118)</f>
        <v/>
      </c>
      <c r="AH118">
        <f>IF(OR(AE118="",AF118=""),"",AE118-2.66*AF118)</f>
        <v/>
      </c>
      <c r="AI118">
        <f>IF(OR(AE118="",COUNT(AC111:AC118)&lt;8),"",IF(COUNTIF(AC111:AC118,"&gt;"&amp;AE118)=8,"Above",IF(COUNTIF(AC111:AC118,"&lt;"&amp;AE118)=8,"Below","")))</f>
        <v/>
      </c>
      <c r="AJ118">
        <f>IF('Weekly data'!$C118="","",IF(Metrics!$J$10="Seasonal bookings",IF(OR(N(IFERROR(INDEX(Targets!$F$6:$F$45,MATCH('Weekly data'!$C118,Targets!$A$6:$A$45,0)),0))=0,SUM(Seasonality!$B$6:$B$18)=0),"",IFERROR(INDEX(Targets!$F$6:$F$45,MATCH('Weekly data'!$C118,Targets!$A$6:$A$45,0)),0)*$B118/SUM(Seasonality!$B$6:$B$18)),IF(Metrics!$J$10="Seasonal pipeline",IF(OR(N(IFERROR(INDEX(Targets!$F$6:$F$45,MATCH('Weekly data'!$C118,Targets!$A$6:$A$45,0)),0))=0,SUM(Seasonality!$C$6:$C$18)=0),"",IFERROR(INDEX(Targets!$F$6:$F$45,MATCH('Weekly data'!$C118,Targets!$A$6:$A$45,0)),0)*$C118/SUM(Seasonality!$C$6:$C$18)),IF(Metrics!$J$10="Quarter plan",IF(N(IFERROR(INDEX(Targets!$F$6:$F$45,MATCH('Weekly data'!$C118,Targets!$A$6:$A$45,0)),0))=0,"",IFERROR(INDEX(Targets!$F$6:$F$45,MATCH('Weekly data'!$C118,Targets!$A$6:$A$45,0)),0)),IF(AND(Metrics!$J$10="Weekly",ISNUMBER(Metrics!$K$10)),Metrics!$K$10,"")))))</f>
        <v/>
      </c>
      <c r="AK118">
        <f>IF(NOT(ISNUMBER('Weekly data'!I118)),"",IF(Metrics!$L$10="% of target",IF(ISNUMBER(AJ118),IF(AJ118=0,"",'Weekly data'!I118/AJ118),""),'Weekly data'!I118))</f>
        <v/>
      </c>
      <c r="AL118">
        <f>IF(AND(ISNUMBER(AK118),ISNUMBER(AK117)),ABS(AK118-AK117),"")</f>
        <v/>
      </c>
      <c r="AM118">
        <f>IF(COUNT(AK106:AK117)&lt;12,"",AVERAGE(AK106:AK117))</f>
        <v/>
      </c>
      <c r="AN118">
        <f>IF(COUNT(AL107:AL117)&lt;11,"",AVERAGE(AL107:AL117))</f>
        <v/>
      </c>
      <c r="AO118">
        <f>IF(OR(AM118="",AN118=""),"",AM118+2.66*AN118)</f>
        <v/>
      </c>
      <c r="AP118">
        <f>IF(OR(AM118="",AN118=""),"",AM118-2.66*AN118)</f>
        <v/>
      </c>
      <c r="AQ118">
        <f>IF(OR(AM118="",COUNT(AK111:AK118)&lt;8),"",IF(COUNTIF(AK111:AK118,"&gt;"&amp;AM118)=8,"Above",IF(COUNTIF(AK111:AK118,"&lt;"&amp;AM118)=8,"Below","")))</f>
        <v/>
      </c>
      <c r="AR118">
        <f>IF('Weekly data'!$C118="","",IF(Metrics!$J$11="Seasonal bookings",IF(OR(N(IFERROR(INDEX(Targets!$G$6:$G$45,MATCH('Weekly data'!$C118,Targets!$A$6:$A$45,0)),0))=0,SUM(Seasonality!$B$6:$B$18)=0),"",IFERROR(INDEX(Targets!$G$6:$G$45,MATCH('Weekly data'!$C118,Targets!$A$6:$A$45,0)),0)*$B118/SUM(Seasonality!$B$6:$B$18)),IF(Metrics!$J$11="Seasonal pipeline",IF(OR(N(IFERROR(INDEX(Targets!$G$6:$G$45,MATCH('Weekly data'!$C118,Targets!$A$6:$A$45,0)),0))=0,SUM(Seasonality!$C$6:$C$18)=0),"",IFERROR(INDEX(Targets!$G$6:$G$45,MATCH('Weekly data'!$C118,Targets!$A$6:$A$45,0)),0)*$C118/SUM(Seasonality!$C$6:$C$18)),IF(Metrics!$J$11="Quarter plan",IF(N(IFERROR(INDEX(Targets!$G$6:$G$45,MATCH('Weekly data'!$C118,Targets!$A$6:$A$45,0)),0))=0,"",IFERROR(INDEX(Targets!$G$6:$G$45,MATCH('Weekly data'!$C118,Targets!$A$6:$A$45,0)),0)),IF(AND(Metrics!$J$11="Weekly",ISNUMBER(Metrics!$K$11)),Metrics!$K$11,"")))))</f>
        <v/>
      </c>
      <c r="AS118">
        <f>IF(NOT(ISNUMBER('Weekly data'!J118)),"",IF(Metrics!$L$11="% of target",IF(ISNUMBER(AR118),IF(AR118=0,"",'Weekly data'!J118/AR118),""),'Weekly data'!J118))</f>
        <v/>
      </c>
      <c r="AT118">
        <f>IF(AND(ISNUMBER(AS118),ISNUMBER(AS117)),ABS(AS118-AS117),"")</f>
        <v/>
      </c>
      <c r="AU118">
        <f>IF(COUNT(AS106:AS117)&lt;12,"",AVERAGE(AS106:AS117))</f>
        <v/>
      </c>
      <c r="AV118">
        <f>IF(COUNT(AT107:AT117)&lt;11,"",AVERAGE(AT107:AT117))</f>
        <v/>
      </c>
      <c r="AW118">
        <f>IF(OR(AU118="",AV118=""),"",AU118+2.66*AV118)</f>
        <v/>
      </c>
      <c r="AX118">
        <f>IF(OR(AU118="",AV118=""),"",AU118-2.66*AV118)</f>
        <v/>
      </c>
      <c r="AY118">
        <f>IF(OR(AU118="",COUNT(AS111:AS118)&lt;8),"",IF(COUNTIF(AS111:AS118,"&gt;"&amp;AU118)=8,"Above",IF(COUNTIF(AS111:AS118,"&lt;"&amp;AU118)=8,"Below","")))</f>
        <v/>
      </c>
      <c r="AZ118">
        <f>IF('Weekly data'!$C118="","",IF(Metrics!$J$12="Seasonal bookings",IF(OR(N(IFERROR(INDEX(Targets!$H$6:$H$45,MATCH('Weekly data'!$C118,Targets!$A$6:$A$45,0)),0))=0,SUM(Seasonality!$B$6:$B$18)=0),"",IFERROR(INDEX(Targets!$H$6:$H$45,MATCH('Weekly data'!$C118,Targets!$A$6:$A$45,0)),0)*$B118/SUM(Seasonality!$B$6:$B$18)),IF(Metrics!$J$12="Seasonal pipeline",IF(OR(N(IFERROR(INDEX(Targets!$H$6:$H$45,MATCH('Weekly data'!$C118,Targets!$A$6:$A$45,0)),0))=0,SUM(Seasonality!$C$6:$C$18)=0),"",IFERROR(INDEX(Targets!$H$6:$H$45,MATCH('Weekly data'!$C118,Targets!$A$6:$A$45,0)),0)*$C118/SUM(Seasonality!$C$6:$C$18)),IF(Metrics!$J$12="Quarter plan",IF(N(IFERROR(INDEX(Targets!$H$6:$H$45,MATCH('Weekly data'!$C118,Targets!$A$6:$A$45,0)),0))=0,"",IFERROR(INDEX(Targets!$H$6:$H$45,MATCH('Weekly data'!$C118,Targets!$A$6:$A$45,0)),0)),IF(AND(Metrics!$J$12="Weekly",ISNUMBER(Metrics!$K$12)),Metrics!$K$12,"")))))</f>
        <v/>
      </c>
      <c r="BA118">
        <f>IF(NOT(ISNUMBER('Weekly data'!K118)),"",IF(Metrics!$L$12="% of target",IF(ISNUMBER(AZ118),IF(AZ118=0,"",'Weekly data'!K118/AZ118),""),'Weekly data'!K118))</f>
        <v/>
      </c>
      <c r="BB118">
        <f>IF(AND(ISNUMBER(BA118),ISNUMBER(BA117)),ABS(BA118-BA117),"")</f>
        <v/>
      </c>
      <c r="BC118">
        <f>IF(COUNT(BA106:BA117)&lt;12,"",AVERAGE(BA106:BA117))</f>
        <v/>
      </c>
      <c r="BD118">
        <f>IF(COUNT(BB107:BB117)&lt;11,"",AVERAGE(BB107:BB117))</f>
        <v/>
      </c>
      <c r="BE118">
        <f>IF(OR(BC118="",BD118=""),"",BC118+2.66*BD118)</f>
        <v/>
      </c>
      <c r="BF118">
        <f>IF(OR(BC118="",BD118=""),"",BC118-2.66*BD118)</f>
        <v/>
      </c>
      <c r="BG118">
        <f>IF(OR(BC118="",COUNT(BA111:BA118)&lt;8),"",IF(COUNTIF(BA111:BA118,"&gt;"&amp;BC118)=8,"Above",IF(COUNTIF(BA111:BA118,"&lt;"&amp;BC118)=8,"Below","")))</f>
        <v/>
      </c>
      <c r="BH118">
        <f>IF('Weekly data'!$C118="","",IF(Metrics!$J$13="Seasonal bookings",IF(OR(N(IFERROR(INDEX(Targets!$I$6:$I$45,MATCH('Weekly data'!$C118,Targets!$A$6:$A$45,0)),0))=0,SUM(Seasonality!$B$6:$B$18)=0),"",IFERROR(INDEX(Targets!$I$6:$I$45,MATCH('Weekly data'!$C118,Targets!$A$6:$A$45,0)),0)*$B118/SUM(Seasonality!$B$6:$B$18)),IF(Metrics!$J$13="Seasonal pipeline",IF(OR(N(IFERROR(INDEX(Targets!$I$6:$I$45,MATCH('Weekly data'!$C118,Targets!$A$6:$A$45,0)),0))=0,SUM(Seasonality!$C$6:$C$18)=0),"",IFERROR(INDEX(Targets!$I$6:$I$45,MATCH('Weekly data'!$C118,Targets!$A$6:$A$45,0)),0)*$C118/SUM(Seasonality!$C$6:$C$18)),IF(Metrics!$J$13="Quarter plan",IF(N(IFERROR(INDEX(Targets!$I$6:$I$45,MATCH('Weekly data'!$C118,Targets!$A$6:$A$45,0)),0))=0,"",IFERROR(INDEX(Targets!$I$6:$I$45,MATCH('Weekly data'!$C118,Targets!$A$6:$A$45,0)),0)),IF(AND(Metrics!$J$13="Weekly",ISNUMBER(Metrics!$K$13)),Metrics!$K$13,"")))))</f>
        <v/>
      </c>
      <c r="BI118">
        <f>IF(NOT(ISNUMBER('Weekly data'!L118)),"",IF(Metrics!$L$13="% of target",IF(ISNUMBER(BH118),IF(BH118=0,"",'Weekly data'!L118/BH118),""),'Weekly data'!L118))</f>
        <v/>
      </c>
      <c r="BJ118">
        <f>IF(AND(ISNUMBER(BI118),ISNUMBER(BI117)),ABS(BI118-BI117),"")</f>
        <v/>
      </c>
      <c r="BK118">
        <f>IF(COUNT(BI106:BI117)&lt;12,"",AVERAGE(BI106:BI117))</f>
        <v/>
      </c>
      <c r="BL118">
        <f>IF(COUNT(BJ107:BJ117)&lt;11,"",AVERAGE(BJ107:BJ117))</f>
        <v/>
      </c>
      <c r="BM118">
        <f>IF(OR(BK118="",BL118=""),"",BK118+2.66*BL118)</f>
        <v/>
      </c>
      <c r="BN118">
        <f>IF(OR(BK118="",BL118=""),"",BK118-2.66*BL118)</f>
        <v/>
      </c>
      <c r="BO118">
        <f>IF(OR(BK118="",COUNT(BI111:BI118)&lt;8),"",IF(COUNTIF(BI111:BI118,"&gt;"&amp;BK118)=8,"Above",IF(COUNTIF(BI111:BI118,"&lt;"&amp;BK118)=8,"Below","")))</f>
        <v/>
      </c>
      <c r="BP118">
        <f>IF('Weekly data'!$C118="","",IF(Metrics!$J$14="Seasonal bookings",IF(OR(N(IFERROR(INDEX(Targets!$J$6:$J$45,MATCH('Weekly data'!$C118,Targets!$A$6:$A$45,0)),0))=0,SUM(Seasonality!$B$6:$B$18)=0),"",IFERROR(INDEX(Targets!$J$6:$J$45,MATCH('Weekly data'!$C118,Targets!$A$6:$A$45,0)),0)*$B118/SUM(Seasonality!$B$6:$B$18)),IF(Metrics!$J$14="Seasonal pipeline",IF(OR(N(IFERROR(INDEX(Targets!$J$6:$J$45,MATCH('Weekly data'!$C118,Targets!$A$6:$A$45,0)),0))=0,SUM(Seasonality!$C$6:$C$18)=0),"",IFERROR(INDEX(Targets!$J$6:$J$45,MATCH('Weekly data'!$C118,Targets!$A$6:$A$45,0)),0)*$C118/SUM(Seasonality!$C$6:$C$18)),IF(Metrics!$J$14="Quarter plan",IF(N(IFERROR(INDEX(Targets!$J$6:$J$45,MATCH('Weekly data'!$C118,Targets!$A$6:$A$45,0)),0))=0,"",IFERROR(INDEX(Targets!$J$6:$J$45,MATCH('Weekly data'!$C118,Targets!$A$6:$A$45,0)),0)),IF(AND(Metrics!$J$14="Weekly",ISNUMBER(Metrics!$K$14)),Metrics!$K$14,"")))))</f>
        <v/>
      </c>
      <c r="BQ118">
        <f>IF(NOT(ISNUMBER('Weekly data'!M118)),"",IF(Metrics!$L$14="% of target",IF(ISNUMBER(BP118),IF(BP118=0,"",'Weekly data'!M118/BP118),""),'Weekly data'!M118))</f>
        <v/>
      </c>
      <c r="BR118">
        <f>IF(AND(ISNUMBER(BQ118),ISNUMBER(BQ117)),ABS(BQ118-BQ117),"")</f>
        <v/>
      </c>
      <c r="BS118">
        <f>IF(COUNT(BQ106:BQ117)&lt;12,"",AVERAGE(BQ106:BQ117))</f>
        <v/>
      </c>
      <c r="BT118">
        <f>IF(COUNT(BR107:BR117)&lt;11,"",AVERAGE(BR107:BR117))</f>
        <v/>
      </c>
      <c r="BU118">
        <f>IF(OR(BS118="",BT118=""),"",BS118+2.66*BT118)</f>
        <v/>
      </c>
      <c r="BV118">
        <f>IF(OR(BS118="",BT118=""),"",BS118-2.66*BT118)</f>
        <v/>
      </c>
      <c r="BW118">
        <f>IF(OR(BS118="",COUNT(BQ111:BQ118)&lt;8),"",IF(COUNTIF(BQ111:BQ118,"&gt;"&amp;BS118)=8,"Above",IF(COUNTIF(BQ111:BQ118,"&lt;"&amp;BS118)=8,"Below","")))</f>
        <v/>
      </c>
      <c r="BX118">
        <f>IF('Weekly data'!$C118="","",IF(Metrics!$J$15="Seasonal bookings",IF(OR(N(IFERROR(INDEX(Targets!$K$6:$K$45,MATCH('Weekly data'!$C118,Targets!$A$6:$A$45,0)),0))=0,SUM(Seasonality!$B$6:$B$18)=0),"",IFERROR(INDEX(Targets!$K$6:$K$45,MATCH('Weekly data'!$C118,Targets!$A$6:$A$45,0)),0)*$B118/SUM(Seasonality!$B$6:$B$18)),IF(Metrics!$J$15="Seasonal pipeline",IF(OR(N(IFERROR(INDEX(Targets!$K$6:$K$45,MATCH('Weekly data'!$C118,Targets!$A$6:$A$45,0)),0))=0,SUM(Seasonality!$C$6:$C$18)=0),"",IFERROR(INDEX(Targets!$K$6:$K$45,MATCH('Weekly data'!$C118,Targets!$A$6:$A$45,0)),0)*$C118/SUM(Seasonality!$C$6:$C$18)),IF(Metrics!$J$15="Quarter plan",IF(N(IFERROR(INDEX(Targets!$K$6:$K$45,MATCH('Weekly data'!$C118,Targets!$A$6:$A$45,0)),0))=0,"",IFERROR(INDEX(Targets!$K$6:$K$45,MATCH('Weekly data'!$C118,Targets!$A$6:$A$45,0)),0)),IF(AND(Metrics!$J$15="Weekly",ISNUMBER(Metrics!$K$15)),Metrics!$K$15,"")))))</f>
        <v/>
      </c>
      <c r="BY118">
        <f>IF(NOT(ISNUMBER('Weekly data'!N118)),"",IF(Metrics!$L$15="% of target",IF(ISNUMBER(BX118),IF(BX118=0,"",'Weekly data'!N118/BX118),""),'Weekly data'!N118))</f>
        <v/>
      </c>
      <c r="BZ118">
        <f>IF(AND(ISNUMBER(BY118),ISNUMBER(BY117)),ABS(BY118-BY117),"")</f>
        <v/>
      </c>
      <c r="CA118">
        <f>IF(COUNT(BY106:BY117)&lt;12,"",AVERAGE(BY106:BY117))</f>
        <v/>
      </c>
      <c r="CB118">
        <f>IF(COUNT(BZ107:BZ117)&lt;11,"",AVERAGE(BZ107:BZ117))</f>
        <v/>
      </c>
      <c r="CC118">
        <f>IF(OR(CA118="",CB118=""),"",CA118+2.66*CB118)</f>
        <v/>
      </c>
      <c r="CD118">
        <f>IF(OR(CA118="",CB118=""),"",CA118-2.66*CB118)</f>
        <v/>
      </c>
      <c r="CE118">
        <f>IF(OR(CA118="",COUNT(BY111:BY118)&lt;8),"",IF(COUNTIF(BY111:BY118,"&gt;"&amp;CA118)=8,"Above",IF(COUNTIF(BY111:BY118,"&lt;"&amp;CA118)=8,"Below","")))</f>
        <v/>
      </c>
      <c r="CF118">
        <f>IF('Weekly data'!$C118="","",IF(Metrics!$J$16="Seasonal bookings",IF(OR(N(IFERROR(INDEX(Targets!$L$6:$L$45,MATCH('Weekly data'!$C118,Targets!$A$6:$A$45,0)),0))=0,SUM(Seasonality!$B$6:$B$18)=0),"",IFERROR(INDEX(Targets!$L$6:$L$45,MATCH('Weekly data'!$C118,Targets!$A$6:$A$45,0)),0)*$B118/SUM(Seasonality!$B$6:$B$18)),IF(Metrics!$J$16="Seasonal pipeline",IF(OR(N(IFERROR(INDEX(Targets!$L$6:$L$45,MATCH('Weekly data'!$C118,Targets!$A$6:$A$45,0)),0))=0,SUM(Seasonality!$C$6:$C$18)=0),"",IFERROR(INDEX(Targets!$L$6:$L$45,MATCH('Weekly data'!$C118,Targets!$A$6:$A$45,0)),0)*$C118/SUM(Seasonality!$C$6:$C$18)),IF(Metrics!$J$16="Quarter plan",IF(N(IFERROR(INDEX(Targets!$L$6:$L$45,MATCH('Weekly data'!$C118,Targets!$A$6:$A$45,0)),0))=0,"",IFERROR(INDEX(Targets!$L$6:$L$45,MATCH('Weekly data'!$C118,Targets!$A$6:$A$45,0)),0)),IF(AND(Metrics!$J$16="Weekly",ISNUMBER(Metrics!$K$16)),Metrics!$K$16,"")))))</f>
        <v/>
      </c>
      <c r="CG118">
        <f>IF(NOT(ISNUMBER('Weekly data'!O118)),"",IF(Metrics!$L$16="% of target",IF(ISNUMBER(CF118),IF(CF118=0,"",'Weekly data'!O118/CF118),""),'Weekly data'!O118))</f>
        <v/>
      </c>
      <c r="CH118">
        <f>IF(AND(ISNUMBER(CG118),ISNUMBER(CG117)),ABS(CG118-CG117),"")</f>
        <v/>
      </c>
      <c r="CI118">
        <f>IF(COUNT(CG106:CG117)&lt;12,"",AVERAGE(CG106:CG117))</f>
        <v/>
      </c>
      <c r="CJ118">
        <f>IF(COUNT(CH107:CH117)&lt;11,"",AVERAGE(CH107:CH117))</f>
        <v/>
      </c>
      <c r="CK118">
        <f>IF(OR(CI118="",CJ118=""),"",CI118+2.66*CJ118)</f>
        <v/>
      </c>
      <c r="CL118">
        <f>IF(OR(CI118="",CJ118=""),"",CI118-2.66*CJ118)</f>
        <v/>
      </c>
      <c r="CM118">
        <f>IF(OR(CI118="",COUNT(CG111:CG118)&lt;8),"",IF(COUNTIF(CG111:CG118,"&gt;"&amp;CI118)=8,"Above",IF(COUNTIF(CG111:CG118,"&lt;"&amp;CI118)=8,"Below","")))</f>
        <v/>
      </c>
      <c r="CN118">
        <f>IF('Weekly data'!$C118="","",IF(Metrics!$J$17="Seasonal bookings",IF(OR(N(IFERROR(INDEX(Targets!$M$6:$M$45,MATCH('Weekly data'!$C118,Targets!$A$6:$A$45,0)),0))=0,SUM(Seasonality!$B$6:$B$18)=0),"",IFERROR(INDEX(Targets!$M$6:$M$45,MATCH('Weekly data'!$C118,Targets!$A$6:$A$45,0)),0)*$B118/SUM(Seasonality!$B$6:$B$18)),IF(Metrics!$J$17="Seasonal pipeline",IF(OR(N(IFERROR(INDEX(Targets!$M$6:$M$45,MATCH('Weekly data'!$C118,Targets!$A$6:$A$45,0)),0))=0,SUM(Seasonality!$C$6:$C$18)=0),"",IFERROR(INDEX(Targets!$M$6:$M$45,MATCH('Weekly data'!$C118,Targets!$A$6:$A$45,0)),0)*$C118/SUM(Seasonality!$C$6:$C$18)),IF(Metrics!$J$17="Quarter plan",IF(N(IFERROR(INDEX(Targets!$M$6:$M$45,MATCH('Weekly data'!$C118,Targets!$A$6:$A$45,0)),0))=0,"",IFERROR(INDEX(Targets!$M$6:$M$45,MATCH('Weekly data'!$C118,Targets!$A$6:$A$45,0)),0)),IF(AND(Metrics!$J$17="Weekly",ISNUMBER(Metrics!$K$17)),Metrics!$K$17,"")))))</f>
        <v/>
      </c>
      <c r="CO118">
        <f>IF(NOT(ISNUMBER('Weekly data'!P118)),"",IF(Metrics!$L$17="% of target",IF(ISNUMBER(CN118),IF(CN118=0,"",'Weekly data'!P118/CN118),""),'Weekly data'!P118))</f>
        <v/>
      </c>
      <c r="CP118">
        <f>IF(AND(ISNUMBER(CO118),ISNUMBER(CO117)),ABS(CO118-CO117),"")</f>
        <v/>
      </c>
      <c r="CQ118">
        <f>IF(COUNT(CO106:CO117)&lt;12,"",AVERAGE(CO106:CO117))</f>
        <v/>
      </c>
      <c r="CR118">
        <f>IF(COUNT(CP107:CP117)&lt;11,"",AVERAGE(CP107:CP117))</f>
        <v/>
      </c>
      <c r="CS118">
        <f>IF(OR(CQ118="",CR118=""),"",CQ118+2.66*CR118)</f>
        <v/>
      </c>
      <c r="CT118">
        <f>IF(OR(CQ118="",CR118=""),"",CQ118-2.66*CR118)</f>
        <v/>
      </c>
      <c r="CU118">
        <f>IF(OR(CQ118="",COUNT(CO111:CO118)&lt;8),"",IF(COUNTIF(CO111:CO118,"&gt;"&amp;CQ118)=8,"Above",IF(COUNTIF(CO111:CO118,"&lt;"&amp;CQ118)=8,"Below","")))</f>
        <v/>
      </c>
    </row>
    <row r="119">
      <c r="A119" s="8">
        <f>'Weekly data'!A119</f>
        <v/>
      </c>
      <c r="B119">
        <f>IF('Weekly data'!D119="","",INDEX(Seasonality!$B$6:$B$18,'Weekly data'!D119))</f>
        <v/>
      </c>
      <c r="C119">
        <f>IF('Weekly data'!D119="","",INDEX(Seasonality!$C$6:$C$18,'Weekly data'!D119))</f>
        <v/>
      </c>
      <c r="D119">
        <f>IF('Weekly data'!$C119="","",IF(Metrics!$J$6="Seasonal bookings",IF(OR(N(IFERROR(INDEX(Targets!$B$6:$B$45,MATCH('Weekly data'!$C119,Targets!$A$6:$A$45,0)),0))=0,SUM(Seasonality!$B$6:$B$18)=0),"",IFERROR(INDEX(Targets!$B$6:$B$45,MATCH('Weekly data'!$C119,Targets!$A$6:$A$45,0)),0)*$B119/SUM(Seasonality!$B$6:$B$18)),IF(Metrics!$J$6="Seasonal pipeline",IF(OR(N(IFERROR(INDEX(Targets!$B$6:$B$45,MATCH('Weekly data'!$C119,Targets!$A$6:$A$45,0)),0))=0,SUM(Seasonality!$C$6:$C$18)=0),"",IFERROR(INDEX(Targets!$B$6:$B$45,MATCH('Weekly data'!$C119,Targets!$A$6:$A$45,0)),0)*$C119/SUM(Seasonality!$C$6:$C$18)),IF(Metrics!$J$6="Quarter plan",IF(N(IFERROR(INDEX(Targets!$B$6:$B$45,MATCH('Weekly data'!$C119,Targets!$A$6:$A$45,0)),0))=0,"",IFERROR(INDEX(Targets!$B$6:$B$45,MATCH('Weekly data'!$C119,Targets!$A$6:$A$45,0)),0)),IF(AND(Metrics!$J$6="Weekly",ISNUMBER(Metrics!$K$6)),Metrics!$K$6,"")))))</f>
        <v/>
      </c>
      <c r="E119">
        <f>IF(NOT(ISNUMBER('Weekly data'!E119)),"",IF(Metrics!$L$6="% of target",IF(ISNUMBER(D119),IF(D119=0,"",'Weekly data'!E119/D119),""),'Weekly data'!E119))</f>
        <v/>
      </c>
      <c r="F119">
        <f>IF(AND(ISNUMBER(E119),ISNUMBER(E118)),ABS(E119-E118),"")</f>
        <v/>
      </c>
      <c r="G119">
        <f>IF(COUNT(E107:E118)&lt;12,"",AVERAGE(E107:E118))</f>
        <v/>
      </c>
      <c r="H119">
        <f>IF(COUNT(F108:F118)&lt;11,"",AVERAGE(F108:F118))</f>
        <v/>
      </c>
      <c r="I119">
        <f>IF(OR(G119="",H119=""),"",G119+2.66*H119)</f>
        <v/>
      </c>
      <c r="J119">
        <f>IF(OR(G119="",H119=""),"",G119-2.66*H119)</f>
        <v/>
      </c>
      <c r="K119">
        <f>IF(OR(G119="",COUNT(E112:E119)&lt;8),"",IF(COUNTIF(E112:E119,"&gt;"&amp;G119)=8,"Above",IF(COUNTIF(E112:E119,"&lt;"&amp;G119)=8,"Below","")))</f>
        <v/>
      </c>
      <c r="L119">
        <f>IF('Weekly data'!$C119="","",IF(Metrics!$J$7="Seasonal bookings",IF(OR(N(IFERROR(INDEX(Targets!$C$6:$C$45,MATCH('Weekly data'!$C119,Targets!$A$6:$A$45,0)),0))=0,SUM(Seasonality!$B$6:$B$18)=0),"",IFERROR(INDEX(Targets!$C$6:$C$45,MATCH('Weekly data'!$C119,Targets!$A$6:$A$45,0)),0)*$B119/SUM(Seasonality!$B$6:$B$18)),IF(Metrics!$J$7="Seasonal pipeline",IF(OR(N(IFERROR(INDEX(Targets!$C$6:$C$45,MATCH('Weekly data'!$C119,Targets!$A$6:$A$45,0)),0))=0,SUM(Seasonality!$C$6:$C$18)=0),"",IFERROR(INDEX(Targets!$C$6:$C$45,MATCH('Weekly data'!$C119,Targets!$A$6:$A$45,0)),0)*$C119/SUM(Seasonality!$C$6:$C$18)),IF(Metrics!$J$7="Quarter plan",IF(N(IFERROR(INDEX(Targets!$C$6:$C$45,MATCH('Weekly data'!$C119,Targets!$A$6:$A$45,0)),0))=0,"",IFERROR(INDEX(Targets!$C$6:$C$45,MATCH('Weekly data'!$C119,Targets!$A$6:$A$45,0)),0)),IF(AND(Metrics!$J$7="Weekly",ISNUMBER(Metrics!$K$7)),Metrics!$K$7,"")))))</f>
        <v/>
      </c>
      <c r="M119">
        <f>IF(NOT(ISNUMBER('Weekly data'!F119)),"",IF(Metrics!$L$7="% of target",IF(ISNUMBER(L119),IF(L119=0,"",'Weekly data'!F119/L119),""),'Weekly data'!F119))</f>
        <v/>
      </c>
      <c r="N119">
        <f>IF(AND(ISNUMBER(M119),ISNUMBER(M118)),ABS(M119-M118),"")</f>
        <v/>
      </c>
      <c r="O119">
        <f>IF(COUNT(M107:M118)&lt;12,"",AVERAGE(M107:M118))</f>
        <v/>
      </c>
      <c r="P119">
        <f>IF(COUNT(N108:N118)&lt;11,"",AVERAGE(N108:N118))</f>
        <v/>
      </c>
      <c r="Q119">
        <f>IF(OR(O119="",P119=""),"",O119+2.66*P119)</f>
        <v/>
      </c>
      <c r="R119">
        <f>IF(OR(O119="",P119=""),"",O119-2.66*P119)</f>
        <v/>
      </c>
      <c r="S119">
        <f>IF(OR(O119="",COUNT(M112:M119)&lt;8),"",IF(COUNTIF(M112:M119,"&gt;"&amp;O119)=8,"Above",IF(COUNTIF(M112:M119,"&lt;"&amp;O119)=8,"Below","")))</f>
        <v/>
      </c>
      <c r="T119">
        <f>IF('Weekly data'!$C119="","",IF(Metrics!$J$8="Seasonal bookings",IF(OR(N(IFERROR(INDEX(Targets!$D$6:$D$45,MATCH('Weekly data'!$C119,Targets!$A$6:$A$45,0)),0))=0,SUM(Seasonality!$B$6:$B$18)=0),"",IFERROR(INDEX(Targets!$D$6:$D$45,MATCH('Weekly data'!$C119,Targets!$A$6:$A$45,0)),0)*$B119/SUM(Seasonality!$B$6:$B$18)),IF(Metrics!$J$8="Seasonal pipeline",IF(OR(N(IFERROR(INDEX(Targets!$D$6:$D$45,MATCH('Weekly data'!$C119,Targets!$A$6:$A$45,0)),0))=0,SUM(Seasonality!$C$6:$C$18)=0),"",IFERROR(INDEX(Targets!$D$6:$D$45,MATCH('Weekly data'!$C119,Targets!$A$6:$A$45,0)),0)*$C119/SUM(Seasonality!$C$6:$C$18)),IF(Metrics!$J$8="Quarter plan",IF(N(IFERROR(INDEX(Targets!$D$6:$D$45,MATCH('Weekly data'!$C119,Targets!$A$6:$A$45,0)),0))=0,"",IFERROR(INDEX(Targets!$D$6:$D$45,MATCH('Weekly data'!$C119,Targets!$A$6:$A$45,0)),0)),IF(AND(Metrics!$J$8="Weekly",ISNUMBER(Metrics!$K$8)),Metrics!$K$8,"")))))</f>
        <v/>
      </c>
      <c r="U119">
        <f>IF(NOT(ISNUMBER('Weekly data'!G119)),"",IF(Metrics!$L$8="% of target",IF(ISNUMBER(T119),IF(T119=0,"",'Weekly data'!G119/T119),""),'Weekly data'!G119))</f>
        <v/>
      </c>
      <c r="V119">
        <f>IF(AND(ISNUMBER(U119),ISNUMBER(U118)),ABS(U119-U118),"")</f>
        <v/>
      </c>
      <c r="W119">
        <f>IF(COUNT(U107:U118)&lt;12,"",AVERAGE(U107:U118))</f>
        <v/>
      </c>
      <c r="X119">
        <f>IF(COUNT(V108:V118)&lt;11,"",AVERAGE(V108:V118))</f>
        <v/>
      </c>
      <c r="Y119">
        <f>IF(OR(W119="",X119=""),"",W119+2.66*X119)</f>
        <v/>
      </c>
      <c r="Z119">
        <f>IF(OR(W119="",X119=""),"",W119-2.66*X119)</f>
        <v/>
      </c>
      <c r="AA119">
        <f>IF(OR(W119="",COUNT(U112:U119)&lt;8),"",IF(COUNTIF(U112:U119,"&gt;"&amp;W119)=8,"Above",IF(COUNTIF(U112:U119,"&lt;"&amp;W119)=8,"Below","")))</f>
        <v/>
      </c>
      <c r="AB119">
        <f>IF('Weekly data'!$C119="","",IF(Metrics!$J$9="Seasonal bookings",IF(OR(N(IFERROR(INDEX(Targets!$E$6:$E$45,MATCH('Weekly data'!$C119,Targets!$A$6:$A$45,0)),0))=0,SUM(Seasonality!$B$6:$B$18)=0),"",IFERROR(INDEX(Targets!$E$6:$E$45,MATCH('Weekly data'!$C119,Targets!$A$6:$A$45,0)),0)*$B119/SUM(Seasonality!$B$6:$B$18)),IF(Metrics!$J$9="Seasonal pipeline",IF(OR(N(IFERROR(INDEX(Targets!$E$6:$E$45,MATCH('Weekly data'!$C119,Targets!$A$6:$A$45,0)),0))=0,SUM(Seasonality!$C$6:$C$18)=0),"",IFERROR(INDEX(Targets!$E$6:$E$45,MATCH('Weekly data'!$C119,Targets!$A$6:$A$45,0)),0)*$C119/SUM(Seasonality!$C$6:$C$18)),IF(Metrics!$J$9="Quarter plan",IF(N(IFERROR(INDEX(Targets!$E$6:$E$45,MATCH('Weekly data'!$C119,Targets!$A$6:$A$45,0)),0))=0,"",IFERROR(INDEX(Targets!$E$6:$E$45,MATCH('Weekly data'!$C119,Targets!$A$6:$A$45,0)),0)),IF(AND(Metrics!$J$9="Weekly",ISNUMBER(Metrics!$K$9)),Metrics!$K$9,"")))))</f>
        <v/>
      </c>
      <c r="AC119">
        <f>IF(NOT(ISNUMBER('Weekly data'!H119)),"",IF(Metrics!$L$9="% of target",IF(ISNUMBER(AB119),IF(AB119=0,"",'Weekly data'!H119/AB119),""),'Weekly data'!H119))</f>
        <v/>
      </c>
      <c r="AD119">
        <f>IF(AND(ISNUMBER(AC119),ISNUMBER(AC118)),ABS(AC119-AC118),"")</f>
        <v/>
      </c>
      <c r="AE119">
        <f>IF(COUNT(AC107:AC118)&lt;12,"",AVERAGE(AC107:AC118))</f>
        <v/>
      </c>
      <c r="AF119">
        <f>IF(COUNT(AD108:AD118)&lt;11,"",AVERAGE(AD108:AD118))</f>
        <v/>
      </c>
      <c r="AG119">
        <f>IF(OR(AE119="",AF119=""),"",AE119+2.66*AF119)</f>
        <v/>
      </c>
      <c r="AH119">
        <f>IF(OR(AE119="",AF119=""),"",AE119-2.66*AF119)</f>
        <v/>
      </c>
      <c r="AI119">
        <f>IF(OR(AE119="",COUNT(AC112:AC119)&lt;8),"",IF(COUNTIF(AC112:AC119,"&gt;"&amp;AE119)=8,"Above",IF(COUNTIF(AC112:AC119,"&lt;"&amp;AE119)=8,"Below","")))</f>
        <v/>
      </c>
      <c r="AJ119">
        <f>IF('Weekly data'!$C119="","",IF(Metrics!$J$10="Seasonal bookings",IF(OR(N(IFERROR(INDEX(Targets!$F$6:$F$45,MATCH('Weekly data'!$C119,Targets!$A$6:$A$45,0)),0))=0,SUM(Seasonality!$B$6:$B$18)=0),"",IFERROR(INDEX(Targets!$F$6:$F$45,MATCH('Weekly data'!$C119,Targets!$A$6:$A$45,0)),0)*$B119/SUM(Seasonality!$B$6:$B$18)),IF(Metrics!$J$10="Seasonal pipeline",IF(OR(N(IFERROR(INDEX(Targets!$F$6:$F$45,MATCH('Weekly data'!$C119,Targets!$A$6:$A$45,0)),0))=0,SUM(Seasonality!$C$6:$C$18)=0),"",IFERROR(INDEX(Targets!$F$6:$F$45,MATCH('Weekly data'!$C119,Targets!$A$6:$A$45,0)),0)*$C119/SUM(Seasonality!$C$6:$C$18)),IF(Metrics!$J$10="Quarter plan",IF(N(IFERROR(INDEX(Targets!$F$6:$F$45,MATCH('Weekly data'!$C119,Targets!$A$6:$A$45,0)),0))=0,"",IFERROR(INDEX(Targets!$F$6:$F$45,MATCH('Weekly data'!$C119,Targets!$A$6:$A$45,0)),0)),IF(AND(Metrics!$J$10="Weekly",ISNUMBER(Metrics!$K$10)),Metrics!$K$10,"")))))</f>
        <v/>
      </c>
      <c r="AK119">
        <f>IF(NOT(ISNUMBER('Weekly data'!I119)),"",IF(Metrics!$L$10="% of target",IF(ISNUMBER(AJ119),IF(AJ119=0,"",'Weekly data'!I119/AJ119),""),'Weekly data'!I119))</f>
        <v/>
      </c>
      <c r="AL119">
        <f>IF(AND(ISNUMBER(AK119),ISNUMBER(AK118)),ABS(AK119-AK118),"")</f>
        <v/>
      </c>
      <c r="AM119">
        <f>IF(COUNT(AK107:AK118)&lt;12,"",AVERAGE(AK107:AK118))</f>
        <v/>
      </c>
      <c r="AN119">
        <f>IF(COUNT(AL108:AL118)&lt;11,"",AVERAGE(AL108:AL118))</f>
        <v/>
      </c>
      <c r="AO119">
        <f>IF(OR(AM119="",AN119=""),"",AM119+2.66*AN119)</f>
        <v/>
      </c>
      <c r="AP119">
        <f>IF(OR(AM119="",AN119=""),"",AM119-2.66*AN119)</f>
        <v/>
      </c>
      <c r="AQ119">
        <f>IF(OR(AM119="",COUNT(AK112:AK119)&lt;8),"",IF(COUNTIF(AK112:AK119,"&gt;"&amp;AM119)=8,"Above",IF(COUNTIF(AK112:AK119,"&lt;"&amp;AM119)=8,"Below","")))</f>
        <v/>
      </c>
      <c r="AR119">
        <f>IF('Weekly data'!$C119="","",IF(Metrics!$J$11="Seasonal bookings",IF(OR(N(IFERROR(INDEX(Targets!$G$6:$G$45,MATCH('Weekly data'!$C119,Targets!$A$6:$A$45,0)),0))=0,SUM(Seasonality!$B$6:$B$18)=0),"",IFERROR(INDEX(Targets!$G$6:$G$45,MATCH('Weekly data'!$C119,Targets!$A$6:$A$45,0)),0)*$B119/SUM(Seasonality!$B$6:$B$18)),IF(Metrics!$J$11="Seasonal pipeline",IF(OR(N(IFERROR(INDEX(Targets!$G$6:$G$45,MATCH('Weekly data'!$C119,Targets!$A$6:$A$45,0)),0))=0,SUM(Seasonality!$C$6:$C$18)=0),"",IFERROR(INDEX(Targets!$G$6:$G$45,MATCH('Weekly data'!$C119,Targets!$A$6:$A$45,0)),0)*$C119/SUM(Seasonality!$C$6:$C$18)),IF(Metrics!$J$11="Quarter plan",IF(N(IFERROR(INDEX(Targets!$G$6:$G$45,MATCH('Weekly data'!$C119,Targets!$A$6:$A$45,0)),0))=0,"",IFERROR(INDEX(Targets!$G$6:$G$45,MATCH('Weekly data'!$C119,Targets!$A$6:$A$45,0)),0)),IF(AND(Metrics!$J$11="Weekly",ISNUMBER(Metrics!$K$11)),Metrics!$K$11,"")))))</f>
        <v/>
      </c>
      <c r="AS119">
        <f>IF(NOT(ISNUMBER('Weekly data'!J119)),"",IF(Metrics!$L$11="% of target",IF(ISNUMBER(AR119),IF(AR119=0,"",'Weekly data'!J119/AR119),""),'Weekly data'!J119))</f>
        <v/>
      </c>
      <c r="AT119">
        <f>IF(AND(ISNUMBER(AS119),ISNUMBER(AS118)),ABS(AS119-AS118),"")</f>
        <v/>
      </c>
      <c r="AU119">
        <f>IF(COUNT(AS107:AS118)&lt;12,"",AVERAGE(AS107:AS118))</f>
        <v/>
      </c>
      <c r="AV119">
        <f>IF(COUNT(AT108:AT118)&lt;11,"",AVERAGE(AT108:AT118))</f>
        <v/>
      </c>
      <c r="AW119">
        <f>IF(OR(AU119="",AV119=""),"",AU119+2.66*AV119)</f>
        <v/>
      </c>
      <c r="AX119">
        <f>IF(OR(AU119="",AV119=""),"",AU119-2.66*AV119)</f>
        <v/>
      </c>
      <c r="AY119">
        <f>IF(OR(AU119="",COUNT(AS112:AS119)&lt;8),"",IF(COUNTIF(AS112:AS119,"&gt;"&amp;AU119)=8,"Above",IF(COUNTIF(AS112:AS119,"&lt;"&amp;AU119)=8,"Below","")))</f>
        <v/>
      </c>
      <c r="AZ119">
        <f>IF('Weekly data'!$C119="","",IF(Metrics!$J$12="Seasonal bookings",IF(OR(N(IFERROR(INDEX(Targets!$H$6:$H$45,MATCH('Weekly data'!$C119,Targets!$A$6:$A$45,0)),0))=0,SUM(Seasonality!$B$6:$B$18)=0),"",IFERROR(INDEX(Targets!$H$6:$H$45,MATCH('Weekly data'!$C119,Targets!$A$6:$A$45,0)),0)*$B119/SUM(Seasonality!$B$6:$B$18)),IF(Metrics!$J$12="Seasonal pipeline",IF(OR(N(IFERROR(INDEX(Targets!$H$6:$H$45,MATCH('Weekly data'!$C119,Targets!$A$6:$A$45,0)),0))=0,SUM(Seasonality!$C$6:$C$18)=0),"",IFERROR(INDEX(Targets!$H$6:$H$45,MATCH('Weekly data'!$C119,Targets!$A$6:$A$45,0)),0)*$C119/SUM(Seasonality!$C$6:$C$18)),IF(Metrics!$J$12="Quarter plan",IF(N(IFERROR(INDEX(Targets!$H$6:$H$45,MATCH('Weekly data'!$C119,Targets!$A$6:$A$45,0)),0))=0,"",IFERROR(INDEX(Targets!$H$6:$H$45,MATCH('Weekly data'!$C119,Targets!$A$6:$A$45,0)),0)),IF(AND(Metrics!$J$12="Weekly",ISNUMBER(Metrics!$K$12)),Metrics!$K$12,"")))))</f>
        <v/>
      </c>
      <c r="BA119">
        <f>IF(NOT(ISNUMBER('Weekly data'!K119)),"",IF(Metrics!$L$12="% of target",IF(ISNUMBER(AZ119),IF(AZ119=0,"",'Weekly data'!K119/AZ119),""),'Weekly data'!K119))</f>
        <v/>
      </c>
      <c r="BB119">
        <f>IF(AND(ISNUMBER(BA119),ISNUMBER(BA118)),ABS(BA119-BA118),"")</f>
        <v/>
      </c>
      <c r="BC119">
        <f>IF(COUNT(BA107:BA118)&lt;12,"",AVERAGE(BA107:BA118))</f>
        <v/>
      </c>
      <c r="BD119">
        <f>IF(COUNT(BB108:BB118)&lt;11,"",AVERAGE(BB108:BB118))</f>
        <v/>
      </c>
      <c r="BE119">
        <f>IF(OR(BC119="",BD119=""),"",BC119+2.66*BD119)</f>
        <v/>
      </c>
      <c r="BF119">
        <f>IF(OR(BC119="",BD119=""),"",BC119-2.66*BD119)</f>
        <v/>
      </c>
      <c r="BG119">
        <f>IF(OR(BC119="",COUNT(BA112:BA119)&lt;8),"",IF(COUNTIF(BA112:BA119,"&gt;"&amp;BC119)=8,"Above",IF(COUNTIF(BA112:BA119,"&lt;"&amp;BC119)=8,"Below","")))</f>
        <v/>
      </c>
      <c r="BH119">
        <f>IF('Weekly data'!$C119="","",IF(Metrics!$J$13="Seasonal bookings",IF(OR(N(IFERROR(INDEX(Targets!$I$6:$I$45,MATCH('Weekly data'!$C119,Targets!$A$6:$A$45,0)),0))=0,SUM(Seasonality!$B$6:$B$18)=0),"",IFERROR(INDEX(Targets!$I$6:$I$45,MATCH('Weekly data'!$C119,Targets!$A$6:$A$45,0)),0)*$B119/SUM(Seasonality!$B$6:$B$18)),IF(Metrics!$J$13="Seasonal pipeline",IF(OR(N(IFERROR(INDEX(Targets!$I$6:$I$45,MATCH('Weekly data'!$C119,Targets!$A$6:$A$45,0)),0))=0,SUM(Seasonality!$C$6:$C$18)=0),"",IFERROR(INDEX(Targets!$I$6:$I$45,MATCH('Weekly data'!$C119,Targets!$A$6:$A$45,0)),0)*$C119/SUM(Seasonality!$C$6:$C$18)),IF(Metrics!$J$13="Quarter plan",IF(N(IFERROR(INDEX(Targets!$I$6:$I$45,MATCH('Weekly data'!$C119,Targets!$A$6:$A$45,0)),0))=0,"",IFERROR(INDEX(Targets!$I$6:$I$45,MATCH('Weekly data'!$C119,Targets!$A$6:$A$45,0)),0)),IF(AND(Metrics!$J$13="Weekly",ISNUMBER(Metrics!$K$13)),Metrics!$K$13,"")))))</f>
        <v/>
      </c>
      <c r="BI119">
        <f>IF(NOT(ISNUMBER('Weekly data'!L119)),"",IF(Metrics!$L$13="% of target",IF(ISNUMBER(BH119),IF(BH119=0,"",'Weekly data'!L119/BH119),""),'Weekly data'!L119))</f>
        <v/>
      </c>
      <c r="BJ119">
        <f>IF(AND(ISNUMBER(BI119),ISNUMBER(BI118)),ABS(BI119-BI118),"")</f>
        <v/>
      </c>
      <c r="BK119">
        <f>IF(COUNT(BI107:BI118)&lt;12,"",AVERAGE(BI107:BI118))</f>
        <v/>
      </c>
      <c r="BL119">
        <f>IF(COUNT(BJ108:BJ118)&lt;11,"",AVERAGE(BJ108:BJ118))</f>
        <v/>
      </c>
      <c r="BM119">
        <f>IF(OR(BK119="",BL119=""),"",BK119+2.66*BL119)</f>
        <v/>
      </c>
      <c r="BN119">
        <f>IF(OR(BK119="",BL119=""),"",BK119-2.66*BL119)</f>
        <v/>
      </c>
      <c r="BO119">
        <f>IF(OR(BK119="",COUNT(BI112:BI119)&lt;8),"",IF(COUNTIF(BI112:BI119,"&gt;"&amp;BK119)=8,"Above",IF(COUNTIF(BI112:BI119,"&lt;"&amp;BK119)=8,"Below","")))</f>
        <v/>
      </c>
      <c r="BP119">
        <f>IF('Weekly data'!$C119="","",IF(Metrics!$J$14="Seasonal bookings",IF(OR(N(IFERROR(INDEX(Targets!$J$6:$J$45,MATCH('Weekly data'!$C119,Targets!$A$6:$A$45,0)),0))=0,SUM(Seasonality!$B$6:$B$18)=0),"",IFERROR(INDEX(Targets!$J$6:$J$45,MATCH('Weekly data'!$C119,Targets!$A$6:$A$45,0)),0)*$B119/SUM(Seasonality!$B$6:$B$18)),IF(Metrics!$J$14="Seasonal pipeline",IF(OR(N(IFERROR(INDEX(Targets!$J$6:$J$45,MATCH('Weekly data'!$C119,Targets!$A$6:$A$45,0)),0))=0,SUM(Seasonality!$C$6:$C$18)=0),"",IFERROR(INDEX(Targets!$J$6:$J$45,MATCH('Weekly data'!$C119,Targets!$A$6:$A$45,0)),0)*$C119/SUM(Seasonality!$C$6:$C$18)),IF(Metrics!$J$14="Quarter plan",IF(N(IFERROR(INDEX(Targets!$J$6:$J$45,MATCH('Weekly data'!$C119,Targets!$A$6:$A$45,0)),0))=0,"",IFERROR(INDEX(Targets!$J$6:$J$45,MATCH('Weekly data'!$C119,Targets!$A$6:$A$45,0)),0)),IF(AND(Metrics!$J$14="Weekly",ISNUMBER(Metrics!$K$14)),Metrics!$K$14,"")))))</f>
        <v/>
      </c>
      <c r="BQ119">
        <f>IF(NOT(ISNUMBER('Weekly data'!M119)),"",IF(Metrics!$L$14="% of target",IF(ISNUMBER(BP119),IF(BP119=0,"",'Weekly data'!M119/BP119),""),'Weekly data'!M119))</f>
        <v/>
      </c>
      <c r="BR119">
        <f>IF(AND(ISNUMBER(BQ119),ISNUMBER(BQ118)),ABS(BQ119-BQ118),"")</f>
        <v/>
      </c>
      <c r="BS119">
        <f>IF(COUNT(BQ107:BQ118)&lt;12,"",AVERAGE(BQ107:BQ118))</f>
        <v/>
      </c>
      <c r="BT119">
        <f>IF(COUNT(BR108:BR118)&lt;11,"",AVERAGE(BR108:BR118))</f>
        <v/>
      </c>
      <c r="BU119">
        <f>IF(OR(BS119="",BT119=""),"",BS119+2.66*BT119)</f>
        <v/>
      </c>
      <c r="BV119">
        <f>IF(OR(BS119="",BT119=""),"",BS119-2.66*BT119)</f>
        <v/>
      </c>
      <c r="BW119">
        <f>IF(OR(BS119="",COUNT(BQ112:BQ119)&lt;8),"",IF(COUNTIF(BQ112:BQ119,"&gt;"&amp;BS119)=8,"Above",IF(COUNTIF(BQ112:BQ119,"&lt;"&amp;BS119)=8,"Below","")))</f>
        <v/>
      </c>
      <c r="BX119">
        <f>IF('Weekly data'!$C119="","",IF(Metrics!$J$15="Seasonal bookings",IF(OR(N(IFERROR(INDEX(Targets!$K$6:$K$45,MATCH('Weekly data'!$C119,Targets!$A$6:$A$45,0)),0))=0,SUM(Seasonality!$B$6:$B$18)=0),"",IFERROR(INDEX(Targets!$K$6:$K$45,MATCH('Weekly data'!$C119,Targets!$A$6:$A$45,0)),0)*$B119/SUM(Seasonality!$B$6:$B$18)),IF(Metrics!$J$15="Seasonal pipeline",IF(OR(N(IFERROR(INDEX(Targets!$K$6:$K$45,MATCH('Weekly data'!$C119,Targets!$A$6:$A$45,0)),0))=0,SUM(Seasonality!$C$6:$C$18)=0),"",IFERROR(INDEX(Targets!$K$6:$K$45,MATCH('Weekly data'!$C119,Targets!$A$6:$A$45,0)),0)*$C119/SUM(Seasonality!$C$6:$C$18)),IF(Metrics!$J$15="Quarter plan",IF(N(IFERROR(INDEX(Targets!$K$6:$K$45,MATCH('Weekly data'!$C119,Targets!$A$6:$A$45,0)),0))=0,"",IFERROR(INDEX(Targets!$K$6:$K$45,MATCH('Weekly data'!$C119,Targets!$A$6:$A$45,0)),0)),IF(AND(Metrics!$J$15="Weekly",ISNUMBER(Metrics!$K$15)),Metrics!$K$15,"")))))</f>
        <v/>
      </c>
      <c r="BY119">
        <f>IF(NOT(ISNUMBER('Weekly data'!N119)),"",IF(Metrics!$L$15="% of target",IF(ISNUMBER(BX119),IF(BX119=0,"",'Weekly data'!N119/BX119),""),'Weekly data'!N119))</f>
        <v/>
      </c>
      <c r="BZ119">
        <f>IF(AND(ISNUMBER(BY119),ISNUMBER(BY118)),ABS(BY119-BY118),"")</f>
        <v/>
      </c>
      <c r="CA119">
        <f>IF(COUNT(BY107:BY118)&lt;12,"",AVERAGE(BY107:BY118))</f>
        <v/>
      </c>
      <c r="CB119">
        <f>IF(COUNT(BZ108:BZ118)&lt;11,"",AVERAGE(BZ108:BZ118))</f>
        <v/>
      </c>
      <c r="CC119">
        <f>IF(OR(CA119="",CB119=""),"",CA119+2.66*CB119)</f>
        <v/>
      </c>
      <c r="CD119">
        <f>IF(OR(CA119="",CB119=""),"",CA119-2.66*CB119)</f>
        <v/>
      </c>
      <c r="CE119">
        <f>IF(OR(CA119="",COUNT(BY112:BY119)&lt;8),"",IF(COUNTIF(BY112:BY119,"&gt;"&amp;CA119)=8,"Above",IF(COUNTIF(BY112:BY119,"&lt;"&amp;CA119)=8,"Below","")))</f>
        <v/>
      </c>
      <c r="CF119">
        <f>IF('Weekly data'!$C119="","",IF(Metrics!$J$16="Seasonal bookings",IF(OR(N(IFERROR(INDEX(Targets!$L$6:$L$45,MATCH('Weekly data'!$C119,Targets!$A$6:$A$45,0)),0))=0,SUM(Seasonality!$B$6:$B$18)=0),"",IFERROR(INDEX(Targets!$L$6:$L$45,MATCH('Weekly data'!$C119,Targets!$A$6:$A$45,0)),0)*$B119/SUM(Seasonality!$B$6:$B$18)),IF(Metrics!$J$16="Seasonal pipeline",IF(OR(N(IFERROR(INDEX(Targets!$L$6:$L$45,MATCH('Weekly data'!$C119,Targets!$A$6:$A$45,0)),0))=0,SUM(Seasonality!$C$6:$C$18)=0),"",IFERROR(INDEX(Targets!$L$6:$L$45,MATCH('Weekly data'!$C119,Targets!$A$6:$A$45,0)),0)*$C119/SUM(Seasonality!$C$6:$C$18)),IF(Metrics!$J$16="Quarter plan",IF(N(IFERROR(INDEX(Targets!$L$6:$L$45,MATCH('Weekly data'!$C119,Targets!$A$6:$A$45,0)),0))=0,"",IFERROR(INDEX(Targets!$L$6:$L$45,MATCH('Weekly data'!$C119,Targets!$A$6:$A$45,0)),0)),IF(AND(Metrics!$J$16="Weekly",ISNUMBER(Metrics!$K$16)),Metrics!$K$16,"")))))</f>
        <v/>
      </c>
      <c r="CG119">
        <f>IF(NOT(ISNUMBER('Weekly data'!O119)),"",IF(Metrics!$L$16="% of target",IF(ISNUMBER(CF119),IF(CF119=0,"",'Weekly data'!O119/CF119),""),'Weekly data'!O119))</f>
        <v/>
      </c>
      <c r="CH119">
        <f>IF(AND(ISNUMBER(CG119),ISNUMBER(CG118)),ABS(CG119-CG118),"")</f>
        <v/>
      </c>
      <c r="CI119">
        <f>IF(COUNT(CG107:CG118)&lt;12,"",AVERAGE(CG107:CG118))</f>
        <v/>
      </c>
      <c r="CJ119">
        <f>IF(COUNT(CH108:CH118)&lt;11,"",AVERAGE(CH108:CH118))</f>
        <v/>
      </c>
      <c r="CK119">
        <f>IF(OR(CI119="",CJ119=""),"",CI119+2.66*CJ119)</f>
        <v/>
      </c>
      <c r="CL119">
        <f>IF(OR(CI119="",CJ119=""),"",CI119-2.66*CJ119)</f>
        <v/>
      </c>
      <c r="CM119">
        <f>IF(OR(CI119="",COUNT(CG112:CG119)&lt;8),"",IF(COUNTIF(CG112:CG119,"&gt;"&amp;CI119)=8,"Above",IF(COUNTIF(CG112:CG119,"&lt;"&amp;CI119)=8,"Below","")))</f>
        <v/>
      </c>
      <c r="CN119">
        <f>IF('Weekly data'!$C119="","",IF(Metrics!$J$17="Seasonal bookings",IF(OR(N(IFERROR(INDEX(Targets!$M$6:$M$45,MATCH('Weekly data'!$C119,Targets!$A$6:$A$45,0)),0))=0,SUM(Seasonality!$B$6:$B$18)=0),"",IFERROR(INDEX(Targets!$M$6:$M$45,MATCH('Weekly data'!$C119,Targets!$A$6:$A$45,0)),0)*$B119/SUM(Seasonality!$B$6:$B$18)),IF(Metrics!$J$17="Seasonal pipeline",IF(OR(N(IFERROR(INDEX(Targets!$M$6:$M$45,MATCH('Weekly data'!$C119,Targets!$A$6:$A$45,0)),0))=0,SUM(Seasonality!$C$6:$C$18)=0),"",IFERROR(INDEX(Targets!$M$6:$M$45,MATCH('Weekly data'!$C119,Targets!$A$6:$A$45,0)),0)*$C119/SUM(Seasonality!$C$6:$C$18)),IF(Metrics!$J$17="Quarter plan",IF(N(IFERROR(INDEX(Targets!$M$6:$M$45,MATCH('Weekly data'!$C119,Targets!$A$6:$A$45,0)),0))=0,"",IFERROR(INDEX(Targets!$M$6:$M$45,MATCH('Weekly data'!$C119,Targets!$A$6:$A$45,0)),0)),IF(AND(Metrics!$J$17="Weekly",ISNUMBER(Metrics!$K$17)),Metrics!$K$17,"")))))</f>
        <v/>
      </c>
      <c r="CO119">
        <f>IF(NOT(ISNUMBER('Weekly data'!P119)),"",IF(Metrics!$L$17="% of target",IF(ISNUMBER(CN119),IF(CN119=0,"",'Weekly data'!P119/CN119),""),'Weekly data'!P119))</f>
        <v/>
      </c>
      <c r="CP119">
        <f>IF(AND(ISNUMBER(CO119),ISNUMBER(CO118)),ABS(CO119-CO118),"")</f>
        <v/>
      </c>
      <c r="CQ119">
        <f>IF(COUNT(CO107:CO118)&lt;12,"",AVERAGE(CO107:CO118))</f>
        <v/>
      </c>
      <c r="CR119">
        <f>IF(COUNT(CP108:CP118)&lt;11,"",AVERAGE(CP108:CP118))</f>
        <v/>
      </c>
      <c r="CS119">
        <f>IF(OR(CQ119="",CR119=""),"",CQ119+2.66*CR119)</f>
        <v/>
      </c>
      <c r="CT119">
        <f>IF(OR(CQ119="",CR119=""),"",CQ119-2.66*CR119)</f>
        <v/>
      </c>
      <c r="CU119">
        <f>IF(OR(CQ119="",COUNT(CO112:CO119)&lt;8),"",IF(COUNTIF(CO112:CO119,"&gt;"&amp;CQ119)=8,"Above",IF(COUNTIF(CO112:CO119,"&lt;"&amp;CQ119)=8,"Below","")))</f>
        <v/>
      </c>
    </row>
    <row r="120">
      <c r="A120" s="8">
        <f>'Weekly data'!A120</f>
        <v/>
      </c>
      <c r="B120">
        <f>IF('Weekly data'!D120="","",INDEX(Seasonality!$B$6:$B$18,'Weekly data'!D120))</f>
        <v/>
      </c>
      <c r="C120">
        <f>IF('Weekly data'!D120="","",INDEX(Seasonality!$C$6:$C$18,'Weekly data'!D120))</f>
        <v/>
      </c>
      <c r="D120">
        <f>IF('Weekly data'!$C120="","",IF(Metrics!$J$6="Seasonal bookings",IF(OR(N(IFERROR(INDEX(Targets!$B$6:$B$45,MATCH('Weekly data'!$C120,Targets!$A$6:$A$45,0)),0))=0,SUM(Seasonality!$B$6:$B$18)=0),"",IFERROR(INDEX(Targets!$B$6:$B$45,MATCH('Weekly data'!$C120,Targets!$A$6:$A$45,0)),0)*$B120/SUM(Seasonality!$B$6:$B$18)),IF(Metrics!$J$6="Seasonal pipeline",IF(OR(N(IFERROR(INDEX(Targets!$B$6:$B$45,MATCH('Weekly data'!$C120,Targets!$A$6:$A$45,0)),0))=0,SUM(Seasonality!$C$6:$C$18)=0),"",IFERROR(INDEX(Targets!$B$6:$B$45,MATCH('Weekly data'!$C120,Targets!$A$6:$A$45,0)),0)*$C120/SUM(Seasonality!$C$6:$C$18)),IF(Metrics!$J$6="Quarter plan",IF(N(IFERROR(INDEX(Targets!$B$6:$B$45,MATCH('Weekly data'!$C120,Targets!$A$6:$A$45,0)),0))=0,"",IFERROR(INDEX(Targets!$B$6:$B$45,MATCH('Weekly data'!$C120,Targets!$A$6:$A$45,0)),0)),IF(AND(Metrics!$J$6="Weekly",ISNUMBER(Metrics!$K$6)),Metrics!$K$6,"")))))</f>
        <v/>
      </c>
      <c r="E120">
        <f>IF(NOT(ISNUMBER('Weekly data'!E120)),"",IF(Metrics!$L$6="% of target",IF(ISNUMBER(D120),IF(D120=0,"",'Weekly data'!E120/D120),""),'Weekly data'!E120))</f>
        <v/>
      </c>
      <c r="F120">
        <f>IF(AND(ISNUMBER(E120),ISNUMBER(E119)),ABS(E120-E119),"")</f>
        <v/>
      </c>
      <c r="G120">
        <f>IF(COUNT(E108:E119)&lt;12,"",AVERAGE(E108:E119))</f>
        <v/>
      </c>
      <c r="H120">
        <f>IF(COUNT(F109:F119)&lt;11,"",AVERAGE(F109:F119))</f>
        <v/>
      </c>
      <c r="I120">
        <f>IF(OR(G120="",H120=""),"",G120+2.66*H120)</f>
        <v/>
      </c>
      <c r="J120">
        <f>IF(OR(G120="",H120=""),"",G120-2.66*H120)</f>
        <v/>
      </c>
      <c r="K120">
        <f>IF(OR(G120="",COUNT(E113:E120)&lt;8),"",IF(COUNTIF(E113:E120,"&gt;"&amp;G120)=8,"Above",IF(COUNTIF(E113:E120,"&lt;"&amp;G120)=8,"Below","")))</f>
        <v/>
      </c>
      <c r="L120">
        <f>IF('Weekly data'!$C120="","",IF(Metrics!$J$7="Seasonal bookings",IF(OR(N(IFERROR(INDEX(Targets!$C$6:$C$45,MATCH('Weekly data'!$C120,Targets!$A$6:$A$45,0)),0))=0,SUM(Seasonality!$B$6:$B$18)=0),"",IFERROR(INDEX(Targets!$C$6:$C$45,MATCH('Weekly data'!$C120,Targets!$A$6:$A$45,0)),0)*$B120/SUM(Seasonality!$B$6:$B$18)),IF(Metrics!$J$7="Seasonal pipeline",IF(OR(N(IFERROR(INDEX(Targets!$C$6:$C$45,MATCH('Weekly data'!$C120,Targets!$A$6:$A$45,0)),0))=0,SUM(Seasonality!$C$6:$C$18)=0),"",IFERROR(INDEX(Targets!$C$6:$C$45,MATCH('Weekly data'!$C120,Targets!$A$6:$A$45,0)),0)*$C120/SUM(Seasonality!$C$6:$C$18)),IF(Metrics!$J$7="Quarter plan",IF(N(IFERROR(INDEX(Targets!$C$6:$C$45,MATCH('Weekly data'!$C120,Targets!$A$6:$A$45,0)),0))=0,"",IFERROR(INDEX(Targets!$C$6:$C$45,MATCH('Weekly data'!$C120,Targets!$A$6:$A$45,0)),0)),IF(AND(Metrics!$J$7="Weekly",ISNUMBER(Metrics!$K$7)),Metrics!$K$7,"")))))</f>
        <v/>
      </c>
      <c r="M120">
        <f>IF(NOT(ISNUMBER('Weekly data'!F120)),"",IF(Metrics!$L$7="% of target",IF(ISNUMBER(L120),IF(L120=0,"",'Weekly data'!F120/L120),""),'Weekly data'!F120))</f>
        <v/>
      </c>
      <c r="N120">
        <f>IF(AND(ISNUMBER(M120),ISNUMBER(M119)),ABS(M120-M119),"")</f>
        <v/>
      </c>
      <c r="O120">
        <f>IF(COUNT(M108:M119)&lt;12,"",AVERAGE(M108:M119))</f>
        <v/>
      </c>
      <c r="P120">
        <f>IF(COUNT(N109:N119)&lt;11,"",AVERAGE(N109:N119))</f>
        <v/>
      </c>
      <c r="Q120">
        <f>IF(OR(O120="",P120=""),"",O120+2.66*P120)</f>
        <v/>
      </c>
      <c r="R120">
        <f>IF(OR(O120="",P120=""),"",O120-2.66*P120)</f>
        <v/>
      </c>
      <c r="S120">
        <f>IF(OR(O120="",COUNT(M113:M120)&lt;8),"",IF(COUNTIF(M113:M120,"&gt;"&amp;O120)=8,"Above",IF(COUNTIF(M113:M120,"&lt;"&amp;O120)=8,"Below","")))</f>
        <v/>
      </c>
      <c r="T120">
        <f>IF('Weekly data'!$C120="","",IF(Metrics!$J$8="Seasonal bookings",IF(OR(N(IFERROR(INDEX(Targets!$D$6:$D$45,MATCH('Weekly data'!$C120,Targets!$A$6:$A$45,0)),0))=0,SUM(Seasonality!$B$6:$B$18)=0),"",IFERROR(INDEX(Targets!$D$6:$D$45,MATCH('Weekly data'!$C120,Targets!$A$6:$A$45,0)),0)*$B120/SUM(Seasonality!$B$6:$B$18)),IF(Metrics!$J$8="Seasonal pipeline",IF(OR(N(IFERROR(INDEX(Targets!$D$6:$D$45,MATCH('Weekly data'!$C120,Targets!$A$6:$A$45,0)),0))=0,SUM(Seasonality!$C$6:$C$18)=0),"",IFERROR(INDEX(Targets!$D$6:$D$45,MATCH('Weekly data'!$C120,Targets!$A$6:$A$45,0)),0)*$C120/SUM(Seasonality!$C$6:$C$18)),IF(Metrics!$J$8="Quarter plan",IF(N(IFERROR(INDEX(Targets!$D$6:$D$45,MATCH('Weekly data'!$C120,Targets!$A$6:$A$45,0)),0))=0,"",IFERROR(INDEX(Targets!$D$6:$D$45,MATCH('Weekly data'!$C120,Targets!$A$6:$A$45,0)),0)),IF(AND(Metrics!$J$8="Weekly",ISNUMBER(Metrics!$K$8)),Metrics!$K$8,"")))))</f>
        <v/>
      </c>
      <c r="U120">
        <f>IF(NOT(ISNUMBER('Weekly data'!G120)),"",IF(Metrics!$L$8="% of target",IF(ISNUMBER(T120),IF(T120=0,"",'Weekly data'!G120/T120),""),'Weekly data'!G120))</f>
        <v/>
      </c>
      <c r="V120">
        <f>IF(AND(ISNUMBER(U120),ISNUMBER(U119)),ABS(U120-U119),"")</f>
        <v/>
      </c>
      <c r="W120">
        <f>IF(COUNT(U108:U119)&lt;12,"",AVERAGE(U108:U119))</f>
        <v/>
      </c>
      <c r="X120">
        <f>IF(COUNT(V109:V119)&lt;11,"",AVERAGE(V109:V119))</f>
        <v/>
      </c>
      <c r="Y120">
        <f>IF(OR(W120="",X120=""),"",W120+2.66*X120)</f>
        <v/>
      </c>
      <c r="Z120">
        <f>IF(OR(W120="",X120=""),"",W120-2.66*X120)</f>
        <v/>
      </c>
      <c r="AA120">
        <f>IF(OR(W120="",COUNT(U113:U120)&lt;8),"",IF(COUNTIF(U113:U120,"&gt;"&amp;W120)=8,"Above",IF(COUNTIF(U113:U120,"&lt;"&amp;W120)=8,"Below","")))</f>
        <v/>
      </c>
      <c r="AB120">
        <f>IF('Weekly data'!$C120="","",IF(Metrics!$J$9="Seasonal bookings",IF(OR(N(IFERROR(INDEX(Targets!$E$6:$E$45,MATCH('Weekly data'!$C120,Targets!$A$6:$A$45,0)),0))=0,SUM(Seasonality!$B$6:$B$18)=0),"",IFERROR(INDEX(Targets!$E$6:$E$45,MATCH('Weekly data'!$C120,Targets!$A$6:$A$45,0)),0)*$B120/SUM(Seasonality!$B$6:$B$18)),IF(Metrics!$J$9="Seasonal pipeline",IF(OR(N(IFERROR(INDEX(Targets!$E$6:$E$45,MATCH('Weekly data'!$C120,Targets!$A$6:$A$45,0)),0))=0,SUM(Seasonality!$C$6:$C$18)=0),"",IFERROR(INDEX(Targets!$E$6:$E$45,MATCH('Weekly data'!$C120,Targets!$A$6:$A$45,0)),0)*$C120/SUM(Seasonality!$C$6:$C$18)),IF(Metrics!$J$9="Quarter plan",IF(N(IFERROR(INDEX(Targets!$E$6:$E$45,MATCH('Weekly data'!$C120,Targets!$A$6:$A$45,0)),0))=0,"",IFERROR(INDEX(Targets!$E$6:$E$45,MATCH('Weekly data'!$C120,Targets!$A$6:$A$45,0)),0)),IF(AND(Metrics!$J$9="Weekly",ISNUMBER(Metrics!$K$9)),Metrics!$K$9,"")))))</f>
        <v/>
      </c>
      <c r="AC120">
        <f>IF(NOT(ISNUMBER('Weekly data'!H120)),"",IF(Metrics!$L$9="% of target",IF(ISNUMBER(AB120),IF(AB120=0,"",'Weekly data'!H120/AB120),""),'Weekly data'!H120))</f>
        <v/>
      </c>
      <c r="AD120">
        <f>IF(AND(ISNUMBER(AC120),ISNUMBER(AC119)),ABS(AC120-AC119),"")</f>
        <v/>
      </c>
      <c r="AE120">
        <f>IF(COUNT(AC108:AC119)&lt;12,"",AVERAGE(AC108:AC119))</f>
        <v/>
      </c>
      <c r="AF120">
        <f>IF(COUNT(AD109:AD119)&lt;11,"",AVERAGE(AD109:AD119))</f>
        <v/>
      </c>
      <c r="AG120">
        <f>IF(OR(AE120="",AF120=""),"",AE120+2.66*AF120)</f>
        <v/>
      </c>
      <c r="AH120">
        <f>IF(OR(AE120="",AF120=""),"",AE120-2.66*AF120)</f>
        <v/>
      </c>
      <c r="AI120">
        <f>IF(OR(AE120="",COUNT(AC113:AC120)&lt;8),"",IF(COUNTIF(AC113:AC120,"&gt;"&amp;AE120)=8,"Above",IF(COUNTIF(AC113:AC120,"&lt;"&amp;AE120)=8,"Below","")))</f>
        <v/>
      </c>
      <c r="AJ120">
        <f>IF('Weekly data'!$C120="","",IF(Metrics!$J$10="Seasonal bookings",IF(OR(N(IFERROR(INDEX(Targets!$F$6:$F$45,MATCH('Weekly data'!$C120,Targets!$A$6:$A$45,0)),0))=0,SUM(Seasonality!$B$6:$B$18)=0),"",IFERROR(INDEX(Targets!$F$6:$F$45,MATCH('Weekly data'!$C120,Targets!$A$6:$A$45,0)),0)*$B120/SUM(Seasonality!$B$6:$B$18)),IF(Metrics!$J$10="Seasonal pipeline",IF(OR(N(IFERROR(INDEX(Targets!$F$6:$F$45,MATCH('Weekly data'!$C120,Targets!$A$6:$A$45,0)),0))=0,SUM(Seasonality!$C$6:$C$18)=0),"",IFERROR(INDEX(Targets!$F$6:$F$45,MATCH('Weekly data'!$C120,Targets!$A$6:$A$45,0)),0)*$C120/SUM(Seasonality!$C$6:$C$18)),IF(Metrics!$J$10="Quarter plan",IF(N(IFERROR(INDEX(Targets!$F$6:$F$45,MATCH('Weekly data'!$C120,Targets!$A$6:$A$45,0)),0))=0,"",IFERROR(INDEX(Targets!$F$6:$F$45,MATCH('Weekly data'!$C120,Targets!$A$6:$A$45,0)),0)),IF(AND(Metrics!$J$10="Weekly",ISNUMBER(Metrics!$K$10)),Metrics!$K$10,"")))))</f>
        <v/>
      </c>
      <c r="AK120">
        <f>IF(NOT(ISNUMBER('Weekly data'!I120)),"",IF(Metrics!$L$10="% of target",IF(ISNUMBER(AJ120),IF(AJ120=0,"",'Weekly data'!I120/AJ120),""),'Weekly data'!I120))</f>
        <v/>
      </c>
      <c r="AL120">
        <f>IF(AND(ISNUMBER(AK120),ISNUMBER(AK119)),ABS(AK120-AK119),"")</f>
        <v/>
      </c>
      <c r="AM120">
        <f>IF(COUNT(AK108:AK119)&lt;12,"",AVERAGE(AK108:AK119))</f>
        <v/>
      </c>
      <c r="AN120">
        <f>IF(COUNT(AL109:AL119)&lt;11,"",AVERAGE(AL109:AL119))</f>
        <v/>
      </c>
      <c r="AO120">
        <f>IF(OR(AM120="",AN120=""),"",AM120+2.66*AN120)</f>
        <v/>
      </c>
      <c r="AP120">
        <f>IF(OR(AM120="",AN120=""),"",AM120-2.66*AN120)</f>
        <v/>
      </c>
      <c r="AQ120">
        <f>IF(OR(AM120="",COUNT(AK113:AK120)&lt;8),"",IF(COUNTIF(AK113:AK120,"&gt;"&amp;AM120)=8,"Above",IF(COUNTIF(AK113:AK120,"&lt;"&amp;AM120)=8,"Below","")))</f>
        <v/>
      </c>
      <c r="AR120">
        <f>IF('Weekly data'!$C120="","",IF(Metrics!$J$11="Seasonal bookings",IF(OR(N(IFERROR(INDEX(Targets!$G$6:$G$45,MATCH('Weekly data'!$C120,Targets!$A$6:$A$45,0)),0))=0,SUM(Seasonality!$B$6:$B$18)=0),"",IFERROR(INDEX(Targets!$G$6:$G$45,MATCH('Weekly data'!$C120,Targets!$A$6:$A$45,0)),0)*$B120/SUM(Seasonality!$B$6:$B$18)),IF(Metrics!$J$11="Seasonal pipeline",IF(OR(N(IFERROR(INDEX(Targets!$G$6:$G$45,MATCH('Weekly data'!$C120,Targets!$A$6:$A$45,0)),0))=0,SUM(Seasonality!$C$6:$C$18)=0),"",IFERROR(INDEX(Targets!$G$6:$G$45,MATCH('Weekly data'!$C120,Targets!$A$6:$A$45,0)),0)*$C120/SUM(Seasonality!$C$6:$C$18)),IF(Metrics!$J$11="Quarter plan",IF(N(IFERROR(INDEX(Targets!$G$6:$G$45,MATCH('Weekly data'!$C120,Targets!$A$6:$A$45,0)),0))=0,"",IFERROR(INDEX(Targets!$G$6:$G$45,MATCH('Weekly data'!$C120,Targets!$A$6:$A$45,0)),0)),IF(AND(Metrics!$J$11="Weekly",ISNUMBER(Metrics!$K$11)),Metrics!$K$11,"")))))</f>
        <v/>
      </c>
      <c r="AS120">
        <f>IF(NOT(ISNUMBER('Weekly data'!J120)),"",IF(Metrics!$L$11="% of target",IF(ISNUMBER(AR120),IF(AR120=0,"",'Weekly data'!J120/AR120),""),'Weekly data'!J120))</f>
        <v/>
      </c>
      <c r="AT120">
        <f>IF(AND(ISNUMBER(AS120),ISNUMBER(AS119)),ABS(AS120-AS119),"")</f>
        <v/>
      </c>
      <c r="AU120">
        <f>IF(COUNT(AS108:AS119)&lt;12,"",AVERAGE(AS108:AS119))</f>
        <v/>
      </c>
      <c r="AV120">
        <f>IF(COUNT(AT109:AT119)&lt;11,"",AVERAGE(AT109:AT119))</f>
        <v/>
      </c>
      <c r="AW120">
        <f>IF(OR(AU120="",AV120=""),"",AU120+2.66*AV120)</f>
        <v/>
      </c>
      <c r="AX120">
        <f>IF(OR(AU120="",AV120=""),"",AU120-2.66*AV120)</f>
        <v/>
      </c>
      <c r="AY120">
        <f>IF(OR(AU120="",COUNT(AS113:AS120)&lt;8),"",IF(COUNTIF(AS113:AS120,"&gt;"&amp;AU120)=8,"Above",IF(COUNTIF(AS113:AS120,"&lt;"&amp;AU120)=8,"Below","")))</f>
        <v/>
      </c>
      <c r="AZ120">
        <f>IF('Weekly data'!$C120="","",IF(Metrics!$J$12="Seasonal bookings",IF(OR(N(IFERROR(INDEX(Targets!$H$6:$H$45,MATCH('Weekly data'!$C120,Targets!$A$6:$A$45,0)),0))=0,SUM(Seasonality!$B$6:$B$18)=0),"",IFERROR(INDEX(Targets!$H$6:$H$45,MATCH('Weekly data'!$C120,Targets!$A$6:$A$45,0)),0)*$B120/SUM(Seasonality!$B$6:$B$18)),IF(Metrics!$J$12="Seasonal pipeline",IF(OR(N(IFERROR(INDEX(Targets!$H$6:$H$45,MATCH('Weekly data'!$C120,Targets!$A$6:$A$45,0)),0))=0,SUM(Seasonality!$C$6:$C$18)=0),"",IFERROR(INDEX(Targets!$H$6:$H$45,MATCH('Weekly data'!$C120,Targets!$A$6:$A$45,0)),0)*$C120/SUM(Seasonality!$C$6:$C$18)),IF(Metrics!$J$12="Quarter plan",IF(N(IFERROR(INDEX(Targets!$H$6:$H$45,MATCH('Weekly data'!$C120,Targets!$A$6:$A$45,0)),0))=0,"",IFERROR(INDEX(Targets!$H$6:$H$45,MATCH('Weekly data'!$C120,Targets!$A$6:$A$45,0)),0)),IF(AND(Metrics!$J$12="Weekly",ISNUMBER(Metrics!$K$12)),Metrics!$K$12,"")))))</f>
        <v/>
      </c>
      <c r="BA120">
        <f>IF(NOT(ISNUMBER('Weekly data'!K120)),"",IF(Metrics!$L$12="% of target",IF(ISNUMBER(AZ120),IF(AZ120=0,"",'Weekly data'!K120/AZ120),""),'Weekly data'!K120))</f>
        <v/>
      </c>
      <c r="BB120">
        <f>IF(AND(ISNUMBER(BA120),ISNUMBER(BA119)),ABS(BA120-BA119),"")</f>
        <v/>
      </c>
      <c r="BC120">
        <f>IF(COUNT(BA108:BA119)&lt;12,"",AVERAGE(BA108:BA119))</f>
        <v/>
      </c>
      <c r="BD120">
        <f>IF(COUNT(BB109:BB119)&lt;11,"",AVERAGE(BB109:BB119))</f>
        <v/>
      </c>
      <c r="BE120">
        <f>IF(OR(BC120="",BD120=""),"",BC120+2.66*BD120)</f>
        <v/>
      </c>
      <c r="BF120">
        <f>IF(OR(BC120="",BD120=""),"",BC120-2.66*BD120)</f>
        <v/>
      </c>
      <c r="BG120">
        <f>IF(OR(BC120="",COUNT(BA113:BA120)&lt;8),"",IF(COUNTIF(BA113:BA120,"&gt;"&amp;BC120)=8,"Above",IF(COUNTIF(BA113:BA120,"&lt;"&amp;BC120)=8,"Below","")))</f>
        <v/>
      </c>
      <c r="BH120">
        <f>IF('Weekly data'!$C120="","",IF(Metrics!$J$13="Seasonal bookings",IF(OR(N(IFERROR(INDEX(Targets!$I$6:$I$45,MATCH('Weekly data'!$C120,Targets!$A$6:$A$45,0)),0))=0,SUM(Seasonality!$B$6:$B$18)=0),"",IFERROR(INDEX(Targets!$I$6:$I$45,MATCH('Weekly data'!$C120,Targets!$A$6:$A$45,0)),0)*$B120/SUM(Seasonality!$B$6:$B$18)),IF(Metrics!$J$13="Seasonal pipeline",IF(OR(N(IFERROR(INDEX(Targets!$I$6:$I$45,MATCH('Weekly data'!$C120,Targets!$A$6:$A$45,0)),0))=0,SUM(Seasonality!$C$6:$C$18)=0),"",IFERROR(INDEX(Targets!$I$6:$I$45,MATCH('Weekly data'!$C120,Targets!$A$6:$A$45,0)),0)*$C120/SUM(Seasonality!$C$6:$C$18)),IF(Metrics!$J$13="Quarter plan",IF(N(IFERROR(INDEX(Targets!$I$6:$I$45,MATCH('Weekly data'!$C120,Targets!$A$6:$A$45,0)),0))=0,"",IFERROR(INDEX(Targets!$I$6:$I$45,MATCH('Weekly data'!$C120,Targets!$A$6:$A$45,0)),0)),IF(AND(Metrics!$J$13="Weekly",ISNUMBER(Metrics!$K$13)),Metrics!$K$13,"")))))</f>
        <v/>
      </c>
      <c r="BI120">
        <f>IF(NOT(ISNUMBER('Weekly data'!L120)),"",IF(Metrics!$L$13="% of target",IF(ISNUMBER(BH120),IF(BH120=0,"",'Weekly data'!L120/BH120),""),'Weekly data'!L120))</f>
        <v/>
      </c>
      <c r="BJ120">
        <f>IF(AND(ISNUMBER(BI120),ISNUMBER(BI119)),ABS(BI120-BI119),"")</f>
        <v/>
      </c>
      <c r="BK120">
        <f>IF(COUNT(BI108:BI119)&lt;12,"",AVERAGE(BI108:BI119))</f>
        <v/>
      </c>
      <c r="BL120">
        <f>IF(COUNT(BJ109:BJ119)&lt;11,"",AVERAGE(BJ109:BJ119))</f>
        <v/>
      </c>
      <c r="BM120">
        <f>IF(OR(BK120="",BL120=""),"",BK120+2.66*BL120)</f>
        <v/>
      </c>
      <c r="BN120">
        <f>IF(OR(BK120="",BL120=""),"",BK120-2.66*BL120)</f>
        <v/>
      </c>
      <c r="BO120">
        <f>IF(OR(BK120="",COUNT(BI113:BI120)&lt;8),"",IF(COUNTIF(BI113:BI120,"&gt;"&amp;BK120)=8,"Above",IF(COUNTIF(BI113:BI120,"&lt;"&amp;BK120)=8,"Below","")))</f>
        <v/>
      </c>
      <c r="BP120">
        <f>IF('Weekly data'!$C120="","",IF(Metrics!$J$14="Seasonal bookings",IF(OR(N(IFERROR(INDEX(Targets!$J$6:$J$45,MATCH('Weekly data'!$C120,Targets!$A$6:$A$45,0)),0))=0,SUM(Seasonality!$B$6:$B$18)=0),"",IFERROR(INDEX(Targets!$J$6:$J$45,MATCH('Weekly data'!$C120,Targets!$A$6:$A$45,0)),0)*$B120/SUM(Seasonality!$B$6:$B$18)),IF(Metrics!$J$14="Seasonal pipeline",IF(OR(N(IFERROR(INDEX(Targets!$J$6:$J$45,MATCH('Weekly data'!$C120,Targets!$A$6:$A$45,0)),0))=0,SUM(Seasonality!$C$6:$C$18)=0),"",IFERROR(INDEX(Targets!$J$6:$J$45,MATCH('Weekly data'!$C120,Targets!$A$6:$A$45,0)),0)*$C120/SUM(Seasonality!$C$6:$C$18)),IF(Metrics!$J$14="Quarter plan",IF(N(IFERROR(INDEX(Targets!$J$6:$J$45,MATCH('Weekly data'!$C120,Targets!$A$6:$A$45,0)),0))=0,"",IFERROR(INDEX(Targets!$J$6:$J$45,MATCH('Weekly data'!$C120,Targets!$A$6:$A$45,0)),0)),IF(AND(Metrics!$J$14="Weekly",ISNUMBER(Metrics!$K$14)),Metrics!$K$14,"")))))</f>
        <v/>
      </c>
      <c r="BQ120">
        <f>IF(NOT(ISNUMBER('Weekly data'!M120)),"",IF(Metrics!$L$14="% of target",IF(ISNUMBER(BP120),IF(BP120=0,"",'Weekly data'!M120/BP120),""),'Weekly data'!M120))</f>
        <v/>
      </c>
      <c r="BR120">
        <f>IF(AND(ISNUMBER(BQ120),ISNUMBER(BQ119)),ABS(BQ120-BQ119),"")</f>
        <v/>
      </c>
      <c r="BS120">
        <f>IF(COUNT(BQ108:BQ119)&lt;12,"",AVERAGE(BQ108:BQ119))</f>
        <v/>
      </c>
      <c r="BT120">
        <f>IF(COUNT(BR109:BR119)&lt;11,"",AVERAGE(BR109:BR119))</f>
        <v/>
      </c>
      <c r="BU120">
        <f>IF(OR(BS120="",BT120=""),"",BS120+2.66*BT120)</f>
        <v/>
      </c>
      <c r="BV120">
        <f>IF(OR(BS120="",BT120=""),"",BS120-2.66*BT120)</f>
        <v/>
      </c>
      <c r="BW120">
        <f>IF(OR(BS120="",COUNT(BQ113:BQ120)&lt;8),"",IF(COUNTIF(BQ113:BQ120,"&gt;"&amp;BS120)=8,"Above",IF(COUNTIF(BQ113:BQ120,"&lt;"&amp;BS120)=8,"Below","")))</f>
        <v/>
      </c>
      <c r="BX120">
        <f>IF('Weekly data'!$C120="","",IF(Metrics!$J$15="Seasonal bookings",IF(OR(N(IFERROR(INDEX(Targets!$K$6:$K$45,MATCH('Weekly data'!$C120,Targets!$A$6:$A$45,0)),0))=0,SUM(Seasonality!$B$6:$B$18)=0),"",IFERROR(INDEX(Targets!$K$6:$K$45,MATCH('Weekly data'!$C120,Targets!$A$6:$A$45,0)),0)*$B120/SUM(Seasonality!$B$6:$B$18)),IF(Metrics!$J$15="Seasonal pipeline",IF(OR(N(IFERROR(INDEX(Targets!$K$6:$K$45,MATCH('Weekly data'!$C120,Targets!$A$6:$A$45,0)),0))=0,SUM(Seasonality!$C$6:$C$18)=0),"",IFERROR(INDEX(Targets!$K$6:$K$45,MATCH('Weekly data'!$C120,Targets!$A$6:$A$45,0)),0)*$C120/SUM(Seasonality!$C$6:$C$18)),IF(Metrics!$J$15="Quarter plan",IF(N(IFERROR(INDEX(Targets!$K$6:$K$45,MATCH('Weekly data'!$C120,Targets!$A$6:$A$45,0)),0))=0,"",IFERROR(INDEX(Targets!$K$6:$K$45,MATCH('Weekly data'!$C120,Targets!$A$6:$A$45,0)),0)),IF(AND(Metrics!$J$15="Weekly",ISNUMBER(Metrics!$K$15)),Metrics!$K$15,"")))))</f>
        <v/>
      </c>
      <c r="BY120">
        <f>IF(NOT(ISNUMBER('Weekly data'!N120)),"",IF(Metrics!$L$15="% of target",IF(ISNUMBER(BX120),IF(BX120=0,"",'Weekly data'!N120/BX120),""),'Weekly data'!N120))</f>
        <v/>
      </c>
      <c r="BZ120">
        <f>IF(AND(ISNUMBER(BY120),ISNUMBER(BY119)),ABS(BY120-BY119),"")</f>
        <v/>
      </c>
      <c r="CA120">
        <f>IF(COUNT(BY108:BY119)&lt;12,"",AVERAGE(BY108:BY119))</f>
        <v/>
      </c>
      <c r="CB120">
        <f>IF(COUNT(BZ109:BZ119)&lt;11,"",AVERAGE(BZ109:BZ119))</f>
        <v/>
      </c>
      <c r="CC120">
        <f>IF(OR(CA120="",CB120=""),"",CA120+2.66*CB120)</f>
        <v/>
      </c>
      <c r="CD120">
        <f>IF(OR(CA120="",CB120=""),"",CA120-2.66*CB120)</f>
        <v/>
      </c>
      <c r="CE120">
        <f>IF(OR(CA120="",COUNT(BY113:BY120)&lt;8),"",IF(COUNTIF(BY113:BY120,"&gt;"&amp;CA120)=8,"Above",IF(COUNTIF(BY113:BY120,"&lt;"&amp;CA120)=8,"Below","")))</f>
        <v/>
      </c>
      <c r="CF120">
        <f>IF('Weekly data'!$C120="","",IF(Metrics!$J$16="Seasonal bookings",IF(OR(N(IFERROR(INDEX(Targets!$L$6:$L$45,MATCH('Weekly data'!$C120,Targets!$A$6:$A$45,0)),0))=0,SUM(Seasonality!$B$6:$B$18)=0),"",IFERROR(INDEX(Targets!$L$6:$L$45,MATCH('Weekly data'!$C120,Targets!$A$6:$A$45,0)),0)*$B120/SUM(Seasonality!$B$6:$B$18)),IF(Metrics!$J$16="Seasonal pipeline",IF(OR(N(IFERROR(INDEX(Targets!$L$6:$L$45,MATCH('Weekly data'!$C120,Targets!$A$6:$A$45,0)),0))=0,SUM(Seasonality!$C$6:$C$18)=0),"",IFERROR(INDEX(Targets!$L$6:$L$45,MATCH('Weekly data'!$C120,Targets!$A$6:$A$45,0)),0)*$C120/SUM(Seasonality!$C$6:$C$18)),IF(Metrics!$J$16="Quarter plan",IF(N(IFERROR(INDEX(Targets!$L$6:$L$45,MATCH('Weekly data'!$C120,Targets!$A$6:$A$45,0)),0))=0,"",IFERROR(INDEX(Targets!$L$6:$L$45,MATCH('Weekly data'!$C120,Targets!$A$6:$A$45,0)),0)),IF(AND(Metrics!$J$16="Weekly",ISNUMBER(Metrics!$K$16)),Metrics!$K$16,"")))))</f>
        <v/>
      </c>
      <c r="CG120">
        <f>IF(NOT(ISNUMBER('Weekly data'!O120)),"",IF(Metrics!$L$16="% of target",IF(ISNUMBER(CF120),IF(CF120=0,"",'Weekly data'!O120/CF120),""),'Weekly data'!O120))</f>
        <v/>
      </c>
      <c r="CH120">
        <f>IF(AND(ISNUMBER(CG120),ISNUMBER(CG119)),ABS(CG120-CG119),"")</f>
        <v/>
      </c>
      <c r="CI120">
        <f>IF(COUNT(CG108:CG119)&lt;12,"",AVERAGE(CG108:CG119))</f>
        <v/>
      </c>
      <c r="CJ120">
        <f>IF(COUNT(CH109:CH119)&lt;11,"",AVERAGE(CH109:CH119))</f>
        <v/>
      </c>
      <c r="CK120">
        <f>IF(OR(CI120="",CJ120=""),"",CI120+2.66*CJ120)</f>
        <v/>
      </c>
      <c r="CL120">
        <f>IF(OR(CI120="",CJ120=""),"",CI120-2.66*CJ120)</f>
        <v/>
      </c>
      <c r="CM120">
        <f>IF(OR(CI120="",COUNT(CG113:CG120)&lt;8),"",IF(COUNTIF(CG113:CG120,"&gt;"&amp;CI120)=8,"Above",IF(COUNTIF(CG113:CG120,"&lt;"&amp;CI120)=8,"Below","")))</f>
        <v/>
      </c>
      <c r="CN120">
        <f>IF('Weekly data'!$C120="","",IF(Metrics!$J$17="Seasonal bookings",IF(OR(N(IFERROR(INDEX(Targets!$M$6:$M$45,MATCH('Weekly data'!$C120,Targets!$A$6:$A$45,0)),0))=0,SUM(Seasonality!$B$6:$B$18)=0),"",IFERROR(INDEX(Targets!$M$6:$M$45,MATCH('Weekly data'!$C120,Targets!$A$6:$A$45,0)),0)*$B120/SUM(Seasonality!$B$6:$B$18)),IF(Metrics!$J$17="Seasonal pipeline",IF(OR(N(IFERROR(INDEX(Targets!$M$6:$M$45,MATCH('Weekly data'!$C120,Targets!$A$6:$A$45,0)),0))=0,SUM(Seasonality!$C$6:$C$18)=0),"",IFERROR(INDEX(Targets!$M$6:$M$45,MATCH('Weekly data'!$C120,Targets!$A$6:$A$45,0)),0)*$C120/SUM(Seasonality!$C$6:$C$18)),IF(Metrics!$J$17="Quarter plan",IF(N(IFERROR(INDEX(Targets!$M$6:$M$45,MATCH('Weekly data'!$C120,Targets!$A$6:$A$45,0)),0))=0,"",IFERROR(INDEX(Targets!$M$6:$M$45,MATCH('Weekly data'!$C120,Targets!$A$6:$A$45,0)),0)),IF(AND(Metrics!$J$17="Weekly",ISNUMBER(Metrics!$K$17)),Metrics!$K$17,"")))))</f>
        <v/>
      </c>
      <c r="CO120">
        <f>IF(NOT(ISNUMBER('Weekly data'!P120)),"",IF(Metrics!$L$17="% of target",IF(ISNUMBER(CN120),IF(CN120=0,"",'Weekly data'!P120/CN120),""),'Weekly data'!P120))</f>
        <v/>
      </c>
      <c r="CP120">
        <f>IF(AND(ISNUMBER(CO120),ISNUMBER(CO119)),ABS(CO120-CO119),"")</f>
        <v/>
      </c>
      <c r="CQ120">
        <f>IF(COUNT(CO108:CO119)&lt;12,"",AVERAGE(CO108:CO119))</f>
        <v/>
      </c>
      <c r="CR120">
        <f>IF(COUNT(CP109:CP119)&lt;11,"",AVERAGE(CP109:CP119))</f>
        <v/>
      </c>
      <c r="CS120">
        <f>IF(OR(CQ120="",CR120=""),"",CQ120+2.66*CR120)</f>
        <v/>
      </c>
      <c r="CT120">
        <f>IF(OR(CQ120="",CR120=""),"",CQ120-2.66*CR120)</f>
        <v/>
      </c>
      <c r="CU120">
        <f>IF(OR(CQ120="",COUNT(CO113:CO120)&lt;8),"",IF(COUNTIF(CO113:CO120,"&gt;"&amp;CQ120)=8,"Above",IF(COUNTIF(CO113:CO120,"&lt;"&amp;CQ120)=8,"Below","")))</f>
        <v/>
      </c>
    </row>
    <row r="121">
      <c r="A121" s="8">
        <f>'Weekly data'!A121</f>
        <v/>
      </c>
      <c r="B121">
        <f>IF('Weekly data'!D121="","",INDEX(Seasonality!$B$6:$B$18,'Weekly data'!D121))</f>
        <v/>
      </c>
      <c r="C121">
        <f>IF('Weekly data'!D121="","",INDEX(Seasonality!$C$6:$C$18,'Weekly data'!D121))</f>
        <v/>
      </c>
      <c r="D121">
        <f>IF('Weekly data'!$C121="","",IF(Metrics!$J$6="Seasonal bookings",IF(OR(N(IFERROR(INDEX(Targets!$B$6:$B$45,MATCH('Weekly data'!$C121,Targets!$A$6:$A$45,0)),0))=0,SUM(Seasonality!$B$6:$B$18)=0),"",IFERROR(INDEX(Targets!$B$6:$B$45,MATCH('Weekly data'!$C121,Targets!$A$6:$A$45,0)),0)*$B121/SUM(Seasonality!$B$6:$B$18)),IF(Metrics!$J$6="Seasonal pipeline",IF(OR(N(IFERROR(INDEX(Targets!$B$6:$B$45,MATCH('Weekly data'!$C121,Targets!$A$6:$A$45,0)),0))=0,SUM(Seasonality!$C$6:$C$18)=0),"",IFERROR(INDEX(Targets!$B$6:$B$45,MATCH('Weekly data'!$C121,Targets!$A$6:$A$45,0)),0)*$C121/SUM(Seasonality!$C$6:$C$18)),IF(Metrics!$J$6="Quarter plan",IF(N(IFERROR(INDEX(Targets!$B$6:$B$45,MATCH('Weekly data'!$C121,Targets!$A$6:$A$45,0)),0))=0,"",IFERROR(INDEX(Targets!$B$6:$B$45,MATCH('Weekly data'!$C121,Targets!$A$6:$A$45,0)),0)),IF(AND(Metrics!$J$6="Weekly",ISNUMBER(Metrics!$K$6)),Metrics!$K$6,"")))))</f>
        <v/>
      </c>
      <c r="E121">
        <f>IF(NOT(ISNUMBER('Weekly data'!E121)),"",IF(Metrics!$L$6="% of target",IF(ISNUMBER(D121),IF(D121=0,"",'Weekly data'!E121/D121),""),'Weekly data'!E121))</f>
        <v/>
      </c>
      <c r="F121">
        <f>IF(AND(ISNUMBER(E121),ISNUMBER(E120)),ABS(E121-E120),"")</f>
        <v/>
      </c>
      <c r="G121">
        <f>IF(COUNT(E109:E120)&lt;12,"",AVERAGE(E109:E120))</f>
        <v/>
      </c>
      <c r="H121">
        <f>IF(COUNT(F110:F120)&lt;11,"",AVERAGE(F110:F120))</f>
        <v/>
      </c>
      <c r="I121">
        <f>IF(OR(G121="",H121=""),"",G121+2.66*H121)</f>
        <v/>
      </c>
      <c r="J121">
        <f>IF(OR(G121="",H121=""),"",G121-2.66*H121)</f>
        <v/>
      </c>
      <c r="K121">
        <f>IF(OR(G121="",COUNT(E114:E121)&lt;8),"",IF(COUNTIF(E114:E121,"&gt;"&amp;G121)=8,"Above",IF(COUNTIF(E114:E121,"&lt;"&amp;G121)=8,"Below","")))</f>
        <v/>
      </c>
      <c r="L121">
        <f>IF('Weekly data'!$C121="","",IF(Metrics!$J$7="Seasonal bookings",IF(OR(N(IFERROR(INDEX(Targets!$C$6:$C$45,MATCH('Weekly data'!$C121,Targets!$A$6:$A$45,0)),0))=0,SUM(Seasonality!$B$6:$B$18)=0),"",IFERROR(INDEX(Targets!$C$6:$C$45,MATCH('Weekly data'!$C121,Targets!$A$6:$A$45,0)),0)*$B121/SUM(Seasonality!$B$6:$B$18)),IF(Metrics!$J$7="Seasonal pipeline",IF(OR(N(IFERROR(INDEX(Targets!$C$6:$C$45,MATCH('Weekly data'!$C121,Targets!$A$6:$A$45,0)),0))=0,SUM(Seasonality!$C$6:$C$18)=0),"",IFERROR(INDEX(Targets!$C$6:$C$45,MATCH('Weekly data'!$C121,Targets!$A$6:$A$45,0)),0)*$C121/SUM(Seasonality!$C$6:$C$18)),IF(Metrics!$J$7="Quarter plan",IF(N(IFERROR(INDEX(Targets!$C$6:$C$45,MATCH('Weekly data'!$C121,Targets!$A$6:$A$45,0)),0))=0,"",IFERROR(INDEX(Targets!$C$6:$C$45,MATCH('Weekly data'!$C121,Targets!$A$6:$A$45,0)),0)),IF(AND(Metrics!$J$7="Weekly",ISNUMBER(Metrics!$K$7)),Metrics!$K$7,"")))))</f>
        <v/>
      </c>
      <c r="M121">
        <f>IF(NOT(ISNUMBER('Weekly data'!F121)),"",IF(Metrics!$L$7="% of target",IF(ISNUMBER(L121),IF(L121=0,"",'Weekly data'!F121/L121),""),'Weekly data'!F121))</f>
        <v/>
      </c>
      <c r="N121">
        <f>IF(AND(ISNUMBER(M121),ISNUMBER(M120)),ABS(M121-M120),"")</f>
        <v/>
      </c>
      <c r="O121">
        <f>IF(COUNT(M109:M120)&lt;12,"",AVERAGE(M109:M120))</f>
        <v/>
      </c>
      <c r="P121">
        <f>IF(COUNT(N110:N120)&lt;11,"",AVERAGE(N110:N120))</f>
        <v/>
      </c>
      <c r="Q121">
        <f>IF(OR(O121="",P121=""),"",O121+2.66*P121)</f>
        <v/>
      </c>
      <c r="R121">
        <f>IF(OR(O121="",P121=""),"",O121-2.66*P121)</f>
        <v/>
      </c>
      <c r="S121">
        <f>IF(OR(O121="",COUNT(M114:M121)&lt;8),"",IF(COUNTIF(M114:M121,"&gt;"&amp;O121)=8,"Above",IF(COUNTIF(M114:M121,"&lt;"&amp;O121)=8,"Below","")))</f>
        <v/>
      </c>
      <c r="T121">
        <f>IF('Weekly data'!$C121="","",IF(Metrics!$J$8="Seasonal bookings",IF(OR(N(IFERROR(INDEX(Targets!$D$6:$D$45,MATCH('Weekly data'!$C121,Targets!$A$6:$A$45,0)),0))=0,SUM(Seasonality!$B$6:$B$18)=0),"",IFERROR(INDEX(Targets!$D$6:$D$45,MATCH('Weekly data'!$C121,Targets!$A$6:$A$45,0)),0)*$B121/SUM(Seasonality!$B$6:$B$18)),IF(Metrics!$J$8="Seasonal pipeline",IF(OR(N(IFERROR(INDEX(Targets!$D$6:$D$45,MATCH('Weekly data'!$C121,Targets!$A$6:$A$45,0)),0))=0,SUM(Seasonality!$C$6:$C$18)=0),"",IFERROR(INDEX(Targets!$D$6:$D$45,MATCH('Weekly data'!$C121,Targets!$A$6:$A$45,0)),0)*$C121/SUM(Seasonality!$C$6:$C$18)),IF(Metrics!$J$8="Quarter plan",IF(N(IFERROR(INDEX(Targets!$D$6:$D$45,MATCH('Weekly data'!$C121,Targets!$A$6:$A$45,0)),0))=0,"",IFERROR(INDEX(Targets!$D$6:$D$45,MATCH('Weekly data'!$C121,Targets!$A$6:$A$45,0)),0)),IF(AND(Metrics!$J$8="Weekly",ISNUMBER(Metrics!$K$8)),Metrics!$K$8,"")))))</f>
        <v/>
      </c>
      <c r="U121">
        <f>IF(NOT(ISNUMBER('Weekly data'!G121)),"",IF(Metrics!$L$8="% of target",IF(ISNUMBER(T121),IF(T121=0,"",'Weekly data'!G121/T121),""),'Weekly data'!G121))</f>
        <v/>
      </c>
      <c r="V121">
        <f>IF(AND(ISNUMBER(U121),ISNUMBER(U120)),ABS(U121-U120),"")</f>
        <v/>
      </c>
      <c r="W121">
        <f>IF(COUNT(U109:U120)&lt;12,"",AVERAGE(U109:U120))</f>
        <v/>
      </c>
      <c r="X121">
        <f>IF(COUNT(V110:V120)&lt;11,"",AVERAGE(V110:V120))</f>
        <v/>
      </c>
      <c r="Y121">
        <f>IF(OR(W121="",X121=""),"",W121+2.66*X121)</f>
        <v/>
      </c>
      <c r="Z121">
        <f>IF(OR(W121="",X121=""),"",W121-2.66*X121)</f>
        <v/>
      </c>
      <c r="AA121">
        <f>IF(OR(W121="",COUNT(U114:U121)&lt;8),"",IF(COUNTIF(U114:U121,"&gt;"&amp;W121)=8,"Above",IF(COUNTIF(U114:U121,"&lt;"&amp;W121)=8,"Below","")))</f>
        <v/>
      </c>
      <c r="AB121">
        <f>IF('Weekly data'!$C121="","",IF(Metrics!$J$9="Seasonal bookings",IF(OR(N(IFERROR(INDEX(Targets!$E$6:$E$45,MATCH('Weekly data'!$C121,Targets!$A$6:$A$45,0)),0))=0,SUM(Seasonality!$B$6:$B$18)=0),"",IFERROR(INDEX(Targets!$E$6:$E$45,MATCH('Weekly data'!$C121,Targets!$A$6:$A$45,0)),0)*$B121/SUM(Seasonality!$B$6:$B$18)),IF(Metrics!$J$9="Seasonal pipeline",IF(OR(N(IFERROR(INDEX(Targets!$E$6:$E$45,MATCH('Weekly data'!$C121,Targets!$A$6:$A$45,0)),0))=0,SUM(Seasonality!$C$6:$C$18)=0),"",IFERROR(INDEX(Targets!$E$6:$E$45,MATCH('Weekly data'!$C121,Targets!$A$6:$A$45,0)),0)*$C121/SUM(Seasonality!$C$6:$C$18)),IF(Metrics!$J$9="Quarter plan",IF(N(IFERROR(INDEX(Targets!$E$6:$E$45,MATCH('Weekly data'!$C121,Targets!$A$6:$A$45,0)),0))=0,"",IFERROR(INDEX(Targets!$E$6:$E$45,MATCH('Weekly data'!$C121,Targets!$A$6:$A$45,0)),0)),IF(AND(Metrics!$J$9="Weekly",ISNUMBER(Metrics!$K$9)),Metrics!$K$9,"")))))</f>
        <v/>
      </c>
      <c r="AC121">
        <f>IF(NOT(ISNUMBER('Weekly data'!H121)),"",IF(Metrics!$L$9="% of target",IF(ISNUMBER(AB121),IF(AB121=0,"",'Weekly data'!H121/AB121),""),'Weekly data'!H121))</f>
        <v/>
      </c>
      <c r="AD121">
        <f>IF(AND(ISNUMBER(AC121),ISNUMBER(AC120)),ABS(AC121-AC120),"")</f>
        <v/>
      </c>
      <c r="AE121">
        <f>IF(COUNT(AC109:AC120)&lt;12,"",AVERAGE(AC109:AC120))</f>
        <v/>
      </c>
      <c r="AF121">
        <f>IF(COUNT(AD110:AD120)&lt;11,"",AVERAGE(AD110:AD120))</f>
        <v/>
      </c>
      <c r="AG121">
        <f>IF(OR(AE121="",AF121=""),"",AE121+2.66*AF121)</f>
        <v/>
      </c>
      <c r="AH121">
        <f>IF(OR(AE121="",AF121=""),"",AE121-2.66*AF121)</f>
        <v/>
      </c>
      <c r="AI121">
        <f>IF(OR(AE121="",COUNT(AC114:AC121)&lt;8),"",IF(COUNTIF(AC114:AC121,"&gt;"&amp;AE121)=8,"Above",IF(COUNTIF(AC114:AC121,"&lt;"&amp;AE121)=8,"Below","")))</f>
        <v/>
      </c>
      <c r="AJ121">
        <f>IF('Weekly data'!$C121="","",IF(Metrics!$J$10="Seasonal bookings",IF(OR(N(IFERROR(INDEX(Targets!$F$6:$F$45,MATCH('Weekly data'!$C121,Targets!$A$6:$A$45,0)),0))=0,SUM(Seasonality!$B$6:$B$18)=0),"",IFERROR(INDEX(Targets!$F$6:$F$45,MATCH('Weekly data'!$C121,Targets!$A$6:$A$45,0)),0)*$B121/SUM(Seasonality!$B$6:$B$18)),IF(Metrics!$J$10="Seasonal pipeline",IF(OR(N(IFERROR(INDEX(Targets!$F$6:$F$45,MATCH('Weekly data'!$C121,Targets!$A$6:$A$45,0)),0))=0,SUM(Seasonality!$C$6:$C$18)=0),"",IFERROR(INDEX(Targets!$F$6:$F$45,MATCH('Weekly data'!$C121,Targets!$A$6:$A$45,0)),0)*$C121/SUM(Seasonality!$C$6:$C$18)),IF(Metrics!$J$10="Quarter plan",IF(N(IFERROR(INDEX(Targets!$F$6:$F$45,MATCH('Weekly data'!$C121,Targets!$A$6:$A$45,0)),0))=0,"",IFERROR(INDEX(Targets!$F$6:$F$45,MATCH('Weekly data'!$C121,Targets!$A$6:$A$45,0)),0)),IF(AND(Metrics!$J$10="Weekly",ISNUMBER(Metrics!$K$10)),Metrics!$K$10,"")))))</f>
        <v/>
      </c>
      <c r="AK121">
        <f>IF(NOT(ISNUMBER('Weekly data'!I121)),"",IF(Metrics!$L$10="% of target",IF(ISNUMBER(AJ121),IF(AJ121=0,"",'Weekly data'!I121/AJ121),""),'Weekly data'!I121))</f>
        <v/>
      </c>
      <c r="AL121">
        <f>IF(AND(ISNUMBER(AK121),ISNUMBER(AK120)),ABS(AK121-AK120),"")</f>
        <v/>
      </c>
      <c r="AM121">
        <f>IF(COUNT(AK109:AK120)&lt;12,"",AVERAGE(AK109:AK120))</f>
        <v/>
      </c>
      <c r="AN121">
        <f>IF(COUNT(AL110:AL120)&lt;11,"",AVERAGE(AL110:AL120))</f>
        <v/>
      </c>
      <c r="AO121">
        <f>IF(OR(AM121="",AN121=""),"",AM121+2.66*AN121)</f>
        <v/>
      </c>
      <c r="AP121">
        <f>IF(OR(AM121="",AN121=""),"",AM121-2.66*AN121)</f>
        <v/>
      </c>
      <c r="AQ121">
        <f>IF(OR(AM121="",COUNT(AK114:AK121)&lt;8),"",IF(COUNTIF(AK114:AK121,"&gt;"&amp;AM121)=8,"Above",IF(COUNTIF(AK114:AK121,"&lt;"&amp;AM121)=8,"Below","")))</f>
        <v/>
      </c>
      <c r="AR121">
        <f>IF('Weekly data'!$C121="","",IF(Metrics!$J$11="Seasonal bookings",IF(OR(N(IFERROR(INDEX(Targets!$G$6:$G$45,MATCH('Weekly data'!$C121,Targets!$A$6:$A$45,0)),0))=0,SUM(Seasonality!$B$6:$B$18)=0),"",IFERROR(INDEX(Targets!$G$6:$G$45,MATCH('Weekly data'!$C121,Targets!$A$6:$A$45,0)),0)*$B121/SUM(Seasonality!$B$6:$B$18)),IF(Metrics!$J$11="Seasonal pipeline",IF(OR(N(IFERROR(INDEX(Targets!$G$6:$G$45,MATCH('Weekly data'!$C121,Targets!$A$6:$A$45,0)),0))=0,SUM(Seasonality!$C$6:$C$18)=0),"",IFERROR(INDEX(Targets!$G$6:$G$45,MATCH('Weekly data'!$C121,Targets!$A$6:$A$45,0)),0)*$C121/SUM(Seasonality!$C$6:$C$18)),IF(Metrics!$J$11="Quarter plan",IF(N(IFERROR(INDEX(Targets!$G$6:$G$45,MATCH('Weekly data'!$C121,Targets!$A$6:$A$45,0)),0))=0,"",IFERROR(INDEX(Targets!$G$6:$G$45,MATCH('Weekly data'!$C121,Targets!$A$6:$A$45,0)),0)),IF(AND(Metrics!$J$11="Weekly",ISNUMBER(Metrics!$K$11)),Metrics!$K$11,"")))))</f>
        <v/>
      </c>
      <c r="AS121">
        <f>IF(NOT(ISNUMBER('Weekly data'!J121)),"",IF(Metrics!$L$11="% of target",IF(ISNUMBER(AR121),IF(AR121=0,"",'Weekly data'!J121/AR121),""),'Weekly data'!J121))</f>
        <v/>
      </c>
      <c r="AT121">
        <f>IF(AND(ISNUMBER(AS121),ISNUMBER(AS120)),ABS(AS121-AS120),"")</f>
        <v/>
      </c>
      <c r="AU121">
        <f>IF(COUNT(AS109:AS120)&lt;12,"",AVERAGE(AS109:AS120))</f>
        <v/>
      </c>
      <c r="AV121">
        <f>IF(COUNT(AT110:AT120)&lt;11,"",AVERAGE(AT110:AT120))</f>
        <v/>
      </c>
      <c r="AW121">
        <f>IF(OR(AU121="",AV121=""),"",AU121+2.66*AV121)</f>
        <v/>
      </c>
      <c r="AX121">
        <f>IF(OR(AU121="",AV121=""),"",AU121-2.66*AV121)</f>
        <v/>
      </c>
      <c r="AY121">
        <f>IF(OR(AU121="",COUNT(AS114:AS121)&lt;8),"",IF(COUNTIF(AS114:AS121,"&gt;"&amp;AU121)=8,"Above",IF(COUNTIF(AS114:AS121,"&lt;"&amp;AU121)=8,"Below","")))</f>
        <v/>
      </c>
      <c r="AZ121">
        <f>IF('Weekly data'!$C121="","",IF(Metrics!$J$12="Seasonal bookings",IF(OR(N(IFERROR(INDEX(Targets!$H$6:$H$45,MATCH('Weekly data'!$C121,Targets!$A$6:$A$45,0)),0))=0,SUM(Seasonality!$B$6:$B$18)=0),"",IFERROR(INDEX(Targets!$H$6:$H$45,MATCH('Weekly data'!$C121,Targets!$A$6:$A$45,0)),0)*$B121/SUM(Seasonality!$B$6:$B$18)),IF(Metrics!$J$12="Seasonal pipeline",IF(OR(N(IFERROR(INDEX(Targets!$H$6:$H$45,MATCH('Weekly data'!$C121,Targets!$A$6:$A$45,0)),0))=0,SUM(Seasonality!$C$6:$C$18)=0),"",IFERROR(INDEX(Targets!$H$6:$H$45,MATCH('Weekly data'!$C121,Targets!$A$6:$A$45,0)),0)*$C121/SUM(Seasonality!$C$6:$C$18)),IF(Metrics!$J$12="Quarter plan",IF(N(IFERROR(INDEX(Targets!$H$6:$H$45,MATCH('Weekly data'!$C121,Targets!$A$6:$A$45,0)),0))=0,"",IFERROR(INDEX(Targets!$H$6:$H$45,MATCH('Weekly data'!$C121,Targets!$A$6:$A$45,0)),0)),IF(AND(Metrics!$J$12="Weekly",ISNUMBER(Metrics!$K$12)),Metrics!$K$12,"")))))</f>
        <v/>
      </c>
      <c r="BA121">
        <f>IF(NOT(ISNUMBER('Weekly data'!K121)),"",IF(Metrics!$L$12="% of target",IF(ISNUMBER(AZ121),IF(AZ121=0,"",'Weekly data'!K121/AZ121),""),'Weekly data'!K121))</f>
        <v/>
      </c>
      <c r="BB121">
        <f>IF(AND(ISNUMBER(BA121),ISNUMBER(BA120)),ABS(BA121-BA120),"")</f>
        <v/>
      </c>
      <c r="BC121">
        <f>IF(COUNT(BA109:BA120)&lt;12,"",AVERAGE(BA109:BA120))</f>
        <v/>
      </c>
      <c r="BD121">
        <f>IF(COUNT(BB110:BB120)&lt;11,"",AVERAGE(BB110:BB120))</f>
        <v/>
      </c>
      <c r="BE121">
        <f>IF(OR(BC121="",BD121=""),"",BC121+2.66*BD121)</f>
        <v/>
      </c>
      <c r="BF121">
        <f>IF(OR(BC121="",BD121=""),"",BC121-2.66*BD121)</f>
        <v/>
      </c>
      <c r="BG121">
        <f>IF(OR(BC121="",COUNT(BA114:BA121)&lt;8),"",IF(COUNTIF(BA114:BA121,"&gt;"&amp;BC121)=8,"Above",IF(COUNTIF(BA114:BA121,"&lt;"&amp;BC121)=8,"Below","")))</f>
        <v/>
      </c>
      <c r="BH121">
        <f>IF('Weekly data'!$C121="","",IF(Metrics!$J$13="Seasonal bookings",IF(OR(N(IFERROR(INDEX(Targets!$I$6:$I$45,MATCH('Weekly data'!$C121,Targets!$A$6:$A$45,0)),0))=0,SUM(Seasonality!$B$6:$B$18)=0),"",IFERROR(INDEX(Targets!$I$6:$I$45,MATCH('Weekly data'!$C121,Targets!$A$6:$A$45,0)),0)*$B121/SUM(Seasonality!$B$6:$B$18)),IF(Metrics!$J$13="Seasonal pipeline",IF(OR(N(IFERROR(INDEX(Targets!$I$6:$I$45,MATCH('Weekly data'!$C121,Targets!$A$6:$A$45,0)),0))=0,SUM(Seasonality!$C$6:$C$18)=0),"",IFERROR(INDEX(Targets!$I$6:$I$45,MATCH('Weekly data'!$C121,Targets!$A$6:$A$45,0)),0)*$C121/SUM(Seasonality!$C$6:$C$18)),IF(Metrics!$J$13="Quarter plan",IF(N(IFERROR(INDEX(Targets!$I$6:$I$45,MATCH('Weekly data'!$C121,Targets!$A$6:$A$45,0)),0))=0,"",IFERROR(INDEX(Targets!$I$6:$I$45,MATCH('Weekly data'!$C121,Targets!$A$6:$A$45,0)),0)),IF(AND(Metrics!$J$13="Weekly",ISNUMBER(Metrics!$K$13)),Metrics!$K$13,"")))))</f>
        <v/>
      </c>
      <c r="BI121">
        <f>IF(NOT(ISNUMBER('Weekly data'!L121)),"",IF(Metrics!$L$13="% of target",IF(ISNUMBER(BH121),IF(BH121=0,"",'Weekly data'!L121/BH121),""),'Weekly data'!L121))</f>
        <v/>
      </c>
      <c r="BJ121">
        <f>IF(AND(ISNUMBER(BI121),ISNUMBER(BI120)),ABS(BI121-BI120),"")</f>
        <v/>
      </c>
      <c r="BK121">
        <f>IF(COUNT(BI109:BI120)&lt;12,"",AVERAGE(BI109:BI120))</f>
        <v/>
      </c>
      <c r="BL121">
        <f>IF(COUNT(BJ110:BJ120)&lt;11,"",AVERAGE(BJ110:BJ120))</f>
        <v/>
      </c>
      <c r="BM121">
        <f>IF(OR(BK121="",BL121=""),"",BK121+2.66*BL121)</f>
        <v/>
      </c>
      <c r="BN121">
        <f>IF(OR(BK121="",BL121=""),"",BK121-2.66*BL121)</f>
        <v/>
      </c>
      <c r="BO121">
        <f>IF(OR(BK121="",COUNT(BI114:BI121)&lt;8),"",IF(COUNTIF(BI114:BI121,"&gt;"&amp;BK121)=8,"Above",IF(COUNTIF(BI114:BI121,"&lt;"&amp;BK121)=8,"Below","")))</f>
        <v/>
      </c>
      <c r="BP121">
        <f>IF('Weekly data'!$C121="","",IF(Metrics!$J$14="Seasonal bookings",IF(OR(N(IFERROR(INDEX(Targets!$J$6:$J$45,MATCH('Weekly data'!$C121,Targets!$A$6:$A$45,0)),0))=0,SUM(Seasonality!$B$6:$B$18)=0),"",IFERROR(INDEX(Targets!$J$6:$J$45,MATCH('Weekly data'!$C121,Targets!$A$6:$A$45,0)),0)*$B121/SUM(Seasonality!$B$6:$B$18)),IF(Metrics!$J$14="Seasonal pipeline",IF(OR(N(IFERROR(INDEX(Targets!$J$6:$J$45,MATCH('Weekly data'!$C121,Targets!$A$6:$A$45,0)),0))=0,SUM(Seasonality!$C$6:$C$18)=0),"",IFERROR(INDEX(Targets!$J$6:$J$45,MATCH('Weekly data'!$C121,Targets!$A$6:$A$45,0)),0)*$C121/SUM(Seasonality!$C$6:$C$18)),IF(Metrics!$J$14="Quarter plan",IF(N(IFERROR(INDEX(Targets!$J$6:$J$45,MATCH('Weekly data'!$C121,Targets!$A$6:$A$45,0)),0))=0,"",IFERROR(INDEX(Targets!$J$6:$J$45,MATCH('Weekly data'!$C121,Targets!$A$6:$A$45,0)),0)),IF(AND(Metrics!$J$14="Weekly",ISNUMBER(Metrics!$K$14)),Metrics!$K$14,"")))))</f>
        <v/>
      </c>
      <c r="BQ121">
        <f>IF(NOT(ISNUMBER('Weekly data'!M121)),"",IF(Metrics!$L$14="% of target",IF(ISNUMBER(BP121),IF(BP121=0,"",'Weekly data'!M121/BP121),""),'Weekly data'!M121))</f>
        <v/>
      </c>
      <c r="BR121">
        <f>IF(AND(ISNUMBER(BQ121),ISNUMBER(BQ120)),ABS(BQ121-BQ120),"")</f>
        <v/>
      </c>
      <c r="BS121">
        <f>IF(COUNT(BQ109:BQ120)&lt;12,"",AVERAGE(BQ109:BQ120))</f>
        <v/>
      </c>
      <c r="BT121">
        <f>IF(COUNT(BR110:BR120)&lt;11,"",AVERAGE(BR110:BR120))</f>
        <v/>
      </c>
      <c r="BU121">
        <f>IF(OR(BS121="",BT121=""),"",BS121+2.66*BT121)</f>
        <v/>
      </c>
      <c r="BV121">
        <f>IF(OR(BS121="",BT121=""),"",BS121-2.66*BT121)</f>
        <v/>
      </c>
      <c r="BW121">
        <f>IF(OR(BS121="",COUNT(BQ114:BQ121)&lt;8),"",IF(COUNTIF(BQ114:BQ121,"&gt;"&amp;BS121)=8,"Above",IF(COUNTIF(BQ114:BQ121,"&lt;"&amp;BS121)=8,"Below","")))</f>
        <v/>
      </c>
      <c r="BX121">
        <f>IF('Weekly data'!$C121="","",IF(Metrics!$J$15="Seasonal bookings",IF(OR(N(IFERROR(INDEX(Targets!$K$6:$K$45,MATCH('Weekly data'!$C121,Targets!$A$6:$A$45,0)),0))=0,SUM(Seasonality!$B$6:$B$18)=0),"",IFERROR(INDEX(Targets!$K$6:$K$45,MATCH('Weekly data'!$C121,Targets!$A$6:$A$45,0)),0)*$B121/SUM(Seasonality!$B$6:$B$18)),IF(Metrics!$J$15="Seasonal pipeline",IF(OR(N(IFERROR(INDEX(Targets!$K$6:$K$45,MATCH('Weekly data'!$C121,Targets!$A$6:$A$45,0)),0))=0,SUM(Seasonality!$C$6:$C$18)=0),"",IFERROR(INDEX(Targets!$K$6:$K$45,MATCH('Weekly data'!$C121,Targets!$A$6:$A$45,0)),0)*$C121/SUM(Seasonality!$C$6:$C$18)),IF(Metrics!$J$15="Quarter plan",IF(N(IFERROR(INDEX(Targets!$K$6:$K$45,MATCH('Weekly data'!$C121,Targets!$A$6:$A$45,0)),0))=0,"",IFERROR(INDEX(Targets!$K$6:$K$45,MATCH('Weekly data'!$C121,Targets!$A$6:$A$45,0)),0)),IF(AND(Metrics!$J$15="Weekly",ISNUMBER(Metrics!$K$15)),Metrics!$K$15,"")))))</f>
        <v/>
      </c>
      <c r="BY121">
        <f>IF(NOT(ISNUMBER('Weekly data'!N121)),"",IF(Metrics!$L$15="% of target",IF(ISNUMBER(BX121),IF(BX121=0,"",'Weekly data'!N121/BX121),""),'Weekly data'!N121))</f>
        <v/>
      </c>
      <c r="BZ121">
        <f>IF(AND(ISNUMBER(BY121),ISNUMBER(BY120)),ABS(BY121-BY120),"")</f>
        <v/>
      </c>
      <c r="CA121">
        <f>IF(COUNT(BY109:BY120)&lt;12,"",AVERAGE(BY109:BY120))</f>
        <v/>
      </c>
      <c r="CB121">
        <f>IF(COUNT(BZ110:BZ120)&lt;11,"",AVERAGE(BZ110:BZ120))</f>
        <v/>
      </c>
      <c r="CC121">
        <f>IF(OR(CA121="",CB121=""),"",CA121+2.66*CB121)</f>
        <v/>
      </c>
      <c r="CD121">
        <f>IF(OR(CA121="",CB121=""),"",CA121-2.66*CB121)</f>
        <v/>
      </c>
      <c r="CE121">
        <f>IF(OR(CA121="",COUNT(BY114:BY121)&lt;8),"",IF(COUNTIF(BY114:BY121,"&gt;"&amp;CA121)=8,"Above",IF(COUNTIF(BY114:BY121,"&lt;"&amp;CA121)=8,"Below","")))</f>
        <v/>
      </c>
      <c r="CF121">
        <f>IF('Weekly data'!$C121="","",IF(Metrics!$J$16="Seasonal bookings",IF(OR(N(IFERROR(INDEX(Targets!$L$6:$L$45,MATCH('Weekly data'!$C121,Targets!$A$6:$A$45,0)),0))=0,SUM(Seasonality!$B$6:$B$18)=0),"",IFERROR(INDEX(Targets!$L$6:$L$45,MATCH('Weekly data'!$C121,Targets!$A$6:$A$45,0)),0)*$B121/SUM(Seasonality!$B$6:$B$18)),IF(Metrics!$J$16="Seasonal pipeline",IF(OR(N(IFERROR(INDEX(Targets!$L$6:$L$45,MATCH('Weekly data'!$C121,Targets!$A$6:$A$45,0)),0))=0,SUM(Seasonality!$C$6:$C$18)=0),"",IFERROR(INDEX(Targets!$L$6:$L$45,MATCH('Weekly data'!$C121,Targets!$A$6:$A$45,0)),0)*$C121/SUM(Seasonality!$C$6:$C$18)),IF(Metrics!$J$16="Quarter plan",IF(N(IFERROR(INDEX(Targets!$L$6:$L$45,MATCH('Weekly data'!$C121,Targets!$A$6:$A$45,0)),0))=0,"",IFERROR(INDEX(Targets!$L$6:$L$45,MATCH('Weekly data'!$C121,Targets!$A$6:$A$45,0)),0)),IF(AND(Metrics!$J$16="Weekly",ISNUMBER(Metrics!$K$16)),Metrics!$K$16,"")))))</f>
        <v/>
      </c>
      <c r="CG121">
        <f>IF(NOT(ISNUMBER('Weekly data'!O121)),"",IF(Metrics!$L$16="% of target",IF(ISNUMBER(CF121),IF(CF121=0,"",'Weekly data'!O121/CF121),""),'Weekly data'!O121))</f>
        <v/>
      </c>
      <c r="CH121">
        <f>IF(AND(ISNUMBER(CG121),ISNUMBER(CG120)),ABS(CG121-CG120),"")</f>
        <v/>
      </c>
      <c r="CI121">
        <f>IF(COUNT(CG109:CG120)&lt;12,"",AVERAGE(CG109:CG120))</f>
        <v/>
      </c>
      <c r="CJ121">
        <f>IF(COUNT(CH110:CH120)&lt;11,"",AVERAGE(CH110:CH120))</f>
        <v/>
      </c>
      <c r="CK121">
        <f>IF(OR(CI121="",CJ121=""),"",CI121+2.66*CJ121)</f>
        <v/>
      </c>
      <c r="CL121">
        <f>IF(OR(CI121="",CJ121=""),"",CI121-2.66*CJ121)</f>
        <v/>
      </c>
      <c r="CM121">
        <f>IF(OR(CI121="",COUNT(CG114:CG121)&lt;8),"",IF(COUNTIF(CG114:CG121,"&gt;"&amp;CI121)=8,"Above",IF(COUNTIF(CG114:CG121,"&lt;"&amp;CI121)=8,"Below","")))</f>
        <v/>
      </c>
      <c r="CN121">
        <f>IF('Weekly data'!$C121="","",IF(Metrics!$J$17="Seasonal bookings",IF(OR(N(IFERROR(INDEX(Targets!$M$6:$M$45,MATCH('Weekly data'!$C121,Targets!$A$6:$A$45,0)),0))=0,SUM(Seasonality!$B$6:$B$18)=0),"",IFERROR(INDEX(Targets!$M$6:$M$45,MATCH('Weekly data'!$C121,Targets!$A$6:$A$45,0)),0)*$B121/SUM(Seasonality!$B$6:$B$18)),IF(Metrics!$J$17="Seasonal pipeline",IF(OR(N(IFERROR(INDEX(Targets!$M$6:$M$45,MATCH('Weekly data'!$C121,Targets!$A$6:$A$45,0)),0))=0,SUM(Seasonality!$C$6:$C$18)=0),"",IFERROR(INDEX(Targets!$M$6:$M$45,MATCH('Weekly data'!$C121,Targets!$A$6:$A$45,0)),0)*$C121/SUM(Seasonality!$C$6:$C$18)),IF(Metrics!$J$17="Quarter plan",IF(N(IFERROR(INDEX(Targets!$M$6:$M$45,MATCH('Weekly data'!$C121,Targets!$A$6:$A$45,0)),0))=0,"",IFERROR(INDEX(Targets!$M$6:$M$45,MATCH('Weekly data'!$C121,Targets!$A$6:$A$45,0)),0)),IF(AND(Metrics!$J$17="Weekly",ISNUMBER(Metrics!$K$17)),Metrics!$K$17,"")))))</f>
        <v/>
      </c>
      <c r="CO121">
        <f>IF(NOT(ISNUMBER('Weekly data'!P121)),"",IF(Metrics!$L$17="% of target",IF(ISNUMBER(CN121),IF(CN121=0,"",'Weekly data'!P121/CN121),""),'Weekly data'!P121))</f>
        <v/>
      </c>
      <c r="CP121">
        <f>IF(AND(ISNUMBER(CO121),ISNUMBER(CO120)),ABS(CO121-CO120),"")</f>
        <v/>
      </c>
      <c r="CQ121">
        <f>IF(COUNT(CO109:CO120)&lt;12,"",AVERAGE(CO109:CO120))</f>
        <v/>
      </c>
      <c r="CR121">
        <f>IF(COUNT(CP110:CP120)&lt;11,"",AVERAGE(CP110:CP120))</f>
        <v/>
      </c>
      <c r="CS121">
        <f>IF(OR(CQ121="",CR121=""),"",CQ121+2.66*CR121)</f>
        <v/>
      </c>
      <c r="CT121">
        <f>IF(OR(CQ121="",CR121=""),"",CQ121-2.66*CR121)</f>
        <v/>
      </c>
      <c r="CU121">
        <f>IF(OR(CQ121="",COUNT(CO114:CO121)&lt;8),"",IF(COUNTIF(CO114:CO121,"&gt;"&amp;CQ121)=8,"Above",IF(COUNTIF(CO114:CO121,"&lt;"&amp;CQ121)=8,"Below","")))</f>
        <v/>
      </c>
    </row>
    <row r="122">
      <c r="A122" s="8">
        <f>'Weekly data'!A122</f>
        <v/>
      </c>
      <c r="B122">
        <f>IF('Weekly data'!D122="","",INDEX(Seasonality!$B$6:$B$18,'Weekly data'!D122))</f>
        <v/>
      </c>
      <c r="C122">
        <f>IF('Weekly data'!D122="","",INDEX(Seasonality!$C$6:$C$18,'Weekly data'!D122))</f>
        <v/>
      </c>
      <c r="D122">
        <f>IF('Weekly data'!$C122="","",IF(Metrics!$J$6="Seasonal bookings",IF(OR(N(IFERROR(INDEX(Targets!$B$6:$B$45,MATCH('Weekly data'!$C122,Targets!$A$6:$A$45,0)),0))=0,SUM(Seasonality!$B$6:$B$18)=0),"",IFERROR(INDEX(Targets!$B$6:$B$45,MATCH('Weekly data'!$C122,Targets!$A$6:$A$45,0)),0)*$B122/SUM(Seasonality!$B$6:$B$18)),IF(Metrics!$J$6="Seasonal pipeline",IF(OR(N(IFERROR(INDEX(Targets!$B$6:$B$45,MATCH('Weekly data'!$C122,Targets!$A$6:$A$45,0)),0))=0,SUM(Seasonality!$C$6:$C$18)=0),"",IFERROR(INDEX(Targets!$B$6:$B$45,MATCH('Weekly data'!$C122,Targets!$A$6:$A$45,0)),0)*$C122/SUM(Seasonality!$C$6:$C$18)),IF(Metrics!$J$6="Quarter plan",IF(N(IFERROR(INDEX(Targets!$B$6:$B$45,MATCH('Weekly data'!$C122,Targets!$A$6:$A$45,0)),0))=0,"",IFERROR(INDEX(Targets!$B$6:$B$45,MATCH('Weekly data'!$C122,Targets!$A$6:$A$45,0)),0)),IF(AND(Metrics!$J$6="Weekly",ISNUMBER(Metrics!$K$6)),Metrics!$K$6,"")))))</f>
        <v/>
      </c>
      <c r="E122">
        <f>IF(NOT(ISNUMBER('Weekly data'!E122)),"",IF(Metrics!$L$6="% of target",IF(ISNUMBER(D122),IF(D122=0,"",'Weekly data'!E122/D122),""),'Weekly data'!E122))</f>
        <v/>
      </c>
      <c r="F122">
        <f>IF(AND(ISNUMBER(E122),ISNUMBER(E121)),ABS(E122-E121),"")</f>
        <v/>
      </c>
      <c r="G122">
        <f>IF(COUNT(E110:E121)&lt;12,"",AVERAGE(E110:E121))</f>
        <v/>
      </c>
      <c r="H122">
        <f>IF(COUNT(F111:F121)&lt;11,"",AVERAGE(F111:F121))</f>
        <v/>
      </c>
      <c r="I122">
        <f>IF(OR(G122="",H122=""),"",G122+2.66*H122)</f>
        <v/>
      </c>
      <c r="J122">
        <f>IF(OR(G122="",H122=""),"",G122-2.66*H122)</f>
        <v/>
      </c>
      <c r="K122">
        <f>IF(OR(G122="",COUNT(E115:E122)&lt;8),"",IF(COUNTIF(E115:E122,"&gt;"&amp;G122)=8,"Above",IF(COUNTIF(E115:E122,"&lt;"&amp;G122)=8,"Below","")))</f>
        <v/>
      </c>
      <c r="L122">
        <f>IF('Weekly data'!$C122="","",IF(Metrics!$J$7="Seasonal bookings",IF(OR(N(IFERROR(INDEX(Targets!$C$6:$C$45,MATCH('Weekly data'!$C122,Targets!$A$6:$A$45,0)),0))=0,SUM(Seasonality!$B$6:$B$18)=0),"",IFERROR(INDEX(Targets!$C$6:$C$45,MATCH('Weekly data'!$C122,Targets!$A$6:$A$45,0)),0)*$B122/SUM(Seasonality!$B$6:$B$18)),IF(Metrics!$J$7="Seasonal pipeline",IF(OR(N(IFERROR(INDEX(Targets!$C$6:$C$45,MATCH('Weekly data'!$C122,Targets!$A$6:$A$45,0)),0))=0,SUM(Seasonality!$C$6:$C$18)=0),"",IFERROR(INDEX(Targets!$C$6:$C$45,MATCH('Weekly data'!$C122,Targets!$A$6:$A$45,0)),0)*$C122/SUM(Seasonality!$C$6:$C$18)),IF(Metrics!$J$7="Quarter plan",IF(N(IFERROR(INDEX(Targets!$C$6:$C$45,MATCH('Weekly data'!$C122,Targets!$A$6:$A$45,0)),0))=0,"",IFERROR(INDEX(Targets!$C$6:$C$45,MATCH('Weekly data'!$C122,Targets!$A$6:$A$45,0)),0)),IF(AND(Metrics!$J$7="Weekly",ISNUMBER(Metrics!$K$7)),Metrics!$K$7,"")))))</f>
        <v/>
      </c>
      <c r="M122">
        <f>IF(NOT(ISNUMBER('Weekly data'!F122)),"",IF(Metrics!$L$7="% of target",IF(ISNUMBER(L122),IF(L122=0,"",'Weekly data'!F122/L122),""),'Weekly data'!F122))</f>
        <v/>
      </c>
      <c r="N122">
        <f>IF(AND(ISNUMBER(M122),ISNUMBER(M121)),ABS(M122-M121),"")</f>
        <v/>
      </c>
      <c r="O122">
        <f>IF(COUNT(M110:M121)&lt;12,"",AVERAGE(M110:M121))</f>
        <v/>
      </c>
      <c r="P122">
        <f>IF(COUNT(N111:N121)&lt;11,"",AVERAGE(N111:N121))</f>
        <v/>
      </c>
      <c r="Q122">
        <f>IF(OR(O122="",P122=""),"",O122+2.66*P122)</f>
        <v/>
      </c>
      <c r="R122">
        <f>IF(OR(O122="",P122=""),"",O122-2.66*P122)</f>
        <v/>
      </c>
      <c r="S122">
        <f>IF(OR(O122="",COUNT(M115:M122)&lt;8),"",IF(COUNTIF(M115:M122,"&gt;"&amp;O122)=8,"Above",IF(COUNTIF(M115:M122,"&lt;"&amp;O122)=8,"Below","")))</f>
        <v/>
      </c>
      <c r="T122">
        <f>IF('Weekly data'!$C122="","",IF(Metrics!$J$8="Seasonal bookings",IF(OR(N(IFERROR(INDEX(Targets!$D$6:$D$45,MATCH('Weekly data'!$C122,Targets!$A$6:$A$45,0)),0))=0,SUM(Seasonality!$B$6:$B$18)=0),"",IFERROR(INDEX(Targets!$D$6:$D$45,MATCH('Weekly data'!$C122,Targets!$A$6:$A$45,0)),0)*$B122/SUM(Seasonality!$B$6:$B$18)),IF(Metrics!$J$8="Seasonal pipeline",IF(OR(N(IFERROR(INDEX(Targets!$D$6:$D$45,MATCH('Weekly data'!$C122,Targets!$A$6:$A$45,0)),0))=0,SUM(Seasonality!$C$6:$C$18)=0),"",IFERROR(INDEX(Targets!$D$6:$D$45,MATCH('Weekly data'!$C122,Targets!$A$6:$A$45,0)),0)*$C122/SUM(Seasonality!$C$6:$C$18)),IF(Metrics!$J$8="Quarter plan",IF(N(IFERROR(INDEX(Targets!$D$6:$D$45,MATCH('Weekly data'!$C122,Targets!$A$6:$A$45,0)),0))=0,"",IFERROR(INDEX(Targets!$D$6:$D$45,MATCH('Weekly data'!$C122,Targets!$A$6:$A$45,0)),0)),IF(AND(Metrics!$J$8="Weekly",ISNUMBER(Metrics!$K$8)),Metrics!$K$8,"")))))</f>
        <v/>
      </c>
      <c r="U122">
        <f>IF(NOT(ISNUMBER('Weekly data'!G122)),"",IF(Metrics!$L$8="% of target",IF(ISNUMBER(T122),IF(T122=0,"",'Weekly data'!G122/T122),""),'Weekly data'!G122))</f>
        <v/>
      </c>
      <c r="V122">
        <f>IF(AND(ISNUMBER(U122),ISNUMBER(U121)),ABS(U122-U121),"")</f>
        <v/>
      </c>
      <c r="W122">
        <f>IF(COUNT(U110:U121)&lt;12,"",AVERAGE(U110:U121))</f>
        <v/>
      </c>
      <c r="X122">
        <f>IF(COUNT(V111:V121)&lt;11,"",AVERAGE(V111:V121))</f>
        <v/>
      </c>
      <c r="Y122">
        <f>IF(OR(W122="",X122=""),"",W122+2.66*X122)</f>
        <v/>
      </c>
      <c r="Z122">
        <f>IF(OR(W122="",X122=""),"",W122-2.66*X122)</f>
        <v/>
      </c>
      <c r="AA122">
        <f>IF(OR(W122="",COUNT(U115:U122)&lt;8),"",IF(COUNTIF(U115:U122,"&gt;"&amp;W122)=8,"Above",IF(COUNTIF(U115:U122,"&lt;"&amp;W122)=8,"Below","")))</f>
        <v/>
      </c>
      <c r="AB122">
        <f>IF('Weekly data'!$C122="","",IF(Metrics!$J$9="Seasonal bookings",IF(OR(N(IFERROR(INDEX(Targets!$E$6:$E$45,MATCH('Weekly data'!$C122,Targets!$A$6:$A$45,0)),0))=0,SUM(Seasonality!$B$6:$B$18)=0),"",IFERROR(INDEX(Targets!$E$6:$E$45,MATCH('Weekly data'!$C122,Targets!$A$6:$A$45,0)),0)*$B122/SUM(Seasonality!$B$6:$B$18)),IF(Metrics!$J$9="Seasonal pipeline",IF(OR(N(IFERROR(INDEX(Targets!$E$6:$E$45,MATCH('Weekly data'!$C122,Targets!$A$6:$A$45,0)),0))=0,SUM(Seasonality!$C$6:$C$18)=0),"",IFERROR(INDEX(Targets!$E$6:$E$45,MATCH('Weekly data'!$C122,Targets!$A$6:$A$45,0)),0)*$C122/SUM(Seasonality!$C$6:$C$18)),IF(Metrics!$J$9="Quarter plan",IF(N(IFERROR(INDEX(Targets!$E$6:$E$45,MATCH('Weekly data'!$C122,Targets!$A$6:$A$45,0)),0))=0,"",IFERROR(INDEX(Targets!$E$6:$E$45,MATCH('Weekly data'!$C122,Targets!$A$6:$A$45,0)),0)),IF(AND(Metrics!$J$9="Weekly",ISNUMBER(Metrics!$K$9)),Metrics!$K$9,"")))))</f>
        <v/>
      </c>
      <c r="AC122">
        <f>IF(NOT(ISNUMBER('Weekly data'!H122)),"",IF(Metrics!$L$9="% of target",IF(ISNUMBER(AB122),IF(AB122=0,"",'Weekly data'!H122/AB122),""),'Weekly data'!H122))</f>
        <v/>
      </c>
      <c r="AD122">
        <f>IF(AND(ISNUMBER(AC122),ISNUMBER(AC121)),ABS(AC122-AC121),"")</f>
        <v/>
      </c>
      <c r="AE122">
        <f>IF(COUNT(AC110:AC121)&lt;12,"",AVERAGE(AC110:AC121))</f>
        <v/>
      </c>
      <c r="AF122">
        <f>IF(COUNT(AD111:AD121)&lt;11,"",AVERAGE(AD111:AD121))</f>
        <v/>
      </c>
      <c r="AG122">
        <f>IF(OR(AE122="",AF122=""),"",AE122+2.66*AF122)</f>
        <v/>
      </c>
      <c r="AH122">
        <f>IF(OR(AE122="",AF122=""),"",AE122-2.66*AF122)</f>
        <v/>
      </c>
      <c r="AI122">
        <f>IF(OR(AE122="",COUNT(AC115:AC122)&lt;8),"",IF(COUNTIF(AC115:AC122,"&gt;"&amp;AE122)=8,"Above",IF(COUNTIF(AC115:AC122,"&lt;"&amp;AE122)=8,"Below","")))</f>
        <v/>
      </c>
      <c r="AJ122">
        <f>IF('Weekly data'!$C122="","",IF(Metrics!$J$10="Seasonal bookings",IF(OR(N(IFERROR(INDEX(Targets!$F$6:$F$45,MATCH('Weekly data'!$C122,Targets!$A$6:$A$45,0)),0))=0,SUM(Seasonality!$B$6:$B$18)=0),"",IFERROR(INDEX(Targets!$F$6:$F$45,MATCH('Weekly data'!$C122,Targets!$A$6:$A$45,0)),0)*$B122/SUM(Seasonality!$B$6:$B$18)),IF(Metrics!$J$10="Seasonal pipeline",IF(OR(N(IFERROR(INDEX(Targets!$F$6:$F$45,MATCH('Weekly data'!$C122,Targets!$A$6:$A$45,0)),0))=0,SUM(Seasonality!$C$6:$C$18)=0),"",IFERROR(INDEX(Targets!$F$6:$F$45,MATCH('Weekly data'!$C122,Targets!$A$6:$A$45,0)),0)*$C122/SUM(Seasonality!$C$6:$C$18)),IF(Metrics!$J$10="Quarter plan",IF(N(IFERROR(INDEX(Targets!$F$6:$F$45,MATCH('Weekly data'!$C122,Targets!$A$6:$A$45,0)),0))=0,"",IFERROR(INDEX(Targets!$F$6:$F$45,MATCH('Weekly data'!$C122,Targets!$A$6:$A$45,0)),0)),IF(AND(Metrics!$J$10="Weekly",ISNUMBER(Metrics!$K$10)),Metrics!$K$10,"")))))</f>
        <v/>
      </c>
      <c r="AK122">
        <f>IF(NOT(ISNUMBER('Weekly data'!I122)),"",IF(Metrics!$L$10="% of target",IF(ISNUMBER(AJ122),IF(AJ122=0,"",'Weekly data'!I122/AJ122),""),'Weekly data'!I122))</f>
        <v/>
      </c>
      <c r="AL122">
        <f>IF(AND(ISNUMBER(AK122),ISNUMBER(AK121)),ABS(AK122-AK121),"")</f>
        <v/>
      </c>
      <c r="AM122">
        <f>IF(COUNT(AK110:AK121)&lt;12,"",AVERAGE(AK110:AK121))</f>
        <v/>
      </c>
      <c r="AN122">
        <f>IF(COUNT(AL111:AL121)&lt;11,"",AVERAGE(AL111:AL121))</f>
        <v/>
      </c>
      <c r="AO122">
        <f>IF(OR(AM122="",AN122=""),"",AM122+2.66*AN122)</f>
        <v/>
      </c>
      <c r="AP122">
        <f>IF(OR(AM122="",AN122=""),"",AM122-2.66*AN122)</f>
        <v/>
      </c>
      <c r="AQ122">
        <f>IF(OR(AM122="",COUNT(AK115:AK122)&lt;8),"",IF(COUNTIF(AK115:AK122,"&gt;"&amp;AM122)=8,"Above",IF(COUNTIF(AK115:AK122,"&lt;"&amp;AM122)=8,"Below","")))</f>
        <v/>
      </c>
      <c r="AR122">
        <f>IF('Weekly data'!$C122="","",IF(Metrics!$J$11="Seasonal bookings",IF(OR(N(IFERROR(INDEX(Targets!$G$6:$G$45,MATCH('Weekly data'!$C122,Targets!$A$6:$A$45,0)),0))=0,SUM(Seasonality!$B$6:$B$18)=0),"",IFERROR(INDEX(Targets!$G$6:$G$45,MATCH('Weekly data'!$C122,Targets!$A$6:$A$45,0)),0)*$B122/SUM(Seasonality!$B$6:$B$18)),IF(Metrics!$J$11="Seasonal pipeline",IF(OR(N(IFERROR(INDEX(Targets!$G$6:$G$45,MATCH('Weekly data'!$C122,Targets!$A$6:$A$45,0)),0))=0,SUM(Seasonality!$C$6:$C$18)=0),"",IFERROR(INDEX(Targets!$G$6:$G$45,MATCH('Weekly data'!$C122,Targets!$A$6:$A$45,0)),0)*$C122/SUM(Seasonality!$C$6:$C$18)),IF(Metrics!$J$11="Quarter plan",IF(N(IFERROR(INDEX(Targets!$G$6:$G$45,MATCH('Weekly data'!$C122,Targets!$A$6:$A$45,0)),0))=0,"",IFERROR(INDEX(Targets!$G$6:$G$45,MATCH('Weekly data'!$C122,Targets!$A$6:$A$45,0)),0)),IF(AND(Metrics!$J$11="Weekly",ISNUMBER(Metrics!$K$11)),Metrics!$K$11,"")))))</f>
        <v/>
      </c>
      <c r="AS122">
        <f>IF(NOT(ISNUMBER('Weekly data'!J122)),"",IF(Metrics!$L$11="% of target",IF(ISNUMBER(AR122),IF(AR122=0,"",'Weekly data'!J122/AR122),""),'Weekly data'!J122))</f>
        <v/>
      </c>
      <c r="AT122">
        <f>IF(AND(ISNUMBER(AS122),ISNUMBER(AS121)),ABS(AS122-AS121),"")</f>
        <v/>
      </c>
      <c r="AU122">
        <f>IF(COUNT(AS110:AS121)&lt;12,"",AVERAGE(AS110:AS121))</f>
        <v/>
      </c>
      <c r="AV122">
        <f>IF(COUNT(AT111:AT121)&lt;11,"",AVERAGE(AT111:AT121))</f>
        <v/>
      </c>
      <c r="AW122">
        <f>IF(OR(AU122="",AV122=""),"",AU122+2.66*AV122)</f>
        <v/>
      </c>
      <c r="AX122">
        <f>IF(OR(AU122="",AV122=""),"",AU122-2.66*AV122)</f>
        <v/>
      </c>
      <c r="AY122">
        <f>IF(OR(AU122="",COUNT(AS115:AS122)&lt;8),"",IF(COUNTIF(AS115:AS122,"&gt;"&amp;AU122)=8,"Above",IF(COUNTIF(AS115:AS122,"&lt;"&amp;AU122)=8,"Below","")))</f>
        <v/>
      </c>
      <c r="AZ122">
        <f>IF('Weekly data'!$C122="","",IF(Metrics!$J$12="Seasonal bookings",IF(OR(N(IFERROR(INDEX(Targets!$H$6:$H$45,MATCH('Weekly data'!$C122,Targets!$A$6:$A$45,0)),0))=0,SUM(Seasonality!$B$6:$B$18)=0),"",IFERROR(INDEX(Targets!$H$6:$H$45,MATCH('Weekly data'!$C122,Targets!$A$6:$A$45,0)),0)*$B122/SUM(Seasonality!$B$6:$B$18)),IF(Metrics!$J$12="Seasonal pipeline",IF(OR(N(IFERROR(INDEX(Targets!$H$6:$H$45,MATCH('Weekly data'!$C122,Targets!$A$6:$A$45,0)),0))=0,SUM(Seasonality!$C$6:$C$18)=0),"",IFERROR(INDEX(Targets!$H$6:$H$45,MATCH('Weekly data'!$C122,Targets!$A$6:$A$45,0)),0)*$C122/SUM(Seasonality!$C$6:$C$18)),IF(Metrics!$J$12="Quarter plan",IF(N(IFERROR(INDEX(Targets!$H$6:$H$45,MATCH('Weekly data'!$C122,Targets!$A$6:$A$45,0)),0))=0,"",IFERROR(INDEX(Targets!$H$6:$H$45,MATCH('Weekly data'!$C122,Targets!$A$6:$A$45,0)),0)),IF(AND(Metrics!$J$12="Weekly",ISNUMBER(Metrics!$K$12)),Metrics!$K$12,"")))))</f>
        <v/>
      </c>
      <c r="BA122">
        <f>IF(NOT(ISNUMBER('Weekly data'!K122)),"",IF(Metrics!$L$12="% of target",IF(ISNUMBER(AZ122),IF(AZ122=0,"",'Weekly data'!K122/AZ122),""),'Weekly data'!K122))</f>
        <v/>
      </c>
      <c r="BB122">
        <f>IF(AND(ISNUMBER(BA122),ISNUMBER(BA121)),ABS(BA122-BA121),"")</f>
        <v/>
      </c>
      <c r="BC122">
        <f>IF(COUNT(BA110:BA121)&lt;12,"",AVERAGE(BA110:BA121))</f>
        <v/>
      </c>
      <c r="BD122">
        <f>IF(COUNT(BB111:BB121)&lt;11,"",AVERAGE(BB111:BB121))</f>
        <v/>
      </c>
      <c r="BE122">
        <f>IF(OR(BC122="",BD122=""),"",BC122+2.66*BD122)</f>
        <v/>
      </c>
      <c r="BF122">
        <f>IF(OR(BC122="",BD122=""),"",BC122-2.66*BD122)</f>
        <v/>
      </c>
      <c r="BG122">
        <f>IF(OR(BC122="",COUNT(BA115:BA122)&lt;8),"",IF(COUNTIF(BA115:BA122,"&gt;"&amp;BC122)=8,"Above",IF(COUNTIF(BA115:BA122,"&lt;"&amp;BC122)=8,"Below","")))</f>
        <v/>
      </c>
      <c r="BH122">
        <f>IF('Weekly data'!$C122="","",IF(Metrics!$J$13="Seasonal bookings",IF(OR(N(IFERROR(INDEX(Targets!$I$6:$I$45,MATCH('Weekly data'!$C122,Targets!$A$6:$A$45,0)),0))=0,SUM(Seasonality!$B$6:$B$18)=0),"",IFERROR(INDEX(Targets!$I$6:$I$45,MATCH('Weekly data'!$C122,Targets!$A$6:$A$45,0)),0)*$B122/SUM(Seasonality!$B$6:$B$18)),IF(Metrics!$J$13="Seasonal pipeline",IF(OR(N(IFERROR(INDEX(Targets!$I$6:$I$45,MATCH('Weekly data'!$C122,Targets!$A$6:$A$45,0)),0))=0,SUM(Seasonality!$C$6:$C$18)=0),"",IFERROR(INDEX(Targets!$I$6:$I$45,MATCH('Weekly data'!$C122,Targets!$A$6:$A$45,0)),0)*$C122/SUM(Seasonality!$C$6:$C$18)),IF(Metrics!$J$13="Quarter plan",IF(N(IFERROR(INDEX(Targets!$I$6:$I$45,MATCH('Weekly data'!$C122,Targets!$A$6:$A$45,0)),0))=0,"",IFERROR(INDEX(Targets!$I$6:$I$45,MATCH('Weekly data'!$C122,Targets!$A$6:$A$45,0)),0)),IF(AND(Metrics!$J$13="Weekly",ISNUMBER(Metrics!$K$13)),Metrics!$K$13,"")))))</f>
        <v/>
      </c>
      <c r="BI122">
        <f>IF(NOT(ISNUMBER('Weekly data'!L122)),"",IF(Metrics!$L$13="% of target",IF(ISNUMBER(BH122),IF(BH122=0,"",'Weekly data'!L122/BH122),""),'Weekly data'!L122))</f>
        <v/>
      </c>
      <c r="BJ122">
        <f>IF(AND(ISNUMBER(BI122),ISNUMBER(BI121)),ABS(BI122-BI121),"")</f>
        <v/>
      </c>
      <c r="BK122">
        <f>IF(COUNT(BI110:BI121)&lt;12,"",AVERAGE(BI110:BI121))</f>
        <v/>
      </c>
      <c r="BL122">
        <f>IF(COUNT(BJ111:BJ121)&lt;11,"",AVERAGE(BJ111:BJ121))</f>
        <v/>
      </c>
      <c r="BM122">
        <f>IF(OR(BK122="",BL122=""),"",BK122+2.66*BL122)</f>
        <v/>
      </c>
      <c r="BN122">
        <f>IF(OR(BK122="",BL122=""),"",BK122-2.66*BL122)</f>
        <v/>
      </c>
      <c r="BO122">
        <f>IF(OR(BK122="",COUNT(BI115:BI122)&lt;8),"",IF(COUNTIF(BI115:BI122,"&gt;"&amp;BK122)=8,"Above",IF(COUNTIF(BI115:BI122,"&lt;"&amp;BK122)=8,"Below","")))</f>
        <v/>
      </c>
      <c r="BP122">
        <f>IF('Weekly data'!$C122="","",IF(Metrics!$J$14="Seasonal bookings",IF(OR(N(IFERROR(INDEX(Targets!$J$6:$J$45,MATCH('Weekly data'!$C122,Targets!$A$6:$A$45,0)),0))=0,SUM(Seasonality!$B$6:$B$18)=0),"",IFERROR(INDEX(Targets!$J$6:$J$45,MATCH('Weekly data'!$C122,Targets!$A$6:$A$45,0)),0)*$B122/SUM(Seasonality!$B$6:$B$18)),IF(Metrics!$J$14="Seasonal pipeline",IF(OR(N(IFERROR(INDEX(Targets!$J$6:$J$45,MATCH('Weekly data'!$C122,Targets!$A$6:$A$45,0)),0))=0,SUM(Seasonality!$C$6:$C$18)=0),"",IFERROR(INDEX(Targets!$J$6:$J$45,MATCH('Weekly data'!$C122,Targets!$A$6:$A$45,0)),0)*$C122/SUM(Seasonality!$C$6:$C$18)),IF(Metrics!$J$14="Quarter plan",IF(N(IFERROR(INDEX(Targets!$J$6:$J$45,MATCH('Weekly data'!$C122,Targets!$A$6:$A$45,0)),0))=0,"",IFERROR(INDEX(Targets!$J$6:$J$45,MATCH('Weekly data'!$C122,Targets!$A$6:$A$45,0)),0)),IF(AND(Metrics!$J$14="Weekly",ISNUMBER(Metrics!$K$14)),Metrics!$K$14,"")))))</f>
        <v/>
      </c>
      <c r="BQ122">
        <f>IF(NOT(ISNUMBER('Weekly data'!M122)),"",IF(Metrics!$L$14="% of target",IF(ISNUMBER(BP122),IF(BP122=0,"",'Weekly data'!M122/BP122),""),'Weekly data'!M122))</f>
        <v/>
      </c>
      <c r="BR122">
        <f>IF(AND(ISNUMBER(BQ122),ISNUMBER(BQ121)),ABS(BQ122-BQ121),"")</f>
        <v/>
      </c>
      <c r="BS122">
        <f>IF(COUNT(BQ110:BQ121)&lt;12,"",AVERAGE(BQ110:BQ121))</f>
        <v/>
      </c>
      <c r="BT122">
        <f>IF(COUNT(BR111:BR121)&lt;11,"",AVERAGE(BR111:BR121))</f>
        <v/>
      </c>
      <c r="BU122">
        <f>IF(OR(BS122="",BT122=""),"",BS122+2.66*BT122)</f>
        <v/>
      </c>
      <c r="BV122">
        <f>IF(OR(BS122="",BT122=""),"",BS122-2.66*BT122)</f>
        <v/>
      </c>
      <c r="BW122">
        <f>IF(OR(BS122="",COUNT(BQ115:BQ122)&lt;8),"",IF(COUNTIF(BQ115:BQ122,"&gt;"&amp;BS122)=8,"Above",IF(COUNTIF(BQ115:BQ122,"&lt;"&amp;BS122)=8,"Below","")))</f>
        <v/>
      </c>
      <c r="BX122">
        <f>IF('Weekly data'!$C122="","",IF(Metrics!$J$15="Seasonal bookings",IF(OR(N(IFERROR(INDEX(Targets!$K$6:$K$45,MATCH('Weekly data'!$C122,Targets!$A$6:$A$45,0)),0))=0,SUM(Seasonality!$B$6:$B$18)=0),"",IFERROR(INDEX(Targets!$K$6:$K$45,MATCH('Weekly data'!$C122,Targets!$A$6:$A$45,0)),0)*$B122/SUM(Seasonality!$B$6:$B$18)),IF(Metrics!$J$15="Seasonal pipeline",IF(OR(N(IFERROR(INDEX(Targets!$K$6:$K$45,MATCH('Weekly data'!$C122,Targets!$A$6:$A$45,0)),0))=0,SUM(Seasonality!$C$6:$C$18)=0),"",IFERROR(INDEX(Targets!$K$6:$K$45,MATCH('Weekly data'!$C122,Targets!$A$6:$A$45,0)),0)*$C122/SUM(Seasonality!$C$6:$C$18)),IF(Metrics!$J$15="Quarter plan",IF(N(IFERROR(INDEX(Targets!$K$6:$K$45,MATCH('Weekly data'!$C122,Targets!$A$6:$A$45,0)),0))=0,"",IFERROR(INDEX(Targets!$K$6:$K$45,MATCH('Weekly data'!$C122,Targets!$A$6:$A$45,0)),0)),IF(AND(Metrics!$J$15="Weekly",ISNUMBER(Metrics!$K$15)),Metrics!$K$15,"")))))</f>
        <v/>
      </c>
      <c r="BY122">
        <f>IF(NOT(ISNUMBER('Weekly data'!N122)),"",IF(Metrics!$L$15="% of target",IF(ISNUMBER(BX122),IF(BX122=0,"",'Weekly data'!N122/BX122),""),'Weekly data'!N122))</f>
        <v/>
      </c>
      <c r="BZ122">
        <f>IF(AND(ISNUMBER(BY122),ISNUMBER(BY121)),ABS(BY122-BY121),"")</f>
        <v/>
      </c>
      <c r="CA122">
        <f>IF(COUNT(BY110:BY121)&lt;12,"",AVERAGE(BY110:BY121))</f>
        <v/>
      </c>
      <c r="CB122">
        <f>IF(COUNT(BZ111:BZ121)&lt;11,"",AVERAGE(BZ111:BZ121))</f>
        <v/>
      </c>
      <c r="CC122">
        <f>IF(OR(CA122="",CB122=""),"",CA122+2.66*CB122)</f>
        <v/>
      </c>
      <c r="CD122">
        <f>IF(OR(CA122="",CB122=""),"",CA122-2.66*CB122)</f>
        <v/>
      </c>
      <c r="CE122">
        <f>IF(OR(CA122="",COUNT(BY115:BY122)&lt;8),"",IF(COUNTIF(BY115:BY122,"&gt;"&amp;CA122)=8,"Above",IF(COUNTIF(BY115:BY122,"&lt;"&amp;CA122)=8,"Below","")))</f>
        <v/>
      </c>
      <c r="CF122">
        <f>IF('Weekly data'!$C122="","",IF(Metrics!$J$16="Seasonal bookings",IF(OR(N(IFERROR(INDEX(Targets!$L$6:$L$45,MATCH('Weekly data'!$C122,Targets!$A$6:$A$45,0)),0))=0,SUM(Seasonality!$B$6:$B$18)=0),"",IFERROR(INDEX(Targets!$L$6:$L$45,MATCH('Weekly data'!$C122,Targets!$A$6:$A$45,0)),0)*$B122/SUM(Seasonality!$B$6:$B$18)),IF(Metrics!$J$16="Seasonal pipeline",IF(OR(N(IFERROR(INDEX(Targets!$L$6:$L$45,MATCH('Weekly data'!$C122,Targets!$A$6:$A$45,0)),0))=0,SUM(Seasonality!$C$6:$C$18)=0),"",IFERROR(INDEX(Targets!$L$6:$L$45,MATCH('Weekly data'!$C122,Targets!$A$6:$A$45,0)),0)*$C122/SUM(Seasonality!$C$6:$C$18)),IF(Metrics!$J$16="Quarter plan",IF(N(IFERROR(INDEX(Targets!$L$6:$L$45,MATCH('Weekly data'!$C122,Targets!$A$6:$A$45,0)),0))=0,"",IFERROR(INDEX(Targets!$L$6:$L$45,MATCH('Weekly data'!$C122,Targets!$A$6:$A$45,0)),0)),IF(AND(Metrics!$J$16="Weekly",ISNUMBER(Metrics!$K$16)),Metrics!$K$16,"")))))</f>
        <v/>
      </c>
      <c r="CG122">
        <f>IF(NOT(ISNUMBER('Weekly data'!O122)),"",IF(Metrics!$L$16="% of target",IF(ISNUMBER(CF122),IF(CF122=0,"",'Weekly data'!O122/CF122),""),'Weekly data'!O122))</f>
        <v/>
      </c>
      <c r="CH122">
        <f>IF(AND(ISNUMBER(CG122),ISNUMBER(CG121)),ABS(CG122-CG121),"")</f>
        <v/>
      </c>
      <c r="CI122">
        <f>IF(COUNT(CG110:CG121)&lt;12,"",AVERAGE(CG110:CG121))</f>
        <v/>
      </c>
      <c r="CJ122">
        <f>IF(COUNT(CH111:CH121)&lt;11,"",AVERAGE(CH111:CH121))</f>
        <v/>
      </c>
      <c r="CK122">
        <f>IF(OR(CI122="",CJ122=""),"",CI122+2.66*CJ122)</f>
        <v/>
      </c>
      <c r="CL122">
        <f>IF(OR(CI122="",CJ122=""),"",CI122-2.66*CJ122)</f>
        <v/>
      </c>
      <c r="CM122">
        <f>IF(OR(CI122="",COUNT(CG115:CG122)&lt;8),"",IF(COUNTIF(CG115:CG122,"&gt;"&amp;CI122)=8,"Above",IF(COUNTIF(CG115:CG122,"&lt;"&amp;CI122)=8,"Below","")))</f>
        <v/>
      </c>
      <c r="CN122">
        <f>IF('Weekly data'!$C122="","",IF(Metrics!$J$17="Seasonal bookings",IF(OR(N(IFERROR(INDEX(Targets!$M$6:$M$45,MATCH('Weekly data'!$C122,Targets!$A$6:$A$45,0)),0))=0,SUM(Seasonality!$B$6:$B$18)=0),"",IFERROR(INDEX(Targets!$M$6:$M$45,MATCH('Weekly data'!$C122,Targets!$A$6:$A$45,0)),0)*$B122/SUM(Seasonality!$B$6:$B$18)),IF(Metrics!$J$17="Seasonal pipeline",IF(OR(N(IFERROR(INDEX(Targets!$M$6:$M$45,MATCH('Weekly data'!$C122,Targets!$A$6:$A$45,0)),0))=0,SUM(Seasonality!$C$6:$C$18)=0),"",IFERROR(INDEX(Targets!$M$6:$M$45,MATCH('Weekly data'!$C122,Targets!$A$6:$A$45,0)),0)*$C122/SUM(Seasonality!$C$6:$C$18)),IF(Metrics!$J$17="Quarter plan",IF(N(IFERROR(INDEX(Targets!$M$6:$M$45,MATCH('Weekly data'!$C122,Targets!$A$6:$A$45,0)),0))=0,"",IFERROR(INDEX(Targets!$M$6:$M$45,MATCH('Weekly data'!$C122,Targets!$A$6:$A$45,0)),0)),IF(AND(Metrics!$J$17="Weekly",ISNUMBER(Metrics!$K$17)),Metrics!$K$17,"")))))</f>
        <v/>
      </c>
      <c r="CO122">
        <f>IF(NOT(ISNUMBER('Weekly data'!P122)),"",IF(Metrics!$L$17="% of target",IF(ISNUMBER(CN122),IF(CN122=0,"",'Weekly data'!P122/CN122),""),'Weekly data'!P122))</f>
        <v/>
      </c>
      <c r="CP122">
        <f>IF(AND(ISNUMBER(CO122),ISNUMBER(CO121)),ABS(CO122-CO121),"")</f>
        <v/>
      </c>
      <c r="CQ122">
        <f>IF(COUNT(CO110:CO121)&lt;12,"",AVERAGE(CO110:CO121))</f>
        <v/>
      </c>
      <c r="CR122">
        <f>IF(COUNT(CP111:CP121)&lt;11,"",AVERAGE(CP111:CP121))</f>
        <v/>
      </c>
      <c r="CS122">
        <f>IF(OR(CQ122="",CR122=""),"",CQ122+2.66*CR122)</f>
        <v/>
      </c>
      <c r="CT122">
        <f>IF(OR(CQ122="",CR122=""),"",CQ122-2.66*CR122)</f>
        <v/>
      </c>
      <c r="CU122">
        <f>IF(OR(CQ122="",COUNT(CO115:CO122)&lt;8),"",IF(COUNTIF(CO115:CO122,"&gt;"&amp;CQ122)=8,"Above",IF(COUNTIF(CO115:CO122,"&lt;"&amp;CQ122)=8,"Below","")))</f>
        <v/>
      </c>
    </row>
    <row r="123">
      <c r="A123" s="8">
        <f>'Weekly data'!A123</f>
        <v/>
      </c>
      <c r="B123">
        <f>IF('Weekly data'!D123="","",INDEX(Seasonality!$B$6:$B$18,'Weekly data'!D123))</f>
        <v/>
      </c>
      <c r="C123">
        <f>IF('Weekly data'!D123="","",INDEX(Seasonality!$C$6:$C$18,'Weekly data'!D123))</f>
        <v/>
      </c>
      <c r="D123">
        <f>IF('Weekly data'!$C123="","",IF(Metrics!$J$6="Seasonal bookings",IF(OR(N(IFERROR(INDEX(Targets!$B$6:$B$45,MATCH('Weekly data'!$C123,Targets!$A$6:$A$45,0)),0))=0,SUM(Seasonality!$B$6:$B$18)=0),"",IFERROR(INDEX(Targets!$B$6:$B$45,MATCH('Weekly data'!$C123,Targets!$A$6:$A$45,0)),0)*$B123/SUM(Seasonality!$B$6:$B$18)),IF(Metrics!$J$6="Seasonal pipeline",IF(OR(N(IFERROR(INDEX(Targets!$B$6:$B$45,MATCH('Weekly data'!$C123,Targets!$A$6:$A$45,0)),0))=0,SUM(Seasonality!$C$6:$C$18)=0),"",IFERROR(INDEX(Targets!$B$6:$B$45,MATCH('Weekly data'!$C123,Targets!$A$6:$A$45,0)),0)*$C123/SUM(Seasonality!$C$6:$C$18)),IF(Metrics!$J$6="Quarter plan",IF(N(IFERROR(INDEX(Targets!$B$6:$B$45,MATCH('Weekly data'!$C123,Targets!$A$6:$A$45,0)),0))=0,"",IFERROR(INDEX(Targets!$B$6:$B$45,MATCH('Weekly data'!$C123,Targets!$A$6:$A$45,0)),0)),IF(AND(Metrics!$J$6="Weekly",ISNUMBER(Metrics!$K$6)),Metrics!$K$6,"")))))</f>
        <v/>
      </c>
      <c r="E123">
        <f>IF(NOT(ISNUMBER('Weekly data'!E123)),"",IF(Metrics!$L$6="% of target",IF(ISNUMBER(D123),IF(D123=0,"",'Weekly data'!E123/D123),""),'Weekly data'!E123))</f>
        <v/>
      </c>
      <c r="F123">
        <f>IF(AND(ISNUMBER(E123),ISNUMBER(E122)),ABS(E123-E122),"")</f>
        <v/>
      </c>
      <c r="G123">
        <f>IF(COUNT(E111:E122)&lt;12,"",AVERAGE(E111:E122))</f>
        <v/>
      </c>
      <c r="H123">
        <f>IF(COUNT(F112:F122)&lt;11,"",AVERAGE(F112:F122))</f>
        <v/>
      </c>
      <c r="I123">
        <f>IF(OR(G123="",H123=""),"",G123+2.66*H123)</f>
        <v/>
      </c>
      <c r="J123">
        <f>IF(OR(G123="",H123=""),"",G123-2.66*H123)</f>
        <v/>
      </c>
      <c r="K123">
        <f>IF(OR(G123="",COUNT(E116:E123)&lt;8),"",IF(COUNTIF(E116:E123,"&gt;"&amp;G123)=8,"Above",IF(COUNTIF(E116:E123,"&lt;"&amp;G123)=8,"Below","")))</f>
        <v/>
      </c>
      <c r="L123">
        <f>IF('Weekly data'!$C123="","",IF(Metrics!$J$7="Seasonal bookings",IF(OR(N(IFERROR(INDEX(Targets!$C$6:$C$45,MATCH('Weekly data'!$C123,Targets!$A$6:$A$45,0)),0))=0,SUM(Seasonality!$B$6:$B$18)=0),"",IFERROR(INDEX(Targets!$C$6:$C$45,MATCH('Weekly data'!$C123,Targets!$A$6:$A$45,0)),0)*$B123/SUM(Seasonality!$B$6:$B$18)),IF(Metrics!$J$7="Seasonal pipeline",IF(OR(N(IFERROR(INDEX(Targets!$C$6:$C$45,MATCH('Weekly data'!$C123,Targets!$A$6:$A$45,0)),0))=0,SUM(Seasonality!$C$6:$C$18)=0),"",IFERROR(INDEX(Targets!$C$6:$C$45,MATCH('Weekly data'!$C123,Targets!$A$6:$A$45,0)),0)*$C123/SUM(Seasonality!$C$6:$C$18)),IF(Metrics!$J$7="Quarter plan",IF(N(IFERROR(INDEX(Targets!$C$6:$C$45,MATCH('Weekly data'!$C123,Targets!$A$6:$A$45,0)),0))=0,"",IFERROR(INDEX(Targets!$C$6:$C$45,MATCH('Weekly data'!$C123,Targets!$A$6:$A$45,0)),0)),IF(AND(Metrics!$J$7="Weekly",ISNUMBER(Metrics!$K$7)),Metrics!$K$7,"")))))</f>
        <v/>
      </c>
      <c r="M123">
        <f>IF(NOT(ISNUMBER('Weekly data'!F123)),"",IF(Metrics!$L$7="% of target",IF(ISNUMBER(L123),IF(L123=0,"",'Weekly data'!F123/L123),""),'Weekly data'!F123))</f>
        <v/>
      </c>
      <c r="N123">
        <f>IF(AND(ISNUMBER(M123),ISNUMBER(M122)),ABS(M123-M122),"")</f>
        <v/>
      </c>
      <c r="O123">
        <f>IF(COUNT(M111:M122)&lt;12,"",AVERAGE(M111:M122))</f>
        <v/>
      </c>
      <c r="P123">
        <f>IF(COUNT(N112:N122)&lt;11,"",AVERAGE(N112:N122))</f>
        <v/>
      </c>
      <c r="Q123">
        <f>IF(OR(O123="",P123=""),"",O123+2.66*P123)</f>
        <v/>
      </c>
      <c r="R123">
        <f>IF(OR(O123="",P123=""),"",O123-2.66*P123)</f>
        <v/>
      </c>
      <c r="S123">
        <f>IF(OR(O123="",COUNT(M116:M123)&lt;8),"",IF(COUNTIF(M116:M123,"&gt;"&amp;O123)=8,"Above",IF(COUNTIF(M116:M123,"&lt;"&amp;O123)=8,"Below","")))</f>
        <v/>
      </c>
      <c r="T123">
        <f>IF('Weekly data'!$C123="","",IF(Metrics!$J$8="Seasonal bookings",IF(OR(N(IFERROR(INDEX(Targets!$D$6:$D$45,MATCH('Weekly data'!$C123,Targets!$A$6:$A$45,0)),0))=0,SUM(Seasonality!$B$6:$B$18)=0),"",IFERROR(INDEX(Targets!$D$6:$D$45,MATCH('Weekly data'!$C123,Targets!$A$6:$A$45,0)),0)*$B123/SUM(Seasonality!$B$6:$B$18)),IF(Metrics!$J$8="Seasonal pipeline",IF(OR(N(IFERROR(INDEX(Targets!$D$6:$D$45,MATCH('Weekly data'!$C123,Targets!$A$6:$A$45,0)),0))=0,SUM(Seasonality!$C$6:$C$18)=0),"",IFERROR(INDEX(Targets!$D$6:$D$45,MATCH('Weekly data'!$C123,Targets!$A$6:$A$45,0)),0)*$C123/SUM(Seasonality!$C$6:$C$18)),IF(Metrics!$J$8="Quarter plan",IF(N(IFERROR(INDEX(Targets!$D$6:$D$45,MATCH('Weekly data'!$C123,Targets!$A$6:$A$45,0)),0))=0,"",IFERROR(INDEX(Targets!$D$6:$D$45,MATCH('Weekly data'!$C123,Targets!$A$6:$A$45,0)),0)),IF(AND(Metrics!$J$8="Weekly",ISNUMBER(Metrics!$K$8)),Metrics!$K$8,"")))))</f>
        <v/>
      </c>
      <c r="U123">
        <f>IF(NOT(ISNUMBER('Weekly data'!G123)),"",IF(Metrics!$L$8="% of target",IF(ISNUMBER(T123),IF(T123=0,"",'Weekly data'!G123/T123),""),'Weekly data'!G123))</f>
        <v/>
      </c>
      <c r="V123">
        <f>IF(AND(ISNUMBER(U123),ISNUMBER(U122)),ABS(U123-U122),"")</f>
        <v/>
      </c>
      <c r="W123">
        <f>IF(COUNT(U111:U122)&lt;12,"",AVERAGE(U111:U122))</f>
        <v/>
      </c>
      <c r="X123">
        <f>IF(COUNT(V112:V122)&lt;11,"",AVERAGE(V112:V122))</f>
        <v/>
      </c>
      <c r="Y123">
        <f>IF(OR(W123="",X123=""),"",W123+2.66*X123)</f>
        <v/>
      </c>
      <c r="Z123">
        <f>IF(OR(W123="",X123=""),"",W123-2.66*X123)</f>
        <v/>
      </c>
      <c r="AA123">
        <f>IF(OR(W123="",COUNT(U116:U123)&lt;8),"",IF(COUNTIF(U116:U123,"&gt;"&amp;W123)=8,"Above",IF(COUNTIF(U116:U123,"&lt;"&amp;W123)=8,"Below","")))</f>
        <v/>
      </c>
      <c r="AB123">
        <f>IF('Weekly data'!$C123="","",IF(Metrics!$J$9="Seasonal bookings",IF(OR(N(IFERROR(INDEX(Targets!$E$6:$E$45,MATCH('Weekly data'!$C123,Targets!$A$6:$A$45,0)),0))=0,SUM(Seasonality!$B$6:$B$18)=0),"",IFERROR(INDEX(Targets!$E$6:$E$45,MATCH('Weekly data'!$C123,Targets!$A$6:$A$45,0)),0)*$B123/SUM(Seasonality!$B$6:$B$18)),IF(Metrics!$J$9="Seasonal pipeline",IF(OR(N(IFERROR(INDEX(Targets!$E$6:$E$45,MATCH('Weekly data'!$C123,Targets!$A$6:$A$45,0)),0))=0,SUM(Seasonality!$C$6:$C$18)=0),"",IFERROR(INDEX(Targets!$E$6:$E$45,MATCH('Weekly data'!$C123,Targets!$A$6:$A$45,0)),0)*$C123/SUM(Seasonality!$C$6:$C$18)),IF(Metrics!$J$9="Quarter plan",IF(N(IFERROR(INDEX(Targets!$E$6:$E$45,MATCH('Weekly data'!$C123,Targets!$A$6:$A$45,0)),0))=0,"",IFERROR(INDEX(Targets!$E$6:$E$45,MATCH('Weekly data'!$C123,Targets!$A$6:$A$45,0)),0)),IF(AND(Metrics!$J$9="Weekly",ISNUMBER(Metrics!$K$9)),Metrics!$K$9,"")))))</f>
        <v/>
      </c>
      <c r="AC123">
        <f>IF(NOT(ISNUMBER('Weekly data'!H123)),"",IF(Metrics!$L$9="% of target",IF(ISNUMBER(AB123),IF(AB123=0,"",'Weekly data'!H123/AB123),""),'Weekly data'!H123))</f>
        <v/>
      </c>
      <c r="AD123">
        <f>IF(AND(ISNUMBER(AC123),ISNUMBER(AC122)),ABS(AC123-AC122),"")</f>
        <v/>
      </c>
      <c r="AE123">
        <f>IF(COUNT(AC111:AC122)&lt;12,"",AVERAGE(AC111:AC122))</f>
        <v/>
      </c>
      <c r="AF123">
        <f>IF(COUNT(AD112:AD122)&lt;11,"",AVERAGE(AD112:AD122))</f>
        <v/>
      </c>
      <c r="AG123">
        <f>IF(OR(AE123="",AF123=""),"",AE123+2.66*AF123)</f>
        <v/>
      </c>
      <c r="AH123">
        <f>IF(OR(AE123="",AF123=""),"",AE123-2.66*AF123)</f>
        <v/>
      </c>
      <c r="AI123">
        <f>IF(OR(AE123="",COUNT(AC116:AC123)&lt;8),"",IF(COUNTIF(AC116:AC123,"&gt;"&amp;AE123)=8,"Above",IF(COUNTIF(AC116:AC123,"&lt;"&amp;AE123)=8,"Below","")))</f>
        <v/>
      </c>
      <c r="AJ123">
        <f>IF('Weekly data'!$C123="","",IF(Metrics!$J$10="Seasonal bookings",IF(OR(N(IFERROR(INDEX(Targets!$F$6:$F$45,MATCH('Weekly data'!$C123,Targets!$A$6:$A$45,0)),0))=0,SUM(Seasonality!$B$6:$B$18)=0),"",IFERROR(INDEX(Targets!$F$6:$F$45,MATCH('Weekly data'!$C123,Targets!$A$6:$A$45,0)),0)*$B123/SUM(Seasonality!$B$6:$B$18)),IF(Metrics!$J$10="Seasonal pipeline",IF(OR(N(IFERROR(INDEX(Targets!$F$6:$F$45,MATCH('Weekly data'!$C123,Targets!$A$6:$A$45,0)),0))=0,SUM(Seasonality!$C$6:$C$18)=0),"",IFERROR(INDEX(Targets!$F$6:$F$45,MATCH('Weekly data'!$C123,Targets!$A$6:$A$45,0)),0)*$C123/SUM(Seasonality!$C$6:$C$18)),IF(Metrics!$J$10="Quarter plan",IF(N(IFERROR(INDEX(Targets!$F$6:$F$45,MATCH('Weekly data'!$C123,Targets!$A$6:$A$45,0)),0))=0,"",IFERROR(INDEX(Targets!$F$6:$F$45,MATCH('Weekly data'!$C123,Targets!$A$6:$A$45,0)),0)),IF(AND(Metrics!$J$10="Weekly",ISNUMBER(Metrics!$K$10)),Metrics!$K$10,"")))))</f>
        <v/>
      </c>
      <c r="AK123">
        <f>IF(NOT(ISNUMBER('Weekly data'!I123)),"",IF(Metrics!$L$10="% of target",IF(ISNUMBER(AJ123),IF(AJ123=0,"",'Weekly data'!I123/AJ123),""),'Weekly data'!I123))</f>
        <v/>
      </c>
      <c r="AL123">
        <f>IF(AND(ISNUMBER(AK123),ISNUMBER(AK122)),ABS(AK123-AK122),"")</f>
        <v/>
      </c>
      <c r="AM123">
        <f>IF(COUNT(AK111:AK122)&lt;12,"",AVERAGE(AK111:AK122))</f>
        <v/>
      </c>
      <c r="AN123">
        <f>IF(COUNT(AL112:AL122)&lt;11,"",AVERAGE(AL112:AL122))</f>
        <v/>
      </c>
      <c r="AO123">
        <f>IF(OR(AM123="",AN123=""),"",AM123+2.66*AN123)</f>
        <v/>
      </c>
      <c r="AP123">
        <f>IF(OR(AM123="",AN123=""),"",AM123-2.66*AN123)</f>
        <v/>
      </c>
      <c r="AQ123">
        <f>IF(OR(AM123="",COUNT(AK116:AK123)&lt;8),"",IF(COUNTIF(AK116:AK123,"&gt;"&amp;AM123)=8,"Above",IF(COUNTIF(AK116:AK123,"&lt;"&amp;AM123)=8,"Below","")))</f>
        <v/>
      </c>
      <c r="AR123">
        <f>IF('Weekly data'!$C123="","",IF(Metrics!$J$11="Seasonal bookings",IF(OR(N(IFERROR(INDEX(Targets!$G$6:$G$45,MATCH('Weekly data'!$C123,Targets!$A$6:$A$45,0)),0))=0,SUM(Seasonality!$B$6:$B$18)=0),"",IFERROR(INDEX(Targets!$G$6:$G$45,MATCH('Weekly data'!$C123,Targets!$A$6:$A$45,0)),0)*$B123/SUM(Seasonality!$B$6:$B$18)),IF(Metrics!$J$11="Seasonal pipeline",IF(OR(N(IFERROR(INDEX(Targets!$G$6:$G$45,MATCH('Weekly data'!$C123,Targets!$A$6:$A$45,0)),0))=0,SUM(Seasonality!$C$6:$C$18)=0),"",IFERROR(INDEX(Targets!$G$6:$G$45,MATCH('Weekly data'!$C123,Targets!$A$6:$A$45,0)),0)*$C123/SUM(Seasonality!$C$6:$C$18)),IF(Metrics!$J$11="Quarter plan",IF(N(IFERROR(INDEX(Targets!$G$6:$G$45,MATCH('Weekly data'!$C123,Targets!$A$6:$A$45,0)),0))=0,"",IFERROR(INDEX(Targets!$G$6:$G$45,MATCH('Weekly data'!$C123,Targets!$A$6:$A$45,0)),0)),IF(AND(Metrics!$J$11="Weekly",ISNUMBER(Metrics!$K$11)),Metrics!$K$11,"")))))</f>
        <v/>
      </c>
      <c r="AS123">
        <f>IF(NOT(ISNUMBER('Weekly data'!J123)),"",IF(Metrics!$L$11="% of target",IF(ISNUMBER(AR123),IF(AR123=0,"",'Weekly data'!J123/AR123),""),'Weekly data'!J123))</f>
        <v/>
      </c>
      <c r="AT123">
        <f>IF(AND(ISNUMBER(AS123),ISNUMBER(AS122)),ABS(AS123-AS122),"")</f>
        <v/>
      </c>
      <c r="AU123">
        <f>IF(COUNT(AS111:AS122)&lt;12,"",AVERAGE(AS111:AS122))</f>
        <v/>
      </c>
      <c r="AV123">
        <f>IF(COUNT(AT112:AT122)&lt;11,"",AVERAGE(AT112:AT122))</f>
        <v/>
      </c>
      <c r="AW123">
        <f>IF(OR(AU123="",AV123=""),"",AU123+2.66*AV123)</f>
        <v/>
      </c>
      <c r="AX123">
        <f>IF(OR(AU123="",AV123=""),"",AU123-2.66*AV123)</f>
        <v/>
      </c>
      <c r="AY123">
        <f>IF(OR(AU123="",COUNT(AS116:AS123)&lt;8),"",IF(COUNTIF(AS116:AS123,"&gt;"&amp;AU123)=8,"Above",IF(COUNTIF(AS116:AS123,"&lt;"&amp;AU123)=8,"Below","")))</f>
        <v/>
      </c>
      <c r="AZ123">
        <f>IF('Weekly data'!$C123="","",IF(Metrics!$J$12="Seasonal bookings",IF(OR(N(IFERROR(INDEX(Targets!$H$6:$H$45,MATCH('Weekly data'!$C123,Targets!$A$6:$A$45,0)),0))=0,SUM(Seasonality!$B$6:$B$18)=0),"",IFERROR(INDEX(Targets!$H$6:$H$45,MATCH('Weekly data'!$C123,Targets!$A$6:$A$45,0)),0)*$B123/SUM(Seasonality!$B$6:$B$18)),IF(Metrics!$J$12="Seasonal pipeline",IF(OR(N(IFERROR(INDEX(Targets!$H$6:$H$45,MATCH('Weekly data'!$C123,Targets!$A$6:$A$45,0)),0))=0,SUM(Seasonality!$C$6:$C$18)=0),"",IFERROR(INDEX(Targets!$H$6:$H$45,MATCH('Weekly data'!$C123,Targets!$A$6:$A$45,0)),0)*$C123/SUM(Seasonality!$C$6:$C$18)),IF(Metrics!$J$12="Quarter plan",IF(N(IFERROR(INDEX(Targets!$H$6:$H$45,MATCH('Weekly data'!$C123,Targets!$A$6:$A$45,0)),0))=0,"",IFERROR(INDEX(Targets!$H$6:$H$45,MATCH('Weekly data'!$C123,Targets!$A$6:$A$45,0)),0)),IF(AND(Metrics!$J$12="Weekly",ISNUMBER(Metrics!$K$12)),Metrics!$K$12,"")))))</f>
        <v/>
      </c>
      <c r="BA123">
        <f>IF(NOT(ISNUMBER('Weekly data'!K123)),"",IF(Metrics!$L$12="% of target",IF(ISNUMBER(AZ123),IF(AZ123=0,"",'Weekly data'!K123/AZ123),""),'Weekly data'!K123))</f>
        <v/>
      </c>
      <c r="BB123">
        <f>IF(AND(ISNUMBER(BA123),ISNUMBER(BA122)),ABS(BA123-BA122),"")</f>
        <v/>
      </c>
      <c r="BC123">
        <f>IF(COUNT(BA111:BA122)&lt;12,"",AVERAGE(BA111:BA122))</f>
        <v/>
      </c>
      <c r="BD123">
        <f>IF(COUNT(BB112:BB122)&lt;11,"",AVERAGE(BB112:BB122))</f>
        <v/>
      </c>
      <c r="BE123">
        <f>IF(OR(BC123="",BD123=""),"",BC123+2.66*BD123)</f>
        <v/>
      </c>
      <c r="BF123">
        <f>IF(OR(BC123="",BD123=""),"",BC123-2.66*BD123)</f>
        <v/>
      </c>
      <c r="BG123">
        <f>IF(OR(BC123="",COUNT(BA116:BA123)&lt;8),"",IF(COUNTIF(BA116:BA123,"&gt;"&amp;BC123)=8,"Above",IF(COUNTIF(BA116:BA123,"&lt;"&amp;BC123)=8,"Below","")))</f>
        <v/>
      </c>
      <c r="BH123">
        <f>IF('Weekly data'!$C123="","",IF(Metrics!$J$13="Seasonal bookings",IF(OR(N(IFERROR(INDEX(Targets!$I$6:$I$45,MATCH('Weekly data'!$C123,Targets!$A$6:$A$45,0)),0))=0,SUM(Seasonality!$B$6:$B$18)=0),"",IFERROR(INDEX(Targets!$I$6:$I$45,MATCH('Weekly data'!$C123,Targets!$A$6:$A$45,0)),0)*$B123/SUM(Seasonality!$B$6:$B$18)),IF(Metrics!$J$13="Seasonal pipeline",IF(OR(N(IFERROR(INDEX(Targets!$I$6:$I$45,MATCH('Weekly data'!$C123,Targets!$A$6:$A$45,0)),0))=0,SUM(Seasonality!$C$6:$C$18)=0),"",IFERROR(INDEX(Targets!$I$6:$I$45,MATCH('Weekly data'!$C123,Targets!$A$6:$A$45,0)),0)*$C123/SUM(Seasonality!$C$6:$C$18)),IF(Metrics!$J$13="Quarter plan",IF(N(IFERROR(INDEX(Targets!$I$6:$I$45,MATCH('Weekly data'!$C123,Targets!$A$6:$A$45,0)),0))=0,"",IFERROR(INDEX(Targets!$I$6:$I$45,MATCH('Weekly data'!$C123,Targets!$A$6:$A$45,0)),0)),IF(AND(Metrics!$J$13="Weekly",ISNUMBER(Metrics!$K$13)),Metrics!$K$13,"")))))</f>
        <v/>
      </c>
      <c r="BI123">
        <f>IF(NOT(ISNUMBER('Weekly data'!L123)),"",IF(Metrics!$L$13="% of target",IF(ISNUMBER(BH123),IF(BH123=0,"",'Weekly data'!L123/BH123),""),'Weekly data'!L123))</f>
        <v/>
      </c>
      <c r="BJ123">
        <f>IF(AND(ISNUMBER(BI123),ISNUMBER(BI122)),ABS(BI123-BI122),"")</f>
        <v/>
      </c>
      <c r="BK123">
        <f>IF(COUNT(BI111:BI122)&lt;12,"",AVERAGE(BI111:BI122))</f>
        <v/>
      </c>
      <c r="BL123">
        <f>IF(COUNT(BJ112:BJ122)&lt;11,"",AVERAGE(BJ112:BJ122))</f>
        <v/>
      </c>
      <c r="BM123">
        <f>IF(OR(BK123="",BL123=""),"",BK123+2.66*BL123)</f>
        <v/>
      </c>
      <c r="BN123">
        <f>IF(OR(BK123="",BL123=""),"",BK123-2.66*BL123)</f>
        <v/>
      </c>
      <c r="BO123">
        <f>IF(OR(BK123="",COUNT(BI116:BI123)&lt;8),"",IF(COUNTIF(BI116:BI123,"&gt;"&amp;BK123)=8,"Above",IF(COUNTIF(BI116:BI123,"&lt;"&amp;BK123)=8,"Below","")))</f>
        <v/>
      </c>
      <c r="BP123">
        <f>IF('Weekly data'!$C123="","",IF(Metrics!$J$14="Seasonal bookings",IF(OR(N(IFERROR(INDEX(Targets!$J$6:$J$45,MATCH('Weekly data'!$C123,Targets!$A$6:$A$45,0)),0))=0,SUM(Seasonality!$B$6:$B$18)=0),"",IFERROR(INDEX(Targets!$J$6:$J$45,MATCH('Weekly data'!$C123,Targets!$A$6:$A$45,0)),0)*$B123/SUM(Seasonality!$B$6:$B$18)),IF(Metrics!$J$14="Seasonal pipeline",IF(OR(N(IFERROR(INDEX(Targets!$J$6:$J$45,MATCH('Weekly data'!$C123,Targets!$A$6:$A$45,0)),0))=0,SUM(Seasonality!$C$6:$C$18)=0),"",IFERROR(INDEX(Targets!$J$6:$J$45,MATCH('Weekly data'!$C123,Targets!$A$6:$A$45,0)),0)*$C123/SUM(Seasonality!$C$6:$C$18)),IF(Metrics!$J$14="Quarter plan",IF(N(IFERROR(INDEX(Targets!$J$6:$J$45,MATCH('Weekly data'!$C123,Targets!$A$6:$A$45,0)),0))=0,"",IFERROR(INDEX(Targets!$J$6:$J$45,MATCH('Weekly data'!$C123,Targets!$A$6:$A$45,0)),0)),IF(AND(Metrics!$J$14="Weekly",ISNUMBER(Metrics!$K$14)),Metrics!$K$14,"")))))</f>
        <v/>
      </c>
      <c r="BQ123">
        <f>IF(NOT(ISNUMBER('Weekly data'!M123)),"",IF(Metrics!$L$14="% of target",IF(ISNUMBER(BP123),IF(BP123=0,"",'Weekly data'!M123/BP123),""),'Weekly data'!M123))</f>
        <v/>
      </c>
      <c r="BR123">
        <f>IF(AND(ISNUMBER(BQ123),ISNUMBER(BQ122)),ABS(BQ123-BQ122),"")</f>
        <v/>
      </c>
      <c r="BS123">
        <f>IF(COUNT(BQ111:BQ122)&lt;12,"",AVERAGE(BQ111:BQ122))</f>
        <v/>
      </c>
      <c r="BT123">
        <f>IF(COUNT(BR112:BR122)&lt;11,"",AVERAGE(BR112:BR122))</f>
        <v/>
      </c>
      <c r="BU123">
        <f>IF(OR(BS123="",BT123=""),"",BS123+2.66*BT123)</f>
        <v/>
      </c>
      <c r="BV123">
        <f>IF(OR(BS123="",BT123=""),"",BS123-2.66*BT123)</f>
        <v/>
      </c>
      <c r="BW123">
        <f>IF(OR(BS123="",COUNT(BQ116:BQ123)&lt;8),"",IF(COUNTIF(BQ116:BQ123,"&gt;"&amp;BS123)=8,"Above",IF(COUNTIF(BQ116:BQ123,"&lt;"&amp;BS123)=8,"Below","")))</f>
        <v/>
      </c>
      <c r="BX123">
        <f>IF('Weekly data'!$C123="","",IF(Metrics!$J$15="Seasonal bookings",IF(OR(N(IFERROR(INDEX(Targets!$K$6:$K$45,MATCH('Weekly data'!$C123,Targets!$A$6:$A$45,0)),0))=0,SUM(Seasonality!$B$6:$B$18)=0),"",IFERROR(INDEX(Targets!$K$6:$K$45,MATCH('Weekly data'!$C123,Targets!$A$6:$A$45,0)),0)*$B123/SUM(Seasonality!$B$6:$B$18)),IF(Metrics!$J$15="Seasonal pipeline",IF(OR(N(IFERROR(INDEX(Targets!$K$6:$K$45,MATCH('Weekly data'!$C123,Targets!$A$6:$A$45,0)),0))=0,SUM(Seasonality!$C$6:$C$18)=0),"",IFERROR(INDEX(Targets!$K$6:$K$45,MATCH('Weekly data'!$C123,Targets!$A$6:$A$45,0)),0)*$C123/SUM(Seasonality!$C$6:$C$18)),IF(Metrics!$J$15="Quarter plan",IF(N(IFERROR(INDEX(Targets!$K$6:$K$45,MATCH('Weekly data'!$C123,Targets!$A$6:$A$45,0)),0))=0,"",IFERROR(INDEX(Targets!$K$6:$K$45,MATCH('Weekly data'!$C123,Targets!$A$6:$A$45,0)),0)),IF(AND(Metrics!$J$15="Weekly",ISNUMBER(Metrics!$K$15)),Metrics!$K$15,"")))))</f>
        <v/>
      </c>
      <c r="BY123">
        <f>IF(NOT(ISNUMBER('Weekly data'!N123)),"",IF(Metrics!$L$15="% of target",IF(ISNUMBER(BX123),IF(BX123=0,"",'Weekly data'!N123/BX123),""),'Weekly data'!N123))</f>
        <v/>
      </c>
      <c r="BZ123">
        <f>IF(AND(ISNUMBER(BY123),ISNUMBER(BY122)),ABS(BY123-BY122),"")</f>
        <v/>
      </c>
      <c r="CA123">
        <f>IF(COUNT(BY111:BY122)&lt;12,"",AVERAGE(BY111:BY122))</f>
        <v/>
      </c>
      <c r="CB123">
        <f>IF(COUNT(BZ112:BZ122)&lt;11,"",AVERAGE(BZ112:BZ122))</f>
        <v/>
      </c>
      <c r="CC123">
        <f>IF(OR(CA123="",CB123=""),"",CA123+2.66*CB123)</f>
        <v/>
      </c>
      <c r="CD123">
        <f>IF(OR(CA123="",CB123=""),"",CA123-2.66*CB123)</f>
        <v/>
      </c>
      <c r="CE123">
        <f>IF(OR(CA123="",COUNT(BY116:BY123)&lt;8),"",IF(COUNTIF(BY116:BY123,"&gt;"&amp;CA123)=8,"Above",IF(COUNTIF(BY116:BY123,"&lt;"&amp;CA123)=8,"Below","")))</f>
        <v/>
      </c>
      <c r="CF123">
        <f>IF('Weekly data'!$C123="","",IF(Metrics!$J$16="Seasonal bookings",IF(OR(N(IFERROR(INDEX(Targets!$L$6:$L$45,MATCH('Weekly data'!$C123,Targets!$A$6:$A$45,0)),0))=0,SUM(Seasonality!$B$6:$B$18)=0),"",IFERROR(INDEX(Targets!$L$6:$L$45,MATCH('Weekly data'!$C123,Targets!$A$6:$A$45,0)),0)*$B123/SUM(Seasonality!$B$6:$B$18)),IF(Metrics!$J$16="Seasonal pipeline",IF(OR(N(IFERROR(INDEX(Targets!$L$6:$L$45,MATCH('Weekly data'!$C123,Targets!$A$6:$A$45,0)),0))=0,SUM(Seasonality!$C$6:$C$18)=0),"",IFERROR(INDEX(Targets!$L$6:$L$45,MATCH('Weekly data'!$C123,Targets!$A$6:$A$45,0)),0)*$C123/SUM(Seasonality!$C$6:$C$18)),IF(Metrics!$J$16="Quarter plan",IF(N(IFERROR(INDEX(Targets!$L$6:$L$45,MATCH('Weekly data'!$C123,Targets!$A$6:$A$45,0)),0))=0,"",IFERROR(INDEX(Targets!$L$6:$L$45,MATCH('Weekly data'!$C123,Targets!$A$6:$A$45,0)),0)),IF(AND(Metrics!$J$16="Weekly",ISNUMBER(Metrics!$K$16)),Metrics!$K$16,"")))))</f>
        <v/>
      </c>
      <c r="CG123">
        <f>IF(NOT(ISNUMBER('Weekly data'!O123)),"",IF(Metrics!$L$16="% of target",IF(ISNUMBER(CF123),IF(CF123=0,"",'Weekly data'!O123/CF123),""),'Weekly data'!O123))</f>
        <v/>
      </c>
      <c r="CH123">
        <f>IF(AND(ISNUMBER(CG123),ISNUMBER(CG122)),ABS(CG123-CG122),"")</f>
        <v/>
      </c>
      <c r="CI123">
        <f>IF(COUNT(CG111:CG122)&lt;12,"",AVERAGE(CG111:CG122))</f>
        <v/>
      </c>
      <c r="CJ123">
        <f>IF(COUNT(CH112:CH122)&lt;11,"",AVERAGE(CH112:CH122))</f>
        <v/>
      </c>
      <c r="CK123">
        <f>IF(OR(CI123="",CJ123=""),"",CI123+2.66*CJ123)</f>
        <v/>
      </c>
      <c r="CL123">
        <f>IF(OR(CI123="",CJ123=""),"",CI123-2.66*CJ123)</f>
        <v/>
      </c>
      <c r="CM123">
        <f>IF(OR(CI123="",COUNT(CG116:CG123)&lt;8),"",IF(COUNTIF(CG116:CG123,"&gt;"&amp;CI123)=8,"Above",IF(COUNTIF(CG116:CG123,"&lt;"&amp;CI123)=8,"Below","")))</f>
        <v/>
      </c>
      <c r="CN123">
        <f>IF('Weekly data'!$C123="","",IF(Metrics!$J$17="Seasonal bookings",IF(OR(N(IFERROR(INDEX(Targets!$M$6:$M$45,MATCH('Weekly data'!$C123,Targets!$A$6:$A$45,0)),0))=0,SUM(Seasonality!$B$6:$B$18)=0),"",IFERROR(INDEX(Targets!$M$6:$M$45,MATCH('Weekly data'!$C123,Targets!$A$6:$A$45,0)),0)*$B123/SUM(Seasonality!$B$6:$B$18)),IF(Metrics!$J$17="Seasonal pipeline",IF(OR(N(IFERROR(INDEX(Targets!$M$6:$M$45,MATCH('Weekly data'!$C123,Targets!$A$6:$A$45,0)),0))=0,SUM(Seasonality!$C$6:$C$18)=0),"",IFERROR(INDEX(Targets!$M$6:$M$45,MATCH('Weekly data'!$C123,Targets!$A$6:$A$45,0)),0)*$C123/SUM(Seasonality!$C$6:$C$18)),IF(Metrics!$J$17="Quarter plan",IF(N(IFERROR(INDEX(Targets!$M$6:$M$45,MATCH('Weekly data'!$C123,Targets!$A$6:$A$45,0)),0))=0,"",IFERROR(INDEX(Targets!$M$6:$M$45,MATCH('Weekly data'!$C123,Targets!$A$6:$A$45,0)),0)),IF(AND(Metrics!$J$17="Weekly",ISNUMBER(Metrics!$K$17)),Metrics!$K$17,"")))))</f>
        <v/>
      </c>
      <c r="CO123">
        <f>IF(NOT(ISNUMBER('Weekly data'!P123)),"",IF(Metrics!$L$17="% of target",IF(ISNUMBER(CN123),IF(CN123=0,"",'Weekly data'!P123/CN123),""),'Weekly data'!P123))</f>
        <v/>
      </c>
      <c r="CP123">
        <f>IF(AND(ISNUMBER(CO123),ISNUMBER(CO122)),ABS(CO123-CO122),"")</f>
        <v/>
      </c>
      <c r="CQ123">
        <f>IF(COUNT(CO111:CO122)&lt;12,"",AVERAGE(CO111:CO122))</f>
        <v/>
      </c>
      <c r="CR123">
        <f>IF(COUNT(CP112:CP122)&lt;11,"",AVERAGE(CP112:CP122))</f>
        <v/>
      </c>
      <c r="CS123">
        <f>IF(OR(CQ123="",CR123=""),"",CQ123+2.66*CR123)</f>
        <v/>
      </c>
      <c r="CT123">
        <f>IF(OR(CQ123="",CR123=""),"",CQ123-2.66*CR123)</f>
        <v/>
      </c>
      <c r="CU123">
        <f>IF(OR(CQ123="",COUNT(CO116:CO123)&lt;8),"",IF(COUNTIF(CO116:CO123,"&gt;"&amp;CQ123)=8,"Above",IF(COUNTIF(CO116:CO123,"&lt;"&amp;CQ123)=8,"Below","")))</f>
        <v/>
      </c>
    </row>
    <row r="124">
      <c r="A124" s="8">
        <f>'Weekly data'!A124</f>
        <v/>
      </c>
      <c r="B124">
        <f>IF('Weekly data'!D124="","",INDEX(Seasonality!$B$6:$B$18,'Weekly data'!D124))</f>
        <v/>
      </c>
      <c r="C124">
        <f>IF('Weekly data'!D124="","",INDEX(Seasonality!$C$6:$C$18,'Weekly data'!D124))</f>
        <v/>
      </c>
      <c r="D124">
        <f>IF('Weekly data'!$C124="","",IF(Metrics!$J$6="Seasonal bookings",IF(OR(N(IFERROR(INDEX(Targets!$B$6:$B$45,MATCH('Weekly data'!$C124,Targets!$A$6:$A$45,0)),0))=0,SUM(Seasonality!$B$6:$B$18)=0),"",IFERROR(INDEX(Targets!$B$6:$B$45,MATCH('Weekly data'!$C124,Targets!$A$6:$A$45,0)),0)*$B124/SUM(Seasonality!$B$6:$B$18)),IF(Metrics!$J$6="Seasonal pipeline",IF(OR(N(IFERROR(INDEX(Targets!$B$6:$B$45,MATCH('Weekly data'!$C124,Targets!$A$6:$A$45,0)),0))=0,SUM(Seasonality!$C$6:$C$18)=0),"",IFERROR(INDEX(Targets!$B$6:$B$45,MATCH('Weekly data'!$C124,Targets!$A$6:$A$45,0)),0)*$C124/SUM(Seasonality!$C$6:$C$18)),IF(Metrics!$J$6="Quarter plan",IF(N(IFERROR(INDEX(Targets!$B$6:$B$45,MATCH('Weekly data'!$C124,Targets!$A$6:$A$45,0)),0))=0,"",IFERROR(INDEX(Targets!$B$6:$B$45,MATCH('Weekly data'!$C124,Targets!$A$6:$A$45,0)),0)),IF(AND(Metrics!$J$6="Weekly",ISNUMBER(Metrics!$K$6)),Metrics!$K$6,"")))))</f>
        <v/>
      </c>
      <c r="E124">
        <f>IF(NOT(ISNUMBER('Weekly data'!E124)),"",IF(Metrics!$L$6="% of target",IF(ISNUMBER(D124),IF(D124=0,"",'Weekly data'!E124/D124),""),'Weekly data'!E124))</f>
        <v/>
      </c>
      <c r="F124">
        <f>IF(AND(ISNUMBER(E124),ISNUMBER(E123)),ABS(E124-E123),"")</f>
        <v/>
      </c>
      <c r="G124">
        <f>IF(COUNT(E112:E123)&lt;12,"",AVERAGE(E112:E123))</f>
        <v/>
      </c>
      <c r="H124">
        <f>IF(COUNT(F113:F123)&lt;11,"",AVERAGE(F113:F123))</f>
        <v/>
      </c>
      <c r="I124">
        <f>IF(OR(G124="",H124=""),"",G124+2.66*H124)</f>
        <v/>
      </c>
      <c r="J124">
        <f>IF(OR(G124="",H124=""),"",G124-2.66*H124)</f>
        <v/>
      </c>
      <c r="K124">
        <f>IF(OR(G124="",COUNT(E117:E124)&lt;8),"",IF(COUNTIF(E117:E124,"&gt;"&amp;G124)=8,"Above",IF(COUNTIF(E117:E124,"&lt;"&amp;G124)=8,"Below","")))</f>
        <v/>
      </c>
      <c r="L124">
        <f>IF('Weekly data'!$C124="","",IF(Metrics!$J$7="Seasonal bookings",IF(OR(N(IFERROR(INDEX(Targets!$C$6:$C$45,MATCH('Weekly data'!$C124,Targets!$A$6:$A$45,0)),0))=0,SUM(Seasonality!$B$6:$B$18)=0),"",IFERROR(INDEX(Targets!$C$6:$C$45,MATCH('Weekly data'!$C124,Targets!$A$6:$A$45,0)),0)*$B124/SUM(Seasonality!$B$6:$B$18)),IF(Metrics!$J$7="Seasonal pipeline",IF(OR(N(IFERROR(INDEX(Targets!$C$6:$C$45,MATCH('Weekly data'!$C124,Targets!$A$6:$A$45,0)),0))=0,SUM(Seasonality!$C$6:$C$18)=0),"",IFERROR(INDEX(Targets!$C$6:$C$45,MATCH('Weekly data'!$C124,Targets!$A$6:$A$45,0)),0)*$C124/SUM(Seasonality!$C$6:$C$18)),IF(Metrics!$J$7="Quarter plan",IF(N(IFERROR(INDEX(Targets!$C$6:$C$45,MATCH('Weekly data'!$C124,Targets!$A$6:$A$45,0)),0))=0,"",IFERROR(INDEX(Targets!$C$6:$C$45,MATCH('Weekly data'!$C124,Targets!$A$6:$A$45,0)),0)),IF(AND(Metrics!$J$7="Weekly",ISNUMBER(Metrics!$K$7)),Metrics!$K$7,"")))))</f>
        <v/>
      </c>
      <c r="M124">
        <f>IF(NOT(ISNUMBER('Weekly data'!F124)),"",IF(Metrics!$L$7="% of target",IF(ISNUMBER(L124),IF(L124=0,"",'Weekly data'!F124/L124),""),'Weekly data'!F124))</f>
        <v/>
      </c>
      <c r="N124">
        <f>IF(AND(ISNUMBER(M124),ISNUMBER(M123)),ABS(M124-M123),"")</f>
        <v/>
      </c>
      <c r="O124">
        <f>IF(COUNT(M112:M123)&lt;12,"",AVERAGE(M112:M123))</f>
        <v/>
      </c>
      <c r="P124">
        <f>IF(COUNT(N113:N123)&lt;11,"",AVERAGE(N113:N123))</f>
        <v/>
      </c>
      <c r="Q124">
        <f>IF(OR(O124="",P124=""),"",O124+2.66*P124)</f>
        <v/>
      </c>
      <c r="R124">
        <f>IF(OR(O124="",P124=""),"",O124-2.66*P124)</f>
        <v/>
      </c>
      <c r="S124">
        <f>IF(OR(O124="",COUNT(M117:M124)&lt;8),"",IF(COUNTIF(M117:M124,"&gt;"&amp;O124)=8,"Above",IF(COUNTIF(M117:M124,"&lt;"&amp;O124)=8,"Below","")))</f>
        <v/>
      </c>
      <c r="T124">
        <f>IF('Weekly data'!$C124="","",IF(Metrics!$J$8="Seasonal bookings",IF(OR(N(IFERROR(INDEX(Targets!$D$6:$D$45,MATCH('Weekly data'!$C124,Targets!$A$6:$A$45,0)),0))=0,SUM(Seasonality!$B$6:$B$18)=0),"",IFERROR(INDEX(Targets!$D$6:$D$45,MATCH('Weekly data'!$C124,Targets!$A$6:$A$45,0)),0)*$B124/SUM(Seasonality!$B$6:$B$18)),IF(Metrics!$J$8="Seasonal pipeline",IF(OR(N(IFERROR(INDEX(Targets!$D$6:$D$45,MATCH('Weekly data'!$C124,Targets!$A$6:$A$45,0)),0))=0,SUM(Seasonality!$C$6:$C$18)=0),"",IFERROR(INDEX(Targets!$D$6:$D$45,MATCH('Weekly data'!$C124,Targets!$A$6:$A$45,0)),0)*$C124/SUM(Seasonality!$C$6:$C$18)),IF(Metrics!$J$8="Quarter plan",IF(N(IFERROR(INDEX(Targets!$D$6:$D$45,MATCH('Weekly data'!$C124,Targets!$A$6:$A$45,0)),0))=0,"",IFERROR(INDEX(Targets!$D$6:$D$45,MATCH('Weekly data'!$C124,Targets!$A$6:$A$45,0)),0)),IF(AND(Metrics!$J$8="Weekly",ISNUMBER(Metrics!$K$8)),Metrics!$K$8,"")))))</f>
        <v/>
      </c>
      <c r="U124">
        <f>IF(NOT(ISNUMBER('Weekly data'!G124)),"",IF(Metrics!$L$8="% of target",IF(ISNUMBER(T124),IF(T124=0,"",'Weekly data'!G124/T124),""),'Weekly data'!G124))</f>
        <v/>
      </c>
      <c r="V124">
        <f>IF(AND(ISNUMBER(U124),ISNUMBER(U123)),ABS(U124-U123),"")</f>
        <v/>
      </c>
      <c r="W124">
        <f>IF(COUNT(U112:U123)&lt;12,"",AVERAGE(U112:U123))</f>
        <v/>
      </c>
      <c r="X124">
        <f>IF(COUNT(V113:V123)&lt;11,"",AVERAGE(V113:V123))</f>
        <v/>
      </c>
      <c r="Y124">
        <f>IF(OR(W124="",X124=""),"",W124+2.66*X124)</f>
        <v/>
      </c>
      <c r="Z124">
        <f>IF(OR(W124="",X124=""),"",W124-2.66*X124)</f>
        <v/>
      </c>
      <c r="AA124">
        <f>IF(OR(W124="",COUNT(U117:U124)&lt;8),"",IF(COUNTIF(U117:U124,"&gt;"&amp;W124)=8,"Above",IF(COUNTIF(U117:U124,"&lt;"&amp;W124)=8,"Below","")))</f>
        <v/>
      </c>
      <c r="AB124">
        <f>IF('Weekly data'!$C124="","",IF(Metrics!$J$9="Seasonal bookings",IF(OR(N(IFERROR(INDEX(Targets!$E$6:$E$45,MATCH('Weekly data'!$C124,Targets!$A$6:$A$45,0)),0))=0,SUM(Seasonality!$B$6:$B$18)=0),"",IFERROR(INDEX(Targets!$E$6:$E$45,MATCH('Weekly data'!$C124,Targets!$A$6:$A$45,0)),0)*$B124/SUM(Seasonality!$B$6:$B$18)),IF(Metrics!$J$9="Seasonal pipeline",IF(OR(N(IFERROR(INDEX(Targets!$E$6:$E$45,MATCH('Weekly data'!$C124,Targets!$A$6:$A$45,0)),0))=0,SUM(Seasonality!$C$6:$C$18)=0),"",IFERROR(INDEX(Targets!$E$6:$E$45,MATCH('Weekly data'!$C124,Targets!$A$6:$A$45,0)),0)*$C124/SUM(Seasonality!$C$6:$C$18)),IF(Metrics!$J$9="Quarter plan",IF(N(IFERROR(INDEX(Targets!$E$6:$E$45,MATCH('Weekly data'!$C124,Targets!$A$6:$A$45,0)),0))=0,"",IFERROR(INDEX(Targets!$E$6:$E$45,MATCH('Weekly data'!$C124,Targets!$A$6:$A$45,0)),0)),IF(AND(Metrics!$J$9="Weekly",ISNUMBER(Metrics!$K$9)),Metrics!$K$9,"")))))</f>
        <v/>
      </c>
      <c r="AC124">
        <f>IF(NOT(ISNUMBER('Weekly data'!H124)),"",IF(Metrics!$L$9="% of target",IF(ISNUMBER(AB124),IF(AB124=0,"",'Weekly data'!H124/AB124),""),'Weekly data'!H124))</f>
        <v/>
      </c>
      <c r="AD124">
        <f>IF(AND(ISNUMBER(AC124),ISNUMBER(AC123)),ABS(AC124-AC123),"")</f>
        <v/>
      </c>
      <c r="AE124">
        <f>IF(COUNT(AC112:AC123)&lt;12,"",AVERAGE(AC112:AC123))</f>
        <v/>
      </c>
      <c r="AF124">
        <f>IF(COUNT(AD113:AD123)&lt;11,"",AVERAGE(AD113:AD123))</f>
        <v/>
      </c>
      <c r="AG124">
        <f>IF(OR(AE124="",AF124=""),"",AE124+2.66*AF124)</f>
        <v/>
      </c>
      <c r="AH124">
        <f>IF(OR(AE124="",AF124=""),"",AE124-2.66*AF124)</f>
        <v/>
      </c>
      <c r="AI124">
        <f>IF(OR(AE124="",COUNT(AC117:AC124)&lt;8),"",IF(COUNTIF(AC117:AC124,"&gt;"&amp;AE124)=8,"Above",IF(COUNTIF(AC117:AC124,"&lt;"&amp;AE124)=8,"Below","")))</f>
        <v/>
      </c>
      <c r="AJ124">
        <f>IF('Weekly data'!$C124="","",IF(Metrics!$J$10="Seasonal bookings",IF(OR(N(IFERROR(INDEX(Targets!$F$6:$F$45,MATCH('Weekly data'!$C124,Targets!$A$6:$A$45,0)),0))=0,SUM(Seasonality!$B$6:$B$18)=0),"",IFERROR(INDEX(Targets!$F$6:$F$45,MATCH('Weekly data'!$C124,Targets!$A$6:$A$45,0)),0)*$B124/SUM(Seasonality!$B$6:$B$18)),IF(Metrics!$J$10="Seasonal pipeline",IF(OR(N(IFERROR(INDEX(Targets!$F$6:$F$45,MATCH('Weekly data'!$C124,Targets!$A$6:$A$45,0)),0))=0,SUM(Seasonality!$C$6:$C$18)=0),"",IFERROR(INDEX(Targets!$F$6:$F$45,MATCH('Weekly data'!$C124,Targets!$A$6:$A$45,0)),0)*$C124/SUM(Seasonality!$C$6:$C$18)),IF(Metrics!$J$10="Quarter plan",IF(N(IFERROR(INDEX(Targets!$F$6:$F$45,MATCH('Weekly data'!$C124,Targets!$A$6:$A$45,0)),0))=0,"",IFERROR(INDEX(Targets!$F$6:$F$45,MATCH('Weekly data'!$C124,Targets!$A$6:$A$45,0)),0)),IF(AND(Metrics!$J$10="Weekly",ISNUMBER(Metrics!$K$10)),Metrics!$K$10,"")))))</f>
        <v/>
      </c>
      <c r="AK124">
        <f>IF(NOT(ISNUMBER('Weekly data'!I124)),"",IF(Metrics!$L$10="% of target",IF(ISNUMBER(AJ124),IF(AJ124=0,"",'Weekly data'!I124/AJ124),""),'Weekly data'!I124))</f>
        <v/>
      </c>
      <c r="AL124">
        <f>IF(AND(ISNUMBER(AK124),ISNUMBER(AK123)),ABS(AK124-AK123),"")</f>
        <v/>
      </c>
      <c r="AM124">
        <f>IF(COUNT(AK112:AK123)&lt;12,"",AVERAGE(AK112:AK123))</f>
        <v/>
      </c>
      <c r="AN124">
        <f>IF(COUNT(AL113:AL123)&lt;11,"",AVERAGE(AL113:AL123))</f>
        <v/>
      </c>
      <c r="AO124">
        <f>IF(OR(AM124="",AN124=""),"",AM124+2.66*AN124)</f>
        <v/>
      </c>
      <c r="AP124">
        <f>IF(OR(AM124="",AN124=""),"",AM124-2.66*AN124)</f>
        <v/>
      </c>
      <c r="AQ124">
        <f>IF(OR(AM124="",COUNT(AK117:AK124)&lt;8),"",IF(COUNTIF(AK117:AK124,"&gt;"&amp;AM124)=8,"Above",IF(COUNTIF(AK117:AK124,"&lt;"&amp;AM124)=8,"Below","")))</f>
        <v/>
      </c>
      <c r="AR124">
        <f>IF('Weekly data'!$C124="","",IF(Metrics!$J$11="Seasonal bookings",IF(OR(N(IFERROR(INDEX(Targets!$G$6:$G$45,MATCH('Weekly data'!$C124,Targets!$A$6:$A$45,0)),0))=0,SUM(Seasonality!$B$6:$B$18)=0),"",IFERROR(INDEX(Targets!$G$6:$G$45,MATCH('Weekly data'!$C124,Targets!$A$6:$A$45,0)),0)*$B124/SUM(Seasonality!$B$6:$B$18)),IF(Metrics!$J$11="Seasonal pipeline",IF(OR(N(IFERROR(INDEX(Targets!$G$6:$G$45,MATCH('Weekly data'!$C124,Targets!$A$6:$A$45,0)),0))=0,SUM(Seasonality!$C$6:$C$18)=0),"",IFERROR(INDEX(Targets!$G$6:$G$45,MATCH('Weekly data'!$C124,Targets!$A$6:$A$45,0)),0)*$C124/SUM(Seasonality!$C$6:$C$18)),IF(Metrics!$J$11="Quarter plan",IF(N(IFERROR(INDEX(Targets!$G$6:$G$45,MATCH('Weekly data'!$C124,Targets!$A$6:$A$45,0)),0))=0,"",IFERROR(INDEX(Targets!$G$6:$G$45,MATCH('Weekly data'!$C124,Targets!$A$6:$A$45,0)),0)),IF(AND(Metrics!$J$11="Weekly",ISNUMBER(Metrics!$K$11)),Metrics!$K$11,"")))))</f>
        <v/>
      </c>
      <c r="AS124">
        <f>IF(NOT(ISNUMBER('Weekly data'!J124)),"",IF(Metrics!$L$11="% of target",IF(ISNUMBER(AR124),IF(AR124=0,"",'Weekly data'!J124/AR124),""),'Weekly data'!J124))</f>
        <v/>
      </c>
      <c r="AT124">
        <f>IF(AND(ISNUMBER(AS124),ISNUMBER(AS123)),ABS(AS124-AS123),"")</f>
        <v/>
      </c>
      <c r="AU124">
        <f>IF(COUNT(AS112:AS123)&lt;12,"",AVERAGE(AS112:AS123))</f>
        <v/>
      </c>
      <c r="AV124">
        <f>IF(COUNT(AT113:AT123)&lt;11,"",AVERAGE(AT113:AT123))</f>
        <v/>
      </c>
      <c r="AW124">
        <f>IF(OR(AU124="",AV124=""),"",AU124+2.66*AV124)</f>
        <v/>
      </c>
      <c r="AX124">
        <f>IF(OR(AU124="",AV124=""),"",AU124-2.66*AV124)</f>
        <v/>
      </c>
      <c r="AY124">
        <f>IF(OR(AU124="",COUNT(AS117:AS124)&lt;8),"",IF(COUNTIF(AS117:AS124,"&gt;"&amp;AU124)=8,"Above",IF(COUNTIF(AS117:AS124,"&lt;"&amp;AU124)=8,"Below","")))</f>
        <v/>
      </c>
      <c r="AZ124">
        <f>IF('Weekly data'!$C124="","",IF(Metrics!$J$12="Seasonal bookings",IF(OR(N(IFERROR(INDEX(Targets!$H$6:$H$45,MATCH('Weekly data'!$C124,Targets!$A$6:$A$45,0)),0))=0,SUM(Seasonality!$B$6:$B$18)=0),"",IFERROR(INDEX(Targets!$H$6:$H$45,MATCH('Weekly data'!$C124,Targets!$A$6:$A$45,0)),0)*$B124/SUM(Seasonality!$B$6:$B$18)),IF(Metrics!$J$12="Seasonal pipeline",IF(OR(N(IFERROR(INDEX(Targets!$H$6:$H$45,MATCH('Weekly data'!$C124,Targets!$A$6:$A$45,0)),0))=0,SUM(Seasonality!$C$6:$C$18)=0),"",IFERROR(INDEX(Targets!$H$6:$H$45,MATCH('Weekly data'!$C124,Targets!$A$6:$A$45,0)),0)*$C124/SUM(Seasonality!$C$6:$C$18)),IF(Metrics!$J$12="Quarter plan",IF(N(IFERROR(INDEX(Targets!$H$6:$H$45,MATCH('Weekly data'!$C124,Targets!$A$6:$A$45,0)),0))=0,"",IFERROR(INDEX(Targets!$H$6:$H$45,MATCH('Weekly data'!$C124,Targets!$A$6:$A$45,0)),0)),IF(AND(Metrics!$J$12="Weekly",ISNUMBER(Metrics!$K$12)),Metrics!$K$12,"")))))</f>
        <v/>
      </c>
      <c r="BA124">
        <f>IF(NOT(ISNUMBER('Weekly data'!K124)),"",IF(Metrics!$L$12="% of target",IF(ISNUMBER(AZ124),IF(AZ124=0,"",'Weekly data'!K124/AZ124),""),'Weekly data'!K124))</f>
        <v/>
      </c>
      <c r="BB124">
        <f>IF(AND(ISNUMBER(BA124),ISNUMBER(BA123)),ABS(BA124-BA123),"")</f>
        <v/>
      </c>
      <c r="BC124">
        <f>IF(COUNT(BA112:BA123)&lt;12,"",AVERAGE(BA112:BA123))</f>
        <v/>
      </c>
      <c r="BD124">
        <f>IF(COUNT(BB113:BB123)&lt;11,"",AVERAGE(BB113:BB123))</f>
        <v/>
      </c>
      <c r="BE124">
        <f>IF(OR(BC124="",BD124=""),"",BC124+2.66*BD124)</f>
        <v/>
      </c>
      <c r="BF124">
        <f>IF(OR(BC124="",BD124=""),"",BC124-2.66*BD124)</f>
        <v/>
      </c>
      <c r="BG124">
        <f>IF(OR(BC124="",COUNT(BA117:BA124)&lt;8),"",IF(COUNTIF(BA117:BA124,"&gt;"&amp;BC124)=8,"Above",IF(COUNTIF(BA117:BA124,"&lt;"&amp;BC124)=8,"Below","")))</f>
        <v/>
      </c>
      <c r="BH124">
        <f>IF('Weekly data'!$C124="","",IF(Metrics!$J$13="Seasonal bookings",IF(OR(N(IFERROR(INDEX(Targets!$I$6:$I$45,MATCH('Weekly data'!$C124,Targets!$A$6:$A$45,0)),0))=0,SUM(Seasonality!$B$6:$B$18)=0),"",IFERROR(INDEX(Targets!$I$6:$I$45,MATCH('Weekly data'!$C124,Targets!$A$6:$A$45,0)),0)*$B124/SUM(Seasonality!$B$6:$B$18)),IF(Metrics!$J$13="Seasonal pipeline",IF(OR(N(IFERROR(INDEX(Targets!$I$6:$I$45,MATCH('Weekly data'!$C124,Targets!$A$6:$A$45,0)),0))=0,SUM(Seasonality!$C$6:$C$18)=0),"",IFERROR(INDEX(Targets!$I$6:$I$45,MATCH('Weekly data'!$C124,Targets!$A$6:$A$45,0)),0)*$C124/SUM(Seasonality!$C$6:$C$18)),IF(Metrics!$J$13="Quarter plan",IF(N(IFERROR(INDEX(Targets!$I$6:$I$45,MATCH('Weekly data'!$C124,Targets!$A$6:$A$45,0)),0))=0,"",IFERROR(INDEX(Targets!$I$6:$I$45,MATCH('Weekly data'!$C124,Targets!$A$6:$A$45,0)),0)),IF(AND(Metrics!$J$13="Weekly",ISNUMBER(Metrics!$K$13)),Metrics!$K$13,"")))))</f>
        <v/>
      </c>
      <c r="BI124">
        <f>IF(NOT(ISNUMBER('Weekly data'!L124)),"",IF(Metrics!$L$13="% of target",IF(ISNUMBER(BH124),IF(BH124=0,"",'Weekly data'!L124/BH124),""),'Weekly data'!L124))</f>
        <v/>
      </c>
      <c r="BJ124">
        <f>IF(AND(ISNUMBER(BI124),ISNUMBER(BI123)),ABS(BI124-BI123),"")</f>
        <v/>
      </c>
      <c r="BK124">
        <f>IF(COUNT(BI112:BI123)&lt;12,"",AVERAGE(BI112:BI123))</f>
        <v/>
      </c>
      <c r="BL124">
        <f>IF(COUNT(BJ113:BJ123)&lt;11,"",AVERAGE(BJ113:BJ123))</f>
        <v/>
      </c>
      <c r="BM124">
        <f>IF(OR(BK124="",BL124=""),"",BK124+2.66*BL124)</f>
        <v/>
      </c>
      <c r="BN124">
        <f>IF(OR(BK124="",BL124=""),"",BK124-2.66*BL124)</f>
        <v/>
      </c>
      <c r="BO124">
        <f>IF(OR(BK124="",COUNT(BI117:BI124)&lt;8),"",IF(COUNTIF(BI117:BI124,"&gt;"&amp;BK124)=8,"Above",IF(COUNTIF(BI117:BI124,"&lt;"&amp;BK124)=8,"Below","")))</f>
        <v/>
      </c>
      <c r="BP124">
        <f>IF('Weekly data'!$C124="","",IF(Metrics!$J$14="Seasonal bookings",IF(OR(N(IFERROR(INDEX(Targets!$J$6:$J$45,MATCH('Weekly data'!$C124,Targets!$A$6:$A$45,0)),0))=0,SUM(Seasonality!$B$6:$B$18)=0),"",IFERROR(INDEX(Targets!$J$6:$J$45,MATCH('Weekly data'!$C124,Targets!$A$6:$A$45,0)),0)*$B124/SUM(Seasonality!$B$6:$B$18)),IF(Metrics!$J$14="Seasonal pipeline",IF(OR(N(IFERROR(INDEX(Targets!$J$6:$J$45,MATCH('Weekly data'!$C124,Targets!$A$6:$A$45,0)),0))=0,SUM(Seasonality!$C$6:$C$18)=0),"",IFERROR(INDEX(Targets!$J$6:$J$45,MATCH('Weekly data'!$C124,Targets!$A$6:$A$45,0)),0)*$C124/SUM(Seasonality!$C$6:$C$18)),IF(Metrics!$J$14="Quarter plan",IF(N(IFERROR(INDEX(Targets!$J$6:$J$45,MATCH('Weekly data'!$C124,Targets!$A$6:$A$45,0)),0))=0,"",IFERROR(INDEX(Targets!$J$6:$J$45,MATCH('Weekly data'!$C124,Targets!$A$6:$A$45,0)),0)),IF(AND(Metrics!$J$14="Weekly",ISNUMBER(Metrics!$K$14)),Metrics!$K$14,"")))))</f>
        <v/>
      </c>
      <c r="BQ124">
        <f>IF(NOT(ISNUMBER('Weekly data'!M124)),"",IF(Metrics!$L$14="% of target",IF(ISNUMBER(BP124),IF(BP124=0,"",'Weekly data'!M124/BP124),""),'Weekly data'!M124))</f>
        <v/>
      </c>
      <c r="BR124">
        <f>IF(AND(ISNUMBER(BQ124),ISNUMBER(BQ123)),ABS(BQ124-BQ123),"")</f>
        <v/>
      </c>
      <c r="BS124">
        <f>IF(COUNT(BQ112:BQ123)&lt;12,"",AVERAGE(BQ112:BQ123))</f>
        <v/>
      </c>
      <c r="BT124">
        <f>IF(COUNT(BR113:BR123)&lt;11,"",AVERAGE(BR113:BR123))</f>
        <v/>
      </c>
      <c r="BU124">
        <f>IF(OR(BS124="",BT124=""),"",BS124+2.66*BT124)</f>
        <v/>
      </c>
      <c r="BV124">
        <f>IF(OR(BS124="",BT124=""),"",BS124-2.66*BT124)</f>
        <v/>
      </c>
      <c r="BW124">
        <f>IF(OR(BS124="",COUNT(BQ117:BQ124)&lt;8),"",IF(COUNTIF(BQ117:BQ124,"&gt;"&amp;BS124)=8,"Above",IF(COUNTIF(BQ117:BQ124,"&lt;"&amp;BS124)=8,"Below","")))</f>
        <v/>
      </c>
      <c r="BX124">
        <f>IF('Weekly data'!$C124="","",IF(Metrics!$J$15="Seasonal bookings",IF(OR(N(IFERROR(INDEX(Targets!$K$6:$K$45,MATCH('Weekly data'!$C124,Targets!$A$6:$A$45,0)),0))=0,SUM(Seasonality!$B$6:$B$18)=0),"",IFERROR(INDEX(Targets!$K$6:$K$45,MATCH('Weekly data'!$C124,Targets!$A$6:$A$45,0)),0)*$B124/SUM(Seasonality!$B$6:$B$18)),IF(Metrics!$J$15="Seasonal pipeline",IF(OR(N(IFERROR(INDEX(Targets!$K$6:$K$45,MATCH('Weekly data'!$C124,Targets!$A$6:$A$45,0)),0))=0,SUM(Seasonality!$C$6:$C$18)=0),"",IFERROR(INDEX(Targets!$K$6:$K$45,MATCH('Weekly data'!$C124,Targets!$A$6:$A$45,0)),0)*$C124/SUM(Seasonality!$C$6:$C$18)),IF(Metrics!$J$15="Quarter plan",IF(N(IFERROR(INDEX(Targets!$K$6:$K$45,MATCH('Weekly data'!$C124,Targets!$A$6:$A$45,0)),0))=0,"",IFERROR(INDEX(Targets!$K$6:$K$45,MATCH('Weekly data'!$C124,Targets!$A$6:$A$45,0)),0)),IF(AND(Metrics!$J$15="Weekly",ISNUMBER(Metrics!$K$15)),Metrics!$K$15,"")))))</f>
        <v/>
      </c>
      <c r="BY124">
        <f>IF(NOT(ISNUMBER('Weekly data'!N124)),"",IF(Metrics!$L$15="% of target",IF(ISNUMBER(BX124),IF(BX124=0,"",'Weekly data'!N124/BX124),""),'Weekly data'!N124))</f>
        <v/>
      </c>
      <c r="BZ124">
        <f>IF(AND(ISNUMBER(BY124),ISNUMBER(BY123)),ABS(BY124-BY123),"")</f>
        <v/>
      </c>
      <c r="CA124">
        <f>IF(COUNT(BY112:BY123)&lt;12,"",AVERAGE(BY112:BY123))</f>
        <v/>
      </c>
      <c r="CB124">
        <f>IF(COUNT(BZ113:BZ123)&lt;11,"",AVERAGE(BZ113:BZ123))</f>
        <v/>
      </c>
      <c r="CC124">
        <f>IF(OR(CA124="",CB124=""),"",CA124+2.66*CB124)</f>
        <v/>
      </c>
      <c r="CD124">
        <f>IF(OR(CA124="",CB124=""),"",CA124-2.66*CB124)</f>
        <v/>
      </c>
      <c r="CE124">
        <f>IF(OR(CA124="",COUNT(BY117:BY124)&lt;8),"",IF(COUNTIF(BY117:BY124,"&gt;"&amp;CA124)=8,"Above",IF(COUNTIF(BY117:BY124,"&lt;"&amp;CA124)=8,"Below","")))</f>
        <v/>
      </c>
      <c r="CF124">
        <f>IF('Weekly data'!$C124="","",IF(Metrics!$J$16="Seasonal bookings",IF(OR(N(IFERROR(INDEX(Targets!$L$6:$L$45,MATCH('Weekly data'!$C124,Targets!$A$6:$A$45,0)),0))=0,SUM(Seasonality!$B$6:$B$18)=0),"",IFERROR(INDEX(Targets!$L$6:$L$45,MATCH('Weekly data'!$C124,Targets!$A$6:$A$45,0)),0)*$B124/SUM(Seasonality!$B$6:$B$18)),IF(Metrics!$J$16="Seasonal pipeline",IF(OR(N(IFERROR(INDEX(Targets!$L$6:$L$45,MATCH('Weekly data'!$C124,Targets!$A$6:$A$45,0)),0))=0,SUM(Seasonality!$C$6:$C$18)=0),"",IFERROR(INDEX(Targets!$L$6:$L$45,MATCH('Weekly data'!$C124,Targets!$A$6:$A$45,0)),0)*$C124/SUM(Seasonality!$C$6:$C$18)),IF(Metrics!$J$16="Quarter plan",IF(N(IFERROR(INDEX(Targets!$L$6:$L$45,MATCH('Weekly data'!$C124,Targets!$A$6:$A$45,0)),0))=0,"",IFERROR(INDEX(Targets!$L$6:$L$45,MATCH('Weekly data'!$C124,Targets!$A$6:$A$45,0)),0)),IF(AND(Metrics!$J$16="Weekly",ISNUMBER(Metrics!$K$16)),Metrics!$K$16,"")))))</f>
        <v/>
      </c>
      <c r="CG124">
        <f>IF(NOT(ISNUMBER('Weekly data'!O124)),"",IF(Metrics!$L$16="% of target",IF(ISNUMBER(CF124),IF(CF124=0,"",'Weekly data'!O124/CF124),""),'Weekly data'!O124))</f>
        <v/>
      </c>
      <c r="CH124">
        <f>IF(AND(ISNUMBER(CG124),ISNUMBER(CG123)),ABS(CG124-CG123),"")</f>
        <v/>
      </c>
      <c r="CI124">
        <f>IF(COUNT(CG112:CG123)&lt;12,"",AVERAGE(CG112:CG123))</f>
        <v/>
      </c>
      <c r="CJ124">
        <f>IF(COUNT(CH113:CH123)&lt;11,"",AVERAGE(CH113:CH123))</f>
        <v/>
      </c>
      <c r="CK124">
        <f>IF(OR(CI124="",CJ124=""),"",CI124+2.66*CJ124)</f>
        <v/>
      </c>
      <c r="CL124">
        <f>IF(OR(CI124="",CJ124=""),"",CI124-2.66*CJ124)</f>
        <v/>
      </c>
      <c r="CM124">
        <f>IF(OR(CI124="",COUNT(CG117:CG124)&lt;8),"",IF(COUNTIF(CG117:CG124,"&gt;"&amp;CI124)=8,"Above",IF(COUNTIF(CG117:CG124,"&lt;"&amp;CI124)=8,"Below","")))</f>
        <v/>
      </c>
      <c r="CN124">
        <f>IF('Weekly data'!$C124="","",IF(Metrics!$J$17="Seasonal bookings",IF(OR(N(IFERROR(INDEX(Targets!$M$6:$M$45,MATCH('Weekly data'!$C124,Targets!$A$6:$A$45,0)),0))=0,SUM(Seasonality!$B$6:$B$18)=0),"",IFERROR(INDEX(Targets!$M$6:$M$45,MATCH('Weekly data'!$C124,Targets!$A$6:$A$45,0)),0)*$B124/SUM(Seasonality!$B$6:$B$18)),IF(Metrics!$J$17="Seasonal pipeline",IF(OR(N(IFERROR(INDEX(Targets!$M$6:$M$45,MATCH('Weekly data'!$C124,Targets!$A$6:$A$45,0)),0))=0,SUM(Seasonality!$C$6:$C$18)=0),"",IFERROR(INDEX(Targets!$M$6:$M$45,MATCH('Weekly data'!$C124,Targets!$A$6:$A$45,0)),0)*$C124/SUM(Seasonality!$C$6:$C$18)),IF(Metrics!$J$17="Quarter plan",IF(N(IFERROR(INDEX(Targets!$M$6:$M$45,MATCH('Weekly data'!$C124,Targets!$A$6:$A$45,0)),0))=0,"",IFERROR(INDEX(Targets!$M$6:$M$45,MATCH('Weekly data'!$C124,Targets!$A$6:$A$45,0)),0)),IF(AND(Metrics!$J$17="Weekly",ISNUMBER(Metrics!$K$17)),Metrics!$K$17,"")))))</f>
        <v/>
      </c>
      <c r="CO124">
        <f>IF(NOT(ISNUMBER('Weekly data'!P124)),"",IF(Metrics!$L$17="% of target",IF(ISNUMBER(CN124),IF(CN124=0,"",'Weekly data'!P124/CN124),""),'Weekly data'!P124))</f>
        <v/>
      </c>
      <c r="CP124">
        <f>IF(AND(ISNUMBER(CO124),ISNUMBER(CO123)),ABS(CO124-CO123),"")</f>
        <v/>
      </c>
      <c r="CQ124">
        <f>IF(COUNT(CO112:CO123)&lt;12,"",AVERAGE(CO112:CO123))</f>
        <v/>
      </c>
      <c r="CR124">
        <f>IF(COUNT(CP113:CP123)&lt;11,"",AVERAGE(CP113:CP123))</f>
        <v/>
      </c>
      <c r="CS124">
        <f>IF(OR(CQ124="",CR124=""),"",CQ124+2.66*CR124)</f>
        <v/>
      </c>
      <c r="CT124">
        <f>IF(OR(CQ124="",CR124=""),"",CQ124-2.66*CR124)</f>
        <v/>
      </c>
      <c r="CU124">
        <f>IF(OR(CQ124="",COUNT(CO117:CO124)&lt;8),"",IF(COUNTIF(CO117:CO124,"&gt;"&amp;CQ124)=8,"Above",IF(COUNTIF(CO117:CO124,"&lt;"&amp;CQ124)=8,"Below","")))</f>
        <v/>
      </c>
    </row>
    <row r="125">
      <c r="A125" s="8">
        <f>'Weekly data'!A125</f>
        <v/>
      </c>
      <c r="B125">
        <f>IF('Weekly data'!D125="","",INDEX(Seasonality!$B$6:$B$18,'Weekly data'!D125))</f>
        <v/>
      </c>
      <c r="C125">
        <f>IF('Weekly data'!D125="","",INDEX(Seasonality!$C$6:$C$18,'Weekly data'!D125))</f>
        <v/>
      </c>
      <c r="D125">
        <f>IF('Weekly data'!$C125="","",IF(Metrics!$J$6="Seasonal bookings",IF(OR(N(IFERROR(INDEX(Targets!$B$6:$B$45,MATCH('Weekly data'!$C125,Targets!$A$6:$A$45,0)),0))=0,SUM(Seasonality!$B$6:$B$18)=0),"",IFERROR(INDEX(Targets!$B$6:$B$45,MATCH('Weekly data'!$C125,Targets!$A$6:$A$45,0)),0)*$B125/SUM(Seasonality!$B$6:$B$18)),IF(Metrics!$J$6="Seasonal pipeline",IF(OR(N(IFERROR(INDEX(Targets!$B$6:$B$45,MATCH('Weekly data'!$C125,Targets!$A$6:$A$45,0)),0))=0,SUM(Seasonality!$C$6:$C$18)=0),"",IFERROR(INDEX(Targets!$B$6:$B$45,MATCH('Weekly data'!$C125,Targets!$A$6:$A$45,0)),0)*$C125/SUM(Seasonality!$C$6:$C$18)),IF(Metrics!$J$6="Quarter plan",IF(N(IFERROR(INDEX(Targets!$B$6:$B$45,MATCH('Weekly data'!$C125,Targets!$A$6:$A$45,0)),0))=0,"",IFERROR(INDEX(Targets!$B$6:$B$45,MATCH('Weekly data'!$C125,Targets!$A$6:$A$45,0)),0)),IF(AND(Metrics!$J$6="Weekly",ISNUMBER(Metrics!$K$6)),Metrics!$K$6,"")))))</f>
        <v/>
      </c>
      <c r="E125">
        <f>IF(NOT(ISNUMBER('Weekly data'!E125)),"",IF(Metrics!$L$6="% of target",IF(ISNUMBER(D125),IF(D125=0,"",'Weekly data'!E125/D125),""),'Weekly data'!E125))</f>
        <v/>
      </c>
      <c r="F125">
        <f>IF(AND(ISNUMBER(E125),ISNUMBER(E124)),ABS(E125-E124),"")</f>
        <v/>
      </c>
      <c r="G125">
        <f>IF(COUNT(E113:E124)&lt;12,"",AVERAGE(E113:E124))</f>
        <v/>
      </c>
      <c r="H125">
        <f>IF(COUNT(F114:F124)&lt;11,"",AVERAGE(F114:F124))</f>
        <v/>
      </c>
      <c r="I125">
        <f>IF(OR(G125="",H125=""),"",G125+2.66*H125)</f>
        <v/>
      </c>
      <c r="J125">
        <f>IF(OR(G125="",H125=""),"",G125-2.66*H125)</f>
        <v/>
      </c>
      <c r="K125">
        <f>IF(OR(G125="",COUNT(E118:E125)&lt;8),"",IF(COUNTIF(E118:E125,"&gt;"&amp;G125)=8,"Above",IF(COUNTIF(E118:E125,"&lt;"&amp;G125)=8,"Below","")))</f>
        <v/>
      </c>
      <c r="L125">
        <f>IF('Weekly data'!$C125="","",IF(Metrics!$J$7="Seasonal bookings",IF(OR(N(IFERROR(INDEX(Targets!$C$6:$C$45,MATCH('Weekly data'!$C125,Targets!$A$6:$A$45,0)),0))=0,SUM(Seasonality!$B$6:$B$18)=0),"",IFERROR(INDEX(Targets!$C$6:$C$45,MATCH('Weekly data'!$C125,Targets!$A$6:$A$45,0)),0)*$B125/SUM(Seasonality!$B$6:$B$18)),IF(Metrics!$J$7="Seasonal pipeline",IF(OR(N(IFERROR(INDEX(Targets!$C$6:$C$45,MATCH('Weekly data'!$C125,Targets!$A$6:$A$45,0)),0))=0,SUM(Seasonality!$C$6:$C$18)=0),"",IFERROR(INDEX(Targets!$C$6:$C$45,MATCH('Weekly data'!$C125,Targets!$A$6:$A$45,0)),0)*$C125/SUM(Seasonality!$C$6:$C$18)),IF(Metrics!$J$7="Quarter plan",IF(N(IFERROR(INDEX(Targets!$C$6:$C$45,MATCH('Weekly data'!$C125,Targets!$A$6:$A$45,0)),0))=0,"",IFERROR(INDEX(Targets!$C$6:$C$45,MATCH('Weekly data'!$C125,Targets!$A$6:$A$45,0)),0)),IF(AND(Metrics!$J$7="Weekly",ISNUMBER(Metrics!$K$7)),Metrics!$K$7,"")))))</f>
        <v/>
      </c>
      <c r="M125">
        <f>IF(NOT(ISNUMBER('Weekly data'!F125)),"",IF(Metrics!$L$7="% of target",IF(ISNUMBER(L125),IF(L125=0,"",'Weekly data'!F125/L125),""),'Weekly data'!F125))</f>
        <v/>
      </c>
      <c r="N125">
        <f>IF(AND(ISNUMBER(M125),ISNUMBER(M124)),ABS(M125-M124),"")</f>
        <v/>
      </c>
      <c r="O125">
        <f>IF(COUNT(M113:M124)&lt;12,"",AVERAGE(M113:M124))</f>
        <v/>
      </c>
      <c r="P125">
        <f>IF(COUNT(N114:N124)&lt;11,"",AVERAGE(N114:N124))</f>
        <v/>
      </c>
      <c r="Q125">
        <f>IF(OR(O125="",P125=""),"",O125+2.66*P125)</f>
        <v/>
      </c>
      <c r="R125">
        <f>IF(OR(O125="",P125=""),"",O125-2.66*P125)</f>
        <v/>
      </c>
      <c r="S125">
        <f>IF(OR(O125="",COUNT(M118:M125)&lt;8),"",IF(COUNTIF(M118:M125,"&gt;"&amp;O125)=8,"Above",IF(COUNTIF(M118:M125,"&lt;"&amp;O125)=8,"Below","")))</f>
        <v/>
      </c>
      <c r="T125">
        <f>IF('Weekly data'!$C125="","",IF(Metrics!$J$8="Seasonal bookings",IF(OR(N(IFERROR(INDEX(Targets!$D$6:$D$45,MATCH('Weekly data'!$C125,Targets!$A$6:$A$45,0)),0))=0,SUM(Seasonality!$B$6:$B$18)=0),"",IFERROR(INDEX(Targets!$D$6:$D$45,MATCH('Weekly data'!$C125,Targets!$A$6:$A$45,0)),0)*$B125/SUM(Seasonality!$B$6:$B$18)),IF(Metrics!$J$8="Seasonal pipeline",IF(OR(N(IFERROR(INDEX(Targets!$D$6:$D$45,MATCH('Weekly data'!$C125,Targets!$A$6:$A$45,0)),0))=0,SUM(Seasonality!$C$6:$C$18)=0),"",IFERROR(INDEX(Targets!$D$6:$D$45,MATCH('Weekly data'!$C125,Targets!$A$6:$A$45,0)),0)*$C125/SUM(Seasonality!$C$6:$C$18)),IF(Metrics!$J$8="Quarter plan",IF(N(IFERROR(INDEX(Targets!$D$6:$D$45,MATCH('Weekly data'!$C125,Targets!$A$6:$A$45,0)),0))=0,"",IFERROR(INDEX(Targets!$D$6:$D$45,MATCH('Weekly data'!$C125,Targets!$A$6:$A$45,0)),0)),IF(AND(Metrics!$J$8="Weekly",ISNUMBER(Metrics!$K$8)),Metrics!$K$8,"")))))</f>
        <v/>
      </c>
      <c r="U125">
        <f>IF(NOT(ISNUMBER('Weekly data'!G125)),"",IF(Metrics!$L$8="% of target",IF(ISNUMBER(T125),IF(T125=0,"",'Weekly data'!G125/T125),""),'Weekly data'!G125))</f>
        <v/>
      </c>
      <c r="V125">
        <f>IF(AND(ISNUMBER(U125),ISNUMBER(U124)),ABS(U125-U124),"")</f>
        <v/>
      </c>
      <c r="W125">
        <f>IF(COUNT(U113:U124)&lt;12,"",AVERAGE(U113:U124))</f>
        <v/>
      </c>
      <c r="X125">
        <f>IF(COUNT(V114:V124)&lt;11,"",AVERAGE(V114:V124))</f>
        <v/>
      </c>
      <c r="Y125">
        <f>IF(OR(W125="",X125=""),"",W125+2.66*X125)</f>
        <v/>
      </c>
      <c r="Z125">
        <f>IF(OR(W125="",X125=""),"",W125-2.66*X125)</f>
        <v/>
      </c>
      <c r="AA125">
        <f>IF(OR(W125="",COUNT(U118:U125)&lt;8),"",IF(COUNTIF(U118:U125,"&gt;"&amp;W125)=8,"Above",IF(COUNTIF(U118:U125,"&lt;"&amp;W125)=8,"Below","")))</f>
        <v/>
      </c>
      <c r="AB125">
        <f>IF('Weekly data'!$C125="","",IF(Metrics!$J$9="Seasonal bookings",IF(OR(N(IFERROR(INDEX(Targets!$E$6:$E$45,MATCH('Weekly data'!$C125,Targets!$A$6:$A$45,0)),0))=0,SUM(Seasonality!$B$6:$B$18)=0),"",IFERROR(INDEX(Targets!$E$6:$E$45,MATCH('Weekly data'!$C125,Targets!$A$6:$A$45,0)),0)*$B125/SUM(Seasonality!$B$6:$B$18)),IF(Metrics!$J$9="Seasonal pipeline",IF(OR(N(IFERROR(INDEX(Targets!$E$6:$E$45,MATCH('Weekly data'!$C125,Targets!$A$6:$A$45,0)),0))=0,SUM(Seasonality!$C$6:$C$18)=0),"",IFERROR(INDEX(Targets!$E$6:$E$45,MATCH('Weekly data'!$C125,Targets!$A$6:$A$45,0)),0)*$C125/SUM(Seasonality!$C$6:$C$18)),IF(Metrics!$J$9="Quarter plan",IF(N(IFERROR(INDEX(Targets!$E$6:$E$45,MATCH('Weekly data'!$C125,Targets!$A$6:$A$45,0)),0))=0,"",IFERROR(INDEX(Targets!$E$6:$E$45,MATCH('Weekly data'!$C125,Targets!$A$6:$A$45,0)),0)),IF(AND(Metrics!$J$9="Weekly",ISNUMBER(Metrics!$K$9)),Metrics!$K$9,"")))))</f>
        <v/>
      </c>
      <c r="AC125">
        <f>IF(NOT(ISNUMBER('Weekly data'!H125)),"",IF(Metrics!$L$9="% of target",IF(ISNUMBER(AB125),IF(AB125=0,"",'Weekly data'!H125/AB125),""),'Weekly data'!H125))</f>
        <v/>
      </c>
      <c r="AD125">
        <f>IF(AND(ISNUMBER(AC125),ISNUMBER(AC124)),ABS(AC125-AC124),"")</f>
        <v/>
      </c>
      <c r="AE125">
        <f>IF(COUNT(AC113:AC124)&lt;12,"",AVERAGE(AC113:AC124))</f>
        <v/>
      </c>
      <c r="AF125">
        <f>IF(COUNT(AD114:AD124)&lt;11,"",AVERAGE(AD114:AD124))</f>
        <v/>
      </c>
      <c r="AG125">
        <f>IF(OR(AE125="",AF125=""),"",AE125+2.66*AF125)</f>
        <v/>
      </c>
      <c r="AH125">
        <f>IF(OR(AE125="",AF125=""),"",AE125-2.66*AF125)</f>
        <v/>
      </c>
      <c r="AI125">
        <f>IF(OR(AE125="",COUNT(AC118:AC125)&lt;8),"",IF(COUNTIF(AC118:AC125,"&gt;"&amp;AE125)=8,"Above",IF(COUNTIF(AC118:AC125,"&lt;"&amp;AE125)=8,"Below","")))</f>
        <v/>
      </c>
      <c r="AJ125">
        <f>IF('Weekly data'!$C125="","",IF(Metrics!$J$10="Seasonal bookings",IF(OR(N(IFERROR(INDEX(Targets!$F$6:$F$45,MATCH('Weekly data'!$C125,Targets!$A$6:$A$45,0)),0))=0,SUM(Seasonality!$B$6:$B$18)=0),"",IFERROR(INDEX(Targets!$F$6:$F$45,MATCH('Weekly data'!$C125,Targets!$A$6:$A$45,0)),0)*$B125/SUM(Seasonality!$B$6:$B$18)),IF(Metrics!$J$10="Seasonal pipeline",IF(OR(N(IFERROR(INDEX(Targets!$F$6:$F$45,MATCH('Weekly data'!$C125,Targets!$A$6:$A$45,0)),0))=0,SUM(Seasonality!$C$6:$C$18)=0),"",IFERROR(INDEX(Targets!$F$6:$F$45,MATCH('Weekly data'!$C125,Targets!$A$6:$A$45,0)),0)*$C125/SUM(Seasonality!$C$6:$C$18)),IF(Metrics!$J$10="Quarter plan",IF(N(IFERROR(INDEX(Targets!$F$6:$F$45,MATCH('Weekly data'!$C125,Targets!$A$6:$A$45,0)),0))=0,"",IFERROR(INDEX(Targets!$F$6:$F$45,MATCH('Weekly data'!$C125,Targets!$A$6:$A$45,0)),0)),IF(AND(Metrics!$J$10="Weekly",ISNUMBER(Metrics!$K$10)),Metrics!$K$10,"")))))</f>
        <v/>
      </c>
      <c r="AK125">
        <f>IF(NOT(ISNUMBER('Weekly data'!I125)),"",IF(Metrics!$L$10="% of target",IF(ISNUMBER(AJ125),IF(AJ125=0,"",'Weekly data'!I125/AJ125),""),'Weekly data'!I125))</f>
        <v/>
      </c>
      <c r="AL125">
        <f>IF(AND(ISNUMBER(AK125),ISNUMBER(AK124)),ABS(AK125-AK124),"")</f>
        <v/>
      </c>
      <c r="AM125">
        <f>IF(COUNT(AK113:AK124)&lt;12,"",AVERAGE(AK113:AK124))</f>
        <v/>
      </c>
      <c r="AN125">
        <f>IF(COUNT(AL114:AL124)&lt;11,"",AVERAGE(AL114:AL124))</f>
        <v/>
      </c>
      <c r="AO125">
        <f>IF(OR(AM125="",AN125=""),"",AM125+2.66*AN125)</f>
        <v/>
      </c>
      <c r="AP125">
        <f>IF(OR(AM125="",AN125=""),"",AM125-2.66*AN125)</f>
        <v/>
      </c>
      <c r="AQ125">
        <f>IF(OR(AM125="",COUNT(AK118:AK125)&lt;8),"",IF(COUNTIF(AK118:AK125,"&gt;"&amp;AM125)=8,"Above",IF(COUNTIF(AK118:AK125,"&lt;"&amp;AM125)=8,"Below","")))</f>
        <v/>
      </c>
      <c r="AR125">
        <f>IF('Weekly data'!$C125="","",IF(Metrics!$J$11="Seasonal bookings",IF(OR(N(IFERROR(INDEX(Targets!$G$6:$G$45,MATCH('Weekly data'!$C125,Targets!$A$6:$A$45,0)),0))=0,SUM(Seasonality!$B$6:$B$18)=0),"",IFERROR(INDEX(Targets!$G$6:$G$45,MATCH('Weekly data'!$C125,Targets!$A$6:$A$45,0)),0)*$B125/SUM(Seasonality!$B$6:$B$18)),IF(Metrics!$J$11="Seasonal pipeline",IF(OR(N(IFERROR(INDEX(Targets!$G$6:$G$45,MATCH('Weekly data'!$C125,Targets!$A$6:$A$45,0)),0))=0,SUM(Seasonality!$C$6:$C$18)=0),"",IFERROR(INDEX(Targets!$G$6:$G$45,MATCH('Weekly data'!$C125,Targets!$A$6:$A$45,0)),0)*$C125/SUM(Seasonality!$C$6:$C$18)),IF(Metrics!$J$11="Quarter plan",IF(N(IFERROR(INDEX(Targets!$G$6:$G$45,MATCH('Weekly data'!$C125,Targets!$A$6:$A$45,0)),0))=0,"",IFERROR(INDEX(Targets!$G$6:$G$45,MATCH('Weekly data'!$C125,Targets!$A$6:$A$45,0)),0)),IF(AND(Metrics!$J$11="Weekly",ISNUMBER(Metrics!$K$11)),Metrics!$K$11,"")))))</f>
        <v/>
      </c>
      <c r="AS125">
        <f>IF(NOT(ISNUMBER('Weekly data'!J125)),"",IF(Metrics!$L$11="% of target",IF(ISNUMBER(AR125),IF(AR125=0,"",'Weekly data'!J125/AR125),""),'Weekly data'!J125))</f>
        <v/>
      </c>
      <c r="AT125">
        <f>IF(AND(ISNUMBER(AS125),ISNUMBER(AS124)),ABS(AS125-AS124),"")</f>
        <v/>
      </c>
      <c r="AU125">
        <f>IF(COUNT(AS113:AS124)&lt;12,"",AVERAGE(AS113:AS124))</f>
        <v/>
      </c>
      <c r="AV125">
        <f>IF(COUNT(AT114:AT124)&lt;11,"",AVERAGE(AT114:AT124))</f>
        <v/>
      </c>
      <c r="AW125">
        <f>IF(OR(AU125="",AV125=""),"",AU125+2.66*AV125)</f>
        <v/>
      </c>
      <c r="AX125">
        <f>IF(OR(AU125="",AV125=""),"",AU125-2.66*AV125)</f>
        <v/>
      </c>
      <c r="AY125">
        <f>IF(OR(AU125="",COUNT(AS118:AS125)&lt;8),"",IF(COUNTIF(AS118:AS125,"&gt;"&amp;AU125)=8,"Above",IF(COUNTIF(AS118:AS125,"&lt;"&amp;AU125)=8,"Below","")))</f>
        <v/>
      </c>
      <c r="AZ125">
        <f>IF('Weekly data'!$C125="","",IF(Metrics!$J$12="Seasonal bookings",IF(OR(N(IFERROR(INDEX(Targets!$H$6:$H$45,MATCH('Weekly data'!$C125,Targets!$A$6:$A$45,0)),0))=0,SUM(Seasonality!$B$6:$B$18)=0),"",IFERROR(INDEX(Targets!$H$6:$H$45,MATCH('Weekly data'!$C125,Targets!$A$6:$A$45,0)),0)*$B125/SUM(Seasonality!$B$6:$B$18)),IF(Metrics!$J$12="Seasonal pipeline",IF(OR(N(IFERROR(INDEX(Targets!$H$6:$H$45,MATCH('Weekly data'!$C125,Targets!$A$6:$A$45,0)),0))=0,SUM(Seasonality!$C$6:$C$18)=0),"",IFERROR(INDEX(Targets!$H$6:$H$45,MATCH('Weekly data'!$C125,Targets!$A$6:$A$45,0)),0)*$C125/SUM(Seasonality!$C$6:$C$18)),IF(Metrics!$J$12="Quarter plan",IF(N(IFERROR(INDEX(Targets!$H$6:$H$45,MATCH('Weekly data'!$C125,Targets!$A$6:$A$45,0)),0))=0,"",IFERROR(INDEX(Targets!$H$6:$H$45,MATCH('Weekly data'!$C125,Targets!$A$6:$A$45,0)),0)),IF(AND(Metrics!$J$12="Weekly",ISNUMBER(Metrics!$K$12)),Metrics!$K$12,"")))))</f>
        <v/>
      </c>
      <c r="BA125">
        <f>IF(NOT(ISNUMBER('Weekly data'!K125)),"",IF(Metrics!$L$12="% of target",IF(ISNUMBER(AZ125),IF(AZ125=0,"",'Weekly data'!K125/AZ125),""),'Weekly data'!K125))</f>
        <v/>
      </c>
      <c r="BB125">
        <f>IF(AND(ISNUMBER(BA125),ISNUMBER(BA124)),ABS(BA125-BA124),"")</f>
        <v/>
      </c>
      <c r="BC125">
        <f>IF(COUNT(BA113:BA124)&lt;12,"",AVERAGE(BA113:BA124))</f>
        <v/>
      </c>
      <c r="BD125">
        <f>IF(COUNT(BB114:BB124)&lt;11,"",AVERAGE(BB114:BB124))</f>
        <v/>
      </c>
      <c r="BE125">
        <f>IF(OR(BC125="",BD125=""),"",BC125+2.66*BD125)</f>
        <v/>
      </c>
      <c r="BF125">
        <f>IF(OR(BC125="",BD125=""),"",BC125-2.66*BD125)</f>
        <v/>
      </c>
      <c r="BG125">
        <f>IF(OR(BC125="",COUNT(BA118:BA125)&lt;8),"",IF(COUNTIF(BA118:BA125,"&gt;"&amp;BC125)=8,"Above",IF(COUNTIF(BA118:BA125,"&lt;"&amp;BC125)=8,"Below","")))</f>
        <v/>
      </c>
      <c r="BH125">
        <f>IF('Weekly data'!$C125="","",IF(Metrics!$J$13="Seasonal bookings",IF(OR(N(IFERROR(INDEX(Targets!$I$6:$I$45,MATCH('Weekly data'!$C125,Targets!$A$6:$A$45,0)),0))=0,SUM(Seasonality!$B$6:$B$18)=0),"",IFERROR(INDEX(Targets!$I$6:$I$45,MATCH('Weekly data'!$C125,Targets!$A$6:$A$45,0)),0)*$B125/SUM(Seasonality!$B$6:$B$18)),IF(Metrics!$J$13="Seasonal pipeline",IF(OR(N(IFERROR(INDEX(Targets!$I$6:$I$45,MATCH('Weekly data'!$C125,Targets!$A$6:$A$45,0)),0))=0,SUM(Seasonality!$C$6:$C$18)=0),"",IFERROR(INDEX(Targets!$I$6:$I$45,MATCH('Weekly data'!$C125,Targets!$A$6:$A$45,0)),0)*$C125/SUM(Seasonality!$C$6:$C$18)),IF(Metrics!$J$13="Quarter plan",IF(N(IFERROR(INDEX(Targets!$I$6:$I$45,MATCH('Weekly data'!$C125,Targets!$A$6:$A$45,0)),0))=0,"",IFERROR(INDEX(Targets!$I$6:$I$45,MATCH('Weekly data'!$C125,Targets!$A$6:$A$45,0)),0)),IF(AND(Metrics!$J$13="Weekly",ISNUMBER(Metrics!$K$13)),Metrics!$K$13,"")))))</f>
        <v/>
      </c>
      <c r="BI125">
        <f>IF(NOT(ISNUMBER('Weekly data'!L125)),"",IF(Metrics!$L$13="% of target",IF(ISNUMBER(BH125),IF(BH125=0,"",'Weekly data'!L125/BH125),""),'Weekly data'!L125))</f>
        <v/>
      </c>
      <c r="BJ125">
        <f>IF(AND(ISNUMBER(BI125),ISNUMBER(BI124)),ABS(BI125-BI124),"")</f>
        <v/>
      </c>
      <c r="BK125">
        <f>IF(COUNT(BI113:BI124)&lt;12,"",AVERAGE(BI113:BI124))</f>
        <v/>
      </c>
      <c r="BL125">
        <f>IF(COUNT(BJ114:BJ124)&lt;11,"",AVERAGE(BJ114:BJ124))</f>
        <v/>
      </c>
      <c r="BM125">
        <f>IF(OR(BK125="",BL125=""),"",BK125+2.66*BL125)</f>
        <v/>
      </c>
      <c r="BN125">
        <f>IF(OR(BK125="",BL125=""),"",BK125-2.66*BL125)</f>
        <v/>
      </c>
      <c r="BO125">
        <f>IF(OR(BK125="",COUNT(BI118:BI125)&lt;8),"",IF(COUNTIF(BI118:BI125,"&gt;"&amp;BK125)=8,"Above",IF(COUNTIF(BI118:BI125,"&lt;"&amp;BK125)=8,"Below","")))</f>
        <v/>
      </c>
      <c r="BP125">
        <f>IF('Weekly data'!$C125="","",IF(Metrics!$J$14="Seasonal bookings",IF(OR(N(IFERROR(INDEX(Targets!$J$6:$J$45,MATCH('Weekly data'!$C125,Targets!$A$6:$A$45,0)),0))=0,SUM(Seasonality!$B$6:$B$18)=0),"",IFERROR(INDEX(Targets!$J$6:$J$45,MATCH('Weekly data'!$C125,Targets!$A$6:$A$45,0)),0)*$B125/SUM(Seasonality!$B$6:$B$18)),IF(Metrics!$J$14="Seasonal pipeline",IF(OR(N(IFERROR(INDEX(Targets!$J$6:$J$45,MATCH('Weekly data'!$C125,Targets!$A$6:$A$45,0)),0))=0,SUM(Seasonality!$C$6:$C$18)=0),"",IFERROR(INDEX(Targets!$J$6:$J$45,MATCH('Weekly data'!$C125,Targets!$A$6:$A$45,0)),0)*$C125/SUM(Seasonality!$C$6:$C$18)),IF(Metrics!$J$14="Quarter plan",IF(N(IFERROR(INDEX(Targets!$J$6:$J$45,MATCH('Weekly data'!$C125,Targets!$A$6:$A$45,0)),0))=0,"",IFERROR(INDEX(Targets!$J$6:$J$45,MATCH('Weekly data'!$C125,Targets!$A$6:$A$45,0)),0)),IF(AND(Metrics!$J$14="Weekly",ISNUMBER(Metrics!$K$14)),Metrics!$K$14,"")))))</f>
        <v/>
      </c>
      <c r="BQ125">
        <f>IF(NOT(ISNUMBER('Weekly data'!M125)),"",IF(Metrics!$L$14="% of target",IF(ISNUMBER(BP125),IF(BP125=0,"",'Weekly data'!M125/BP125),""),'Weekly data'!M125))</f>
        <v/>
      </c>
      <c r="BR125">
        <f>IF(AND(ISNUMBER(BQ125),ISNUMBER(BQ124)),ABS(BQ125-BQ124),"")</f>
        <v/>
      </c>
      <c r="BS125">
        <f>IF(COUNT(BQ113:BQ124)&lt;12,"",AVERAGE(BQ113:BQ124))</f>
        <v/>
      </c>
      <c r="BT125">
        <f>IF(COUNT(BR114:BR124)&lt;11,"",AVERAGE(BR114:BR124))</f>
        <v/>
      </c>
      <c r="BU125">
        <f>IF(OR(BS125="",BT125=""),"",BS125+2.66*BT125)</f>
        <v/>
      </c>
      <c r="BV125">
        <f>IF(OR(BS125="",BT125=""),"",BS125-2.66*BT125)</f>
        <v/>
      </c>
      <c r="BW125">
        <f>IF(OR(BS125="",COUNT(BQ118:BQ125)&lt;8),"",IF(COUNTIF(BQ118:BQ125,"&gt;"&amp;BS125)=8,"Above",IF(COUNTIF(BQ118:BQ125,"&lt;"&amp;BS125)=8,"Below","")))</f>
        <v/>
      </c>
      <c r="BX125">
        <f>IF('Weekly data'!$C125="","",IF(Metrics!$J$15="Seasonal bookings",IF(OR(N(IFERROR(INDEX(Targets!$K$6:$K$45,MATCH('Weekly data'!$C125,Targets!$A$6:$A$45,0)),0))=0,SUM(Seasonality!$B$6:$B$18)=0),"",IFERROR(INDEX(Targets!$K$6:$K$45,MATCH('Weekly data'!$C125,Targets!$A$6:$A$45,0)),0)*$B125/SUM(Seasonality!$B$6:$B$18)),IF(Metrics!$J$15="Seasonal pipeline",IF(OR(N(IFERROR(INDEX(Targets!$K$6:$K$45,MATCH('Weekly data'!$C125,Targets!$A$6:$A$45,0)),0))=0,SUM(Seasonality!$C$6:$C$18)=0),"",IFERROR(INDEX(Targets!$K$6:$K$45,MATCH('Weekly data'!$C125,Targets!$A$6:$A$45,0)),0)*$C125/SUM(Seasonality!$C$6:$C$18)),IF(Metrics!$J$15="Quarter plan",IF(N(IFERROR(INDEX(Targets!$K$6:$K$45,MATCH('Weekly data'!$C125,Targets!$A$6:$A$45,0)),0))=0,"",IFERROR(INDEX(Targets!$K$6:$K$45,MATCH('Weekly data'!$C125,Targets!$A$6:$A$45,0)),0)),IF(AND(Metrics!$J$15="Weekly",ISNUMBER(Metrics!$K$15)),Metrics!$K$15,"")))))</f>
        <v/>
      </c>
      <c r="BY125">
        <f>IF(NOT(ISNUMBER('Weekly data'!N125)),"",IF(Metrics!$L$15="% of target",IF(ISNUMBER(BX125),IF(BX125=0,"",'Weekly data'!N125/BX125),""),'Weekly data'!N125))</f>
        <v/>
      </c>
      <c r="BZ125">
        <f>IF(AND(ISNUMBER(BY125),ISNUMBER(BY124)),ABS(BY125-BY124),"")</f>
        <v/>
      </c>
      <c r="CA125">
        <f>IF(COUNT(BY113:BY124)&lt;12,"",AVERAGE(BY113:BY124))</f>
        <v/>
      </c>
      <c r="CB125">
        <f>IF(COUNT(BZ114:BZ124)&lt;11,"",AVERAGE(BZ114:BZ124))</f>
        <v/>
      </c>
      <c r="CC125">
        <f>IF(OR(CA125="",CB125=""),"",CA125+2.66*CB125)</f>
        <v/>
      </c>
      <c r="CD125">
        <f>IF(OR(CA125="",CB125=""),"",CA125-2.66*CB125)</f>
        <v/>
      </c>
      <c r="CE125">
        <f>IF(OR(CA125="",COUNT(BY118:BY125)&lt;8),"",IF(COUNTIF(BY118:BY125,"&gt;"&amp;CA125)=8,"Above",IF(COUNTIF(BY118:BY125,"&lt;"&amp;CA125)=8,"Below","")))</f>
        <v/>
      </c>
      <c r="CF125">
        <f>IF('Weekly data'!$C125="","",IF(Metrics!$J$16="Seasonal bookings",IF(OR(N(IFERROR(INDEX(Targets!$L$6:$L$45,MATCH('Weekly data'!$C125,Targets!$A$6:$A$45,0)),0))=0,SUM(Seasonality!$B$6:$B$18)=0),"",IFERROR(INDEX(Targets!$L$6:$L$45,MATCH('Weekly data'!$C125,Targets!$A$6:$A$45,0)),0)*$B125/SUM(Seasonality!$B$6:$B$18)),IF(Metrics!$J$16="Seasonal pipeline",IF(OR(N(IFERROR(INDEX(Targets!$L$6:$L$45,MATCH('Weekly data'!$C125,Targets!$A$6:$A$45,0)),0))=0,SUM(Seasonality!$C$6:$C$18)=0),"",IFERROR(INDEX(Targets!$L$6:$L$45,MATCH('Weekly data'!$C125,Targets!$A$6:$A$45,0)),0)*$C125/SUM(Seasonality!$C$6:$C$18)),IF(Metrics!$J$16="Quarter plan",IF(N(IFERROR(INDEX(Targets!$L$6:$L$45,MATCH('Weekly data'!$C125,Targets!$A$6:$A$45,0)),0))=0,"",IFERROR(INDEX(Targets!$L$6:$L$45,MATCH('Weekly data'!$C125,Targets!$A$6:$A$45,0)),0)),IF(AND(Metrics!$J$16="Weekly",ISNUMBER(Metrics!$K$16)),Metrics!$K$16,"")))))</f>
        <v/>
      </c>
      <c r="CG125">
        <f>IF(NOT(ISNUMBER('Weekly data'!O125)),"",IF(Metrics!$L$16="% of target",IF(ISNUMBER(CF125),IF(CF125=0,"",'Weekly data'!O125/CF125),""),'Weekly data'!O125))</f>
        <v/>
      </c>
      <c r="CH125">
        <f>IF(AND(ISNUMBER(CG125),ISNUMBER(CG124)),ABS(CG125-CG124),"")</f>
        <v/>
      </c>
      <c r="CI125">
        <f>IF(COUNT(CG113:CG124)&lt;12,"",AVERAGE(CG113:CG124))</f>
        <v/>
      </c>
      <c r="CJ125">
        <f>IF(COUNT(CH114:CH124)&lt;11,"",AVERAGE(CH114:CH124))</f>
        <v/>
      </c>
      <c r="CK125">
        <f>IF(OR(CI125="",CJ125=""),"",CI125+2.66*CJ125)</f>
        <v/>
      </c>
      <c r="CL125">
        <f>IF(OR(CI125="",CJ125=""),"",CI125-2.66*CJ125)</f>
        <v/>
      </c>
      <c r="CM125">
        <f>IF(OR(CI125="",COUNT(CG118:CG125)&lt;8),"",IF(COUNTIF(CG118:CG125,"&gt;"&amp;CI125)=8,"Above",IF(COUNTIF(CG118:CG125,"&lt;"&amp;CI125)=8,"Below","")))</f>
        <v/>
      </c>
      <c r="CN125">
        <f>IF('Weekly data'!$C125="","",IF(Metrics!$J$17="Seasonal bookings",IF(OR(N(IFERROR(INDEX(Targets!$M$6:$M$45,MATCH('Weekly data'!$C125,Targets!$A$6:$A$45,0)),0))=0,SUM(Seasonality!$B$6:$B$18)=0),"",IFERROR(INDEX(Targets!$M$6:$M$45,MATCH('Weekly data'!$C125,Targets!$A$6:$A$45,0)),0)*$B125/SUM(Seasonality!$B$6:$B$18)),IF(Metrics!$J$17="Seasonal pipeline",IF(OR(N(IFERROR(INDEX(Targets!$M$6:$M$45,MATCH('Weekly data'!$C125,Targets!$A$6:$A$45,0)),0))=0,SUM(Seasonality!$C$6:$C$18)=0),"",IFERROR(INDEX(Targets!$M$6:$M$45,MATCH('Weekly data'!$C125,Targets!$A$6:$A$45,0)),0)*$C125/SUM(Seasonality!$C$6:$C$18)),IF(Metrics!$J$17="Quarter plan",IF(N(IFERROR(INDEX(Targets!$M$6:$M$45,MATCH('Weekly data'!$C125,Targets!$A$6:$A$45,0)),0))=0,"",IFERROR(INDEX(Targets!$M$6:$M$45,MATCH('Weekly data'!$C125,Targets!$A$6:$A$45,0)),0)),IF(AND(Metrics!$J$17="Weekly",ISNUMBER(Metrics!$K$17)),Metrics!$K$17,"")))))</f>
        <v/>
      </c>
      <c r="CO125">
        <f>IF(NOT(ISNUMBER('Weekly data'!P125)),"",IF(Metrics!$L$17="% of target",IF(ISNUMBER(CN125),IF(CN125=0,"",'Weekly data'!P125/CN125),""),'Weekly data'!P125))</f>
        <v/>
      </c>
      <c r="CP125">
        <f>IF(AND(ISNUMBER(CO125),ISNUMBER(CO124)),ABS(CO125-CO124),"")</f>
        <v/>
      </c>
      <c r="CQ125">
        <f>IF(COUNT(CO113:CO124)&lt;12,"",AVERAGE(CO113:CO124))</f>
        <v/>
      </c>
      <c r="CR125">
        <f>IF(COUNT(CP114:CP124)&lt;11,"",AVERAGE(CP114:CP124))</f>
        <v/>
      </c>
      <c r="CS125">
        <f>IF(OR(CQ125="",CR125=""),"",CQ125+2.66*CR125)</f>
        <v/>
      </c>
      <c r="CT125">
        <f>IF(OR(CQ125="",CR125=""),"",CQ125-2.66*CR125)</f>
        <v/>
      </c>
      <c r="CU125">
        <f>IF(OR(CQ125="",COUNT(CO118:CO125)&lt;8),"",IF(COUNTIF(CO118:CO125,"&gt;"&amp;CQ125)=8,"Above",IF(COUNTIF(CO118:CO125,"&lt;"&amp;CQ125)=8,"Below","")))</f>
        <v/>
      </c>
    </row>
    <row r="126">
      <c r="A126" s="8">
        <f>'Weekly data'!A126</f>
        <v/>
      </c>
      <c r="B126">
        <f>IF('Weekly data'!D126="","",INDEX(Seasonality!$B$6:$B$18,'Weekly data'!D126))</f>
        <v/>
      </c>
      <c r="C126">
        <f>IF('Weekly data'!D126="","",INDEX(Seasonality!$C$6:$C$18,'Weekly data'!D126))</f>
        <v/>
      </c>
      <c r="D126">
        <f>IF('Weekly data'!$C126="","",IF(Metrics!$J$6="Seasonal bookings",IF(OR(N(IFERROR(INDEX(Targets!$B$6:$B$45,MATCH('Weekly data'!$C126,Targets!$A$6:$A$45,0)),0))=0,SUM(Seasonality!$B$6:$B$18)=0),"",IFERROR(INDEX(Targets!$B$6:$B$45,MATCH('Weekly data'!$C126,Targets!$A$6:$A$45,0)),0)*$B126/SUM(Seasonality!$B$6:$B$18)),IF(Metrics!$J$6="Seasonal pipeline",IF(OR(N(IFERROR(INDEX(Targets!$B$6:$B$45,MATCH('Weekly data'!$C126,Targets!$A$6:$A$45,0)),0))=0,SUM(Seasonality!$C$6:$C$18)=0),"",IFERROR(INDEX(Targets!$B$6:$B$45,MATCH('Weekly data'!$C126,Targets!$A$6:$A$45,0)),0)*$C126/SUM(Seasonality!$C$6:$C$18)),IF(Metrics!$J$6="Quarter plan",IF(N(IFERROR(INDEX(Targets!$B$6:$B$45,MATCH('Weekly data'!$C126,Targets!$A$6:$A$45,0)),0))=0,"",IFERROR(INDEX(Targets!$B$6:$B$45,MATCH('Weekly data'!$C126,Targets!$A$6:$A$45,0)),0)),IF(AND(Metrics!$J$6="Weekly",ISNUMBER(Metrics!$K$6)),Metrics!$K$6,"")))))</f>
        <v/>
      </c>
      <c r="E126">
        <f>IF(NOT(ISNUMBER('Weekly data'!E126)),"",IF(Metrics!$L$6="% of target",IF(ISNUMBER(D126),IF(D126=0,"",'Weekly data'!E126/D126),""),'Weekly data'!E126))</f>
        <v/>
      </c>
      <c r="F126">
        <f>IF(AND(ISNUMBER(E126),ISNUMBER(E125)),ABS(E126-E125),"")</f>
        <v/>
      </c>
      <c r="G126">
        <f>IF(COUNT(E114:E125)&lt;12,"",AVERAGE(E114:E125))</f>
        <v/>
      </c>
      <c r="H126">
        <f>IF(COUNT(F115:F125)&lt;11,"",AVERAGE(F115:F125))</f>
        <v/>
      </c>
      <c r="I126">
        <f>IF(OR(G126="",H126=""),"",G126+2.66*H126)</f>
        <v/>
      </c>
      <c r="J126">
        <f>IF(OR(G126="",H126=""),"",G126-2.66*H126)</f>
        <v/>
      </c>
      <c r="K126">
        <f>IF(OR(G126="",COUNT(E119:E126)&lt;8),"",IF(COUNTIF(E119:E126,"&gt;"&amp;G126)=8,"Above",IF(COUNTIF(E119:E126,"&lt;"&amp;G126)=8,"Below","")))</f>
        <v/>
      </c>
      <c r="L126">
        <f>IF('Weekly data'!$C126="","",IF(Metrics!$J$7="Seasonal bookings",IF(OR(N(IFERROR(INDEX(Targets!$C$6:$C$45,MATCH('Weekly data'!$C126,Targets!$A$6:$A$45,0)),0))=0,SUM(Seasonality!$B$6:$B$18)=0),"",IFERROR(INDEX(Targets!$C$6:$C$45,MATCH('Weekly data'!$C126,Targets!$A$6:$A$45,0)),0)*$B126/SUM(Seasonality!$B$6:$B$18)),IF(Metrics!$J$7="Seasonal pipeline",IF(OR(N(IFERROR(INDEX(Targets!$C$6:$C$45,MATCH('Weekly data'!$C126,Targets!$A$6:$A$45,0)),0))=0,SUM(Seasonality!$C$6:$C$18)=0),"",IFERROR(INDEX(Targets!$C$6:$C$45,MATCH('Weekly data'!$C126,Targets!$A$6:$A$45,0)),0)*$C126/SUM(Seasonality!$C$6:$C$18)),IF(Metrics!$J$7="Quarter plan",IF(N(IFERROR(INDEX(Targets!$C$6:$C$45,MATCH('Weekly data'!$C126,Targets!$A$6:$A$45,0)),0))=0,"",IFERROR(INDEX(Targets!$C$6:$C$45,MATCH('Weekly data'!$C126,Targets!$A$6:$A$45,0)),0)),IF(AND(Metrics!$J$7="Weekly",ISNUMBER(Metrics!$K$7)),Metrics!$K$7,"")))))</f>
        <v/>
      </c>
      <c r="M126">
        <f>IF(NOT(ISNUMBER('Weekly data'!F126)),"",IF(Metrics!$L$7="% of target",IF(ISNUMBER(L126),IF(L126=0,"",'Weekly data'!F126/L126),""),'Weekly data'!F126))</f>
        <v/>
      </c>
      <c r="N126">
        <f>IF(AND(ISNUMBER(M126),ISNUMBER(M125)),ABS(M126-M125),"")</f>
        <v/>
      </c>
      <c r="O126">
        <f>IF(COUNT(M114:M125)&lt;12,"",AVERAGE(M114:M125))</f>
        <v/>
      </c>
      <c r="P126">
        <f>IF(COUNT(N115:N125)&lt;11,"",AVERAGE(N115:N125))</f>
        <v/>
      </c>
      <c r="Q126">
        <f>IF(OR(O126="",P126=""),"",O126+2.66*P126)</f>
        <v/>
      </c>
      <c r="R126">
        <f>IF(OR(O126="",P126=""),"",O126-2.66*P126)</f>
        <v/>
      </c>
      <c r="S126">
        <f>IF(OR(O126="",COUNT(M119:M126)&lt;8),"",IF(COUNTIF(M119:M126,"&gt;"&amp;O126)=8,"Above",IF(COUNTIF(M119:M126,"&lt;"&amp;O126)=8,"Below","")))</f>
        <v/>
      </c>
      <c r="T126">
        <f>IF('Weekly data'!$C126="","",IF(Metrics!$J$8="Seasonal bookings",IF(OR(N(IFERROR(INDEX(Targets!$D$6:$D$45,MATCH('Weekly data'!$C126,Targets!$A$6:$A$45,0)),0))=0,SUM(Seasonality!$B$6:$B$18)=0),"",IFERROR(INDEX(Targets!$D$6:$D$45,MATCH('Weekly data'!$C126,Targets!$A$6:$A$45,0)),0)*$B126/SUM(Seasonality!$B$6:$B$18)),IF(Metrics!$J$8="Seasonal pipeline",IF(OR(N(IFERROR(INDEX(Targets!$D$6:$D$45,MATCH('Weekly data'!$C126,Targets!$A$6:$A$45,0)),0))=0,SUM(Seasonality!$C$6:$C$18)=0),"",IFERROR(INDEX(Targets!$D$6:$D$45,MATCH('Weekly data'!$C126,Targets!$A$6:$A$45,0)),0)*$C126/SUM(Seasonality!$C$6:$C$18)),IF(Metrics!$J$8="Quarter plan",IF(N(IFERROR(INDEX(Targets!$D$6:$D$45,MATCH('Weekly data'!$C126,Targets!$A$6:$A$45,0)),0))=0,"",IFERROR(INDEX(Targets!$D$6:$D$45,MATCH('Weekly data'!$C126,Targets!$A$6:$A$45,0)),0)),IF(AND(Metrics!$J$8="Weekly",ISNUMBER(Metrics!$K$8)),Metrics!$K$8,"")))))</f>
        <v/>
      </c>
      <c r="U126">
        <f>IF(NOT(ISNUMBER('Weekly data'!G126)),"",IF(Metrics!$L$8="% of target",IF(ISNUMBER(T126),IF(T126=0,"",'Weekly data'!G126/T126),""),'Weekly data'!G126))</f>
        <v/>
      </c>
      <c r="V126">
        <f>IF(AND(ISNUMBER(U126),ISNUMBER(U125)),ABS(U126-U125),"")</f>
        <v/>
      </c>
      <c r="W126">
        <f>IF(COUNT(U114:U125)&lt;12,"",AVERAGE(U114:U125))</f>
        <v/>
      </c>
      <c r="X126">
        <f>IF(COUNT(V115:V125)&lt;11,"",AVERAGE(V115:V125))</f>
        <v/>
      </c>
      <c r="Y126">
        <f>IF(OR(W126="",X126=""),"",W126+2.66*X126)</f>
        <v/>
      </c>
      <c r="Z126">
        <f>IF(OR(W126="",X126=""),"",W126-2.66*X126)</f>
        <v/>
      </c>
      <c r="AA126">
        <f>IF(OR(W126="",COUNT(U119:U126)&lt;8),"",IF(COUNTIF(U119:U126,"&gt;"&amp;W126)=8,"Above",IF(COUNTIF(U119:U126,"&lt;"&amp;W126)=8,"Below","")))</f>
        <v/>
      </c>
      <c r="AB126">
        <f>IF('Weekly data'!$C126="","",IF(Metrics!$J$9="Seasonal bookings",IF(OR(N(IFERROR(INDEX(Targets!$E$6:$E$45,MATCH('Weekly data'!$C126,Targets!$A$6:$A$45,0)),0))=0,SUM(Seasonality!$B$6:$B$18)=0),"",IFERROR(INDEX(Targets!$E$6:$E$45,MATCH('Weekly data'!$C126,Targets!$A$6:$A$45,0)),0)*$B126/SUM(Seasonality!$B$6:$B$18)),IF(Metrics!$J$9="Seasonal pipeline",IF(OR(N(IFERROR(INDEX(Targets!$E$6:$E$45,MATCH('Weekly data'!$C126,Targets!$A$6:$A$45,0)),0))=0,SUM(Seasonality!$C$6:$C$18)=0),"",IFERROR(INDEX(Targets!$E$6:$E$45,MATCH('Weekly data'!$C126,Targets!$A$6:$A$45,0)),0)*$C126/SUM(Seasonality!$C$6:$C$18)),IF(Metrics!$J$9="Quarter plan",IF(N(IFERROR(INDEX(Targets!$E$6:$E$45,MATCH('Weekly data'!$C126,Targets!$A$6:$A$45,0)),0))=0,"",IFERROR(INDEX(Targets!$E$6:$E$45,MATCH('Weekly data'!$C126,Targets!$A$6:$A$45,0)),0)),IF(AND(Metrics!$J$9="Weekly",ISNUMBER(Metrics!$K$9)),Metrics!$K$9,"")))))</f>
        <v/>
      </c>
      <c r="AC126">
        <f>IF(NOT(ISNUMBER('Weekly data'!H126)),"",IF(Metrics!$L$9="% of target",IF(ISNUMBER(AB126),IF(AB126=0,"",'Weekly data'!H126/AB126),""),'Weekly data'!H126))</f>
        <v/>
      </c>
      <c r="AD126">
        <f>IF(AND(ISNUMBER(AC126),ISNUMBER(AC125)),ABS(AC126-AC125),"")</f>
        <v/>
      </c>
      <c r="AE126">
        <f>IF(COUNT(AC114:AC125)&lt;12,"",AVERAGE(AC114:AC125))</f>
        <v/>
      </c>
      <c r="AF126">
        <f>IF(COUNT(AD115:AD125)&lt;11,"",AVERAGE(AD115:AD125))</f>
        <v/>
      </c>
      <c r="AG126">
        <f>IF(OR(AE126="",AF126=""),"",AE126+2.66*AF126)</f>
        <v/>
      </c>
      <c r="AH126">
        <f>IF(OR(AE126="",AF126=""),"",AE126-2.66*AF126)</f>
        <v/>
      </c>
      <c r="AI126">
        <f>IF(OR(AE126="",COUNT(AC119:AC126)&lt;8),"",IF(COUNTIF(AC119:AC126,"&gt;"&amp;AE126)=8,"Above",IF(COUNTIF(AC119:AC126,"&lt;"&amp;AE126)=8,"Below","")))</f>
        <v/>
      </c>
      <c r="AJ126">
        <f>IF('Weekly data'!$C126="","",IF(Metrics!$J$10="Seasonal bookings",IF(OR(N(IFERROR(INDEX(Targets!$F$6:$F$45,MATCH('Weekly data'!$C126,Targets!$A$6:$A$45,0)),0))=0,SUM(Seasonality!$B$6:$B$18)=0),"",IFERROR(INDEX(Targets!$F$6:$F$45,MATCH('Weekly data'!$C126,Targets!$A$6:$A$45,0)),0)*$B126/SUM(Seasonality!$B$6:$B$18)),IF(Metrics!$J$10="Seasonal pipeline",IF(OR(N(IFERROR(INDEX(Targets!$F$6:$F$45,MATCH('Weekly data'!$C126,Targets!$A$6:$A$45,0)),0))=0,SUM(Seasonality!$C$6:$C$18)=0),"",IFERROR(INDEX(Targets!$F$6:$F$45,MATCH('Weekly data'!$C126,Targets!$A$6:$A$45,0)),0)*$C126/SUM(Seasonality!$C$6:$C$18)),IF(Metrics!$J$10="Quarter plan",IF(N(IFERROR(INDEX(Targets!$F$6:$F$45,MATCH('Weekly data'!$C126,Targets!$A$6:$A$45,0)),0))=0,"",IFERROR(INDEX(Targets!$F$6:$F$45,MATCH('Weekly data'!$C126,Targets!$A$6:$A$45,0)),0)),IF(AND(Metrics!$J$10="Weekly",ISNUMBER(Metrics!$K$10)),Metrics!$K$10,"")))))</f>
        <v/>
      </c>
      <c r="AK126">
        <f>IF(NOT(ISNUMBER('Weekly data'!I126)),"",IF(Metrics!$L$10="% of target",IF(ISNUMBER(AJ126),IF(AJ126=0,"",'Weekly data'!I126/AJ126),""),'Weekly data'!I126))</f>
        <v/>
      </c>
      <c r="AL126">
        <f>IF(AND(ISNUMBER(AK126),ISNUMBER(AK125)),ABS(AK126-AK125),"")</f>
        <v/>
      </c>
      <c r="AM126">
        <f>IF(COUNT(AK114:AK125)&lt;12,"",AVERAGE(AK114:AK125))</f>
        <v/>
      </c>
      <c r="AN126">
        <f>IF(COUNT(AL115:AL125)&lt;11,"",AVERAGE(AL115:AL125))</f>
        <v/>
      </c>
      <c r="AO126">
        <f>IF(OR(AM126="",AN126=""),"",AM126+2.66*AN126)</f>
        <v/>
      </c>
      <c r="AP126">
        <f>IF(OR(AM126="",AN126=""),"",AM126-2.66*AN126)</f>
        <v/>
      </c>
      <c r="AQ126">
        <f>IF(OR(AM126="",COUNT(AK119:AK126)&lt;8),"",IF(COUNTIF(AK119:AK126,"&gt;"&amp;AM126)=8,"Above",IF(COUNTIF(AK119:AK126,"&lt;"&amp;AM126)=8,"Below","")))</f>
        <v/>
      </c>
      <c r="AR126">
        <f>IF('Weekly data'!$C126="","",IF(Metrics!$J$11="Seasonal bookings",IF(OR(N(IFERROR(INDEX(Targets!$G$6:$G$45,MATCH('Weekly data'!$C126,Targets!$A$6:$A$45,0)),0))=0,SUM(Seasonality!$B$6:$B$18)=0),"",IFERROR(INDEX(Targets!$G$6:$G$45,MATCH('Weekly data'!$C126,Targets!$A$6:$A$45,0)),0)*$B126/SUM(Seasonality!$B$6:$B$18)),IF(Metrics!$J$11="Seasonal pipeline",IF(OR(N(IFERROR(INDEX(Targets!$G$6:$G$45,MATCH('Weekly data'!$C126,Targets!$A$6:$A$45,0)),0))=0,SUM(Seasonality!$C$6:$C$18)=0),"",IFERROR(INDEX(Targets!$G$6:$G$45,MATCH('Weekly data'!$C126,Targets!$A$6:$A$45,0)),0)*$C126/SUM(Seasonality!$C$6:$C$18)),IF(Metrics!$J$11="Quarter plan",IF(N(IFERROR(INDEX(Targets!$G$6:$G$45,MATCH('Weekly data'!$C126,Targets!$A$6:$A$45,0)),0))=0,"",IFERROR(INDEX(Targets!$G$6:$G$45,MATCH('Weekly data'!$C126,Targets!$A$6:$A$45,0)),0)),IF(AND(Metrics!$J$11="Weekly",ISNUMBER(Metrics!$K$11)),Metrics!$K$11,"")))))</f>
        <v/>
      </c>
      <c r="AS126">
        <f>IF(NOT(ISNUMBER('Weekly data'!J126)),"",IF(Metrics!$L$11="% of target",IF(ISNUMBER(AR126),IF(AR126=0,"",'Weekly data'!J126/AR126),""),'Weekly data'!J126))</f>
        <v/>
      </c>
      <c r="AT126">
        <f>IF(AND(ISNUMBER(AS126),ISNUMBER(AS125)),ABS(AS126-AS125),"")</f>
        <v/>
      </c>
      <c r="AU126">
        <f>IF(COUNT(AS114:AS125)&lt;12,"",AVERAGE(AS114:AS125))</f>
        <v/>
      </c>
      <c r="AV126">
        <f>IF(COUNT(AT115:AT125)&lt;11,"",AVERAGE(AT115:AT125))</f>
        <v/>
      </c>
      <c r="AW126">
        <f>IF(OR(AU126="",AV126=""),"",AU126+2.66*AV126)</f>
        <v/>
      </c>
      <c r="AX126">
        <f>IF(OR(AU126="",AV126=""),"",AU126-2.66*AV126)</f>
        <v/>
      </c>
      <c r="AY126">
        <f>IF(OR(AU126="",COUNT(AS119:AS126)&lt;8),"",IF(COUNTIF(AS119:AS126,"&gt;"&amp;AU126)=8,"Above",IF(COUNTIF(AS119:AS126,"&lt;"&amp;AU126)=8,"Below","")))</f>
        <v/>
      </c>
      <c r="AZ126">
        <f>IF('Weekly data'!$C126="","",IF(Metrics!$J$12="Seasonal bookings",IF(OR(N(IFERROR(INDEX(Targets!$H$6:$H$45,MATCH('Weekly data'!$C126,Targets!$A$6:$A$45,0)),0))=0,SUM(Seasonality!$B$6:$B$18)=0),"",IFERROR(INDEX(Targets!$H$6:$H$45,MATCH('Weekly data'!$C126,Targets!$A$6:$A$45,0)),0)*$B126/SUM(Seasonality!$B$6:$B$18)),IF(Metrics!$J$12="Seasonal pipeline",IF(OR(N(IFERROR(INDEX(Targets!$H$6:$H$45,MATCH('Weekly data'!$C126,Targets!$A$6:$A$45,0)),0))=0,SUM(Seasonality!$C$6:$C$18)=0),"",IFERROR(INDEX(Targets!$H$6:$H$45,MATCH('Weekly data'!$C126,Targets!$A$6:$A$45,0)),0)*$C126/SUM(Seasonality!$C$6:$C$18)),IF(Metrics!$J$12="Quarter plan",IF(N(IFERROR(INDEX(Targets!$H$6:$H$45,MATCH('Weekly data'!$C126,Targets!$A$6:$A$45,0)),0))=0,"",IFERROR(INDEX(Targets!$H$6:$H$45,MATCH('Weekly data'!$C126,Targets!$A$6:$A$45,0)),0)),IF(AND(Metrics!$J$12="Weekly",ISNUMBER(Metrics!$K$12)),Metrics!$K$12,"")))))</f>
        <v/>
      </c>
      <c r="BA126">
        <f>IF(NOT(ISNUMBER('Weekly data'!K126)),"",IF(Metrics!$L$12="% of target",IF(ISNUMBER(AZ126),IF(AZ126=0,"",'Weekly data'!K126/AZ126),""),'Weekly data'!K126))</f>
        <v/>
      </c>
      <c r="BB126">
        <f>IF(AND(ISNUMBER(BA126),ISNUMBER(BA125)),ABS(BA126-BA125),"")</f>
        <v/>
      </c>
      <c r="BC126">
        <f>IF(COUNT(BA114:BA125)&lt;12,"",AVERAGE(BA114:BA125))</f>
        <v/>
      </c>
      <c r="BD126">
        <f>IF(COUNT(BB115:BB125)&lt;11,"",AVERAGE(BB115:BB125))</f>
        <v/>
      </c>
      <c r="BE126">
        <f>IF(OR(BC126="",BD126=""),"",BC126+2.66*BD126)</f>
        <v/>
      </c>
      <c r="BF126">
        <f>IF(OR(BC126="",BD126=""),"",BC126-2.66*BD126)</f>
        <v/>
      </c>
      <c r="BG126">
        <f>IF(OR(BC126="",COUNT(BA119:BA126)&lt;8),"",IF(COUNTIF(BA119:BA126,"&gt;"&amp;BC126)=8,"Above",IF(COUNTIF(BA119:BA126,"&lt;"&amp;BC126)=8,"Below","")))</f>
        <v/>
      </c>
      <c r="BH126">
        <f>IF('Weekly data'!$C126="","",IF(Metrics!$J$13="Seasonal bookings",IF(OR(N(IFERROR(INDEX(Targets!$I$6:$I$45,MATCH('Weekly data'!$C126,Targets!$A$6:$A$45,0)),0))=0,SUM(Seasonality!$B$6:$B$18)=0),"",IFERROR(INDEX(Targets!$I$6:$I$45,MATCH('Weekly data'!$C126,Targets!$A$6:$A$45,0)),0)*$B126/SUM(Seasonality!$B$6:$B$18)),IF(Metrics!$J$13="Seasonal pipeline",IF(OR(N(IFERROR(INDEX(Targets!$I$6:$I$45,MATCH('Weekly data'!$C126,Targets!$A$6:$A$45,0)),0))=0,SUM(Seasonality!$C$6:$C$18)=0),"",IFERROR(INDEX(Targets!$I$6:$I$45,MATCH('Weekly data'!$C126,Targets!$A$6:$A$45,0)),0)*$C126/SUM(Seasonality!$C$6:$C$18)),IF(Metrics!$J$13="Quarter plan",IF(N(IFERROR(INDEX(Targets!$I$6:$I$45,MATCH('Weekly data'!$C126,Targets!$A$6:$A$45,0)),0))=0,"",IFERROR(INDEX(Targets!$I$6:$I$45,MATCH('Weekly data'!$C126,Targets!$A$6:$A$45,0)),0)),IF(AND(Metrics!$J$13="Weekly",ISNUMBER(Metrics!$K$13)),Metrics!$K$13,"")))))</f>
        <v/>
      </c>
      <c r="BI126">
        <f>IF(NOT(ISNUMBER('Weekly data'!L126)),"",IF(Metrics!$L$13="% of target",IF(ISNUMBER(BH126),IF(BH126=0,"",'Weekly data'!L126/BH126),""),'Weekly data'!L126))</f>
        <v/>
      </c>
      <c r="BJ126">
        <f>IF(AND(ISNUMBER(BI126),ISNUMBER(BI125)),ABS(BI126-BI125),"")</f>
        <v/>
      </c>
      <c r="BK126">
        <f>IF(COUNT(BI114:BI125)&lt;12,"",AVERAGE(BI114:BI125))</f>
        <v/>
      </c>
      <c r="BL126">
        <f>IF(COUNT(BJ115:BJ125)&lt;11,"",AVERAGE(BJ115:BJ125))</f>
        <v/>
      </c>
      <c r="BM126">
        <f>IF(OR(BK126="",BL126=""),"",BK126+2.66*BL126)</f>
        <v/>
      </c>
      <c r="BN126">
        <f>IF(OR(BK126="",BL126=""),"",BK126-2.66*BL126)</f>
        <v/>
      </c>
      <c r="BO126">
        <f>IF(OR(BK126="",COUNT(BI119:BI126)&lt;8),"",IF(COUNTIF(BI119:BI126,"&gt;"&amp;BK126)=8,"Above",IF(COUNTIF(BI119:BI126,"&lt;"&amp;BK126)=8,"Below","")))</f>
        <v/>
      </c>
      <c r="BP126">
        <f>IF('Weekly data'!$C126="","",IF(Metrics!$J$14="Seasonal bookings",IF(OR(N(IFERROR(INDEX(Targets!$J$6:$J$45,MATCH('Weekly data'!$C126,Targets!$A$6:$A$45,0)),0))=0,SUM(Seasonality!$B$6:$B$18)=0),"",IFERROR(INDEX(Targets!$J$6:$J$45,MATCH('Weekly data'!$C126,Targets!$A$6:$A$45,0)),0)*$B126/SUM(Seasonality!$B$6:$B$18)),IF(Metrics!$J$14="Seasonal pipeline",IF(OR(N(IFERROR(INDEX(Targets!$J$6:$J$45,MATCH('Weekly data'!$C126,Targets!$A$6:$A$45,0)),0))=0,SUM(Seasonality!$C$6:$C$18)=0),"",IFERROR(INDEX(Targets!$J$6:$J$45,MATCH('Weekly data'!$C126,Targets!$A$6:$A$45,0)),0)*$C126/SUM(Seasonality!$C$6:$C$18)),IF(Metrics!$J$14="Quarter plan",IF(N(IFERROR(INDEX(Targets!$J$6:$J$45,MATCH('Weekly data'!$C126,Targets!$A$6:$A$45,0)),0))=0,"",IFERROR(INDEX(Targets!$J$6:$J$45,MATCH('Weekly data'!$C126,Targets!$A$6:$A$45,0)),0)),IF(AND(Metrics!$J$14="Weekly",ISNUMBER(Metrics!$K$14)),Metrics!$K$14,"")))))</f>
        <v/>
      </c>
      <c r="BQ126">
        <f>IF(NOT(ISNUMBER('Weekly data'!M126)),"",IF(Metrics!$L$14="% of target",IF(ISNUMBER(BP126),IF(BP126=0,"",'Weekly data'!M126/BP126),""),'Weekly data'!M126))</f>
        <v/>
      </c>
      <c r="BR126">
        <f>IF(AND(ISNUMBER(BQ126),ISNUMBER(BQ125)),ABS(BQ126-BQ125),"")</f>
        <v/>
      </c>
      <c r="BS126">
        <f>IF(COUNT(BQ114:BQ125)&lt;12,"",AVERAGE(BQ114:BQ125))</f>
        <v/>
      </c>
      <c r="BT126">
        <f>IF(COUNT(BR115:BR125)&lt;11,"",AVERAGE(BR115:BR125))</f>
        <v/>
      </c>
      <c r="BU126">
        <f>IF(OR(BS126="",BT126=""),"",BS126+2.66*BT126)</f>
        <v/>
      </c>
      <c r="BV126">
        <f>IF(OR(BS126="",BT126=""),"",BS126-2.66*BT126)</f>
        <v/>
      </c>
      <c r="BW126">
        <f>IF(OR(BS126="",COUNT(BQ119:BQ126)&lt;8),"",IF(COUNTIF(BQ119:BQ126,"&gt;"&amp;BS126)=8,"Above",IF(COUNTIF(BQ119:BQ126,"&lt;"&amp;BS126)=8,"Below","")))</f>
        <v/>
      </c>
      <c r="BX126">
        <f>IF('Weekly data'!$C126="","",IF(Metrics!$J$15="Seasonal bookings",IF(OR(N(IFERROR(INDEX(Targets!$K$6:$K$45,MATCH('Weekly data'!$C126,Targets!$A$6:$A$45,0)),0))=0,SUM(Seasonality!$B$6:$B$18)=0),"",IFERROR(INDEX(Targets!$K$6:$K$45,MATCH('Weekly data'!$C126,Targets!$A$6:$A$45,0)),0)*$B126/SUM(Seasonality!$B$6:$B$18)),IF(Metrics!$J$15="Seasonal pipeline",IF(OR(N(IFERROR(INDEX(Targets!$K$6:$K$45,MATCH('Weekly data'!$C126,Targets!$A$6:$A$45,0)),0))=0,SUM(Seasonality!$C$6:$C$18)=0),"",IFERROR(INDEX(Targets!$K$6:$K$45,MATCH('Weekly data'!$C126,Targets!$A$6:$A$45,0)),0)*$C126/SUM(Seasonality!$C$6:$C$18)),IF(Metrics!$J$15="Quarter plan",IF(N(IFERROR(INDEX(Targets!$K$6:$K$45,MATCH('Weekly data'!$C126,Targets!$A$6:$A$45,0)),0))=0,"",IFERROR(INDEX(Targets!$K$6:$K$45,MATCH('Weekly data'!$C126,Targets!$A$6:$A$45,0)),0)),IF(AND(Metrics!$J$15="Weekly",ISNUMBER(Metrics!$K$15)),Metrics!$K$15,"")))))</f>
        <v/>
      </c>
      <c r="BY126">
        <f>IF(NOT(ISNUMBER('Weekly data'!N126)),"",IF(Metrics!$L$15="% of target",IF(ISNUMBER(BX126),IF(BX126=0,"",'Weekly data'!N126/BX126),""),'Weekly data'!N126))</f>
        <v/>
      </c>
      <c r="BZ126">
        <f>IF(AND(ISNUMBER(BY126),ISNUMBER(BY125)),ABS(BY126-BY125),"")</f>
        <v/>
      </c>
      <c r="CA126">
        <f>IF(COUNT(BY114:BY125)&lt;12,"",AVERAGE(BY114:BY125))</f>
        <v/>
      </c>
      <c r="CB126">
        <f>IF(COUNT(BZ115:BZ125)&lt;11,"",AVERAGE(BZ115:BZ125))</f>
        <v/>
      </c>
      <c r="CC126">
        <f>IF(OR(CA126="",CB126=""),"",CA126+2.66*CB126)</f>
        <v/>
      </c>
      <c r="CD126">
        <f>IF(OR(CA126="",CB126=""),"",CA126-2.66*CB126)</f>
        <v/>
      </c>
      <c r="CE126">
        <f>IF(OR(CA126="",COUNT(BY119:BY126)&lt;8),"",IF(COUNTIF(BY119:BY126,"&gt;"&amp;CA126)=8,"Above",IF(COUNTIF(BY119:BY126,"&lt;"&amp;CA126)=8,"Below","")))</f>
        <v/>
      </c>
      <c r="CF126">
        <f>IF('Weekly data'!$C126="","",IF(Metrics!$J$16="Seasonal bookings",IF(OR(N(IFERROR(INDEX(Targets!$L$6:$L$45,MATCH('Weekly data'!$C126,Targets!$A$6:$A$45,0)),0))=0,SUM(Seasonality!$B$6:$B$18)=0),"",IFERROR(INDEX(Targets!$L$6:$L$45,MATCH('Weekly data'!$C126,Targets!$A$6:$A$45,0)),0)*$B126/SUM(Seasonality!$B$6:$B$18)),IF(Metrics!$J$16="Seasonal pipeline",IF(OR(N(IFERROR(INDEX(Targets!$L$6:$L$45,MATCH('Weekly data'!$C126,Targets!$A$6:$A$45,0)),0))=0,SUM(Seasonality!$C$6:$C$18)=0),"",IFERROR(INDEX(Targets!$L$6:$L$45,MATCH('Weekly data'!$C126,Targets!$A$6:$A$45,0)),0)*$C126/SUM(Seasonality!$C$6:$C$18)),IF(Metrics!$J$16="Quarter plan",IF(N(IFERROR(INDEX(Targets!$L$6:$L$45,MATCH('Weekly data'!$C126,Targets!$A$6:$A$45,0)),0))=0,"",IFERROR(INDEX(Targets!$L$6:$L$45,MATCH('Weekly data'!$C126,Targets!$A$6:$A$45,0)),0)),IF(AND(Metrics!$J$16="Weekly",ISNUMBER(Metrics!$K$16)),Metrics!$K$16,"")))))</f>
        <v/>
      </c>
      <c r="CG126">
        <f>IF(NOT(ISNUMBER('Weekly data'!O126)),"",IF(Metrics!$L$16="% of target",IF(ISNUMBER(CF126),IF(CF126=0,"",'Weekly data'!O126/CF126),""),'Weekly data'!O126))</f>
        <v/>
      </c>
      <c r="CH126">
        <f>IF(AND(ISNUMBER(CG126),ISNUMBER(CG125)),ABS(CG126-CG125),"")</f>
        <v/>
      </c>
      <c r="CI126">
        <f>IF(COUNT(CG114:CG125)&lt;12,"",AVERAGE(CG114:CG125))</f>
        <v/>
      </c>
      <c r="CJ126">
        <f>IF(COUNT(CH115:CH125)&lt;11,"",AVERAGE(CH115:CH125))</f>
        <v/>
      </c>
      <c r="CK126">
        <f>IF(OR(CI126="",CJ126=""),"",CI126+2.66*CJ126)</f>
        <v/>
      </c>
      <c r="CL126">
        <f>IF(OR(CI126="",CJ126=""),"",CI126-2.66*CJ126)</f>
        <v/>
      </c>
      <c r="CM126">
        <f>IF(OR(CI126="",COUNT(CG119:CG126)&lt;8),"",IF(COUNTIF(CG119:CG126,"&gt;"&amp;CI126)=8,"Above",IF(COUNTIF(CG119:CG126,"&lt;"&amp;CI126)=8,"Below","")))</f>
        <v/>
      </c>
      <c r="CN126">
        <f>IF('Weekly data'!$C126="","",IF(Metrics!$J$17="Seasonal bookings",IF(OR(N(IFERROR(INDEX(Targets!$M$6:$M$45,MATCH('Weekly data'!$C126,Targets!$A$6:$A$45,0)),0))=0,SUM(Seasonality!$B$6:$B$18)=0),"",IFERROR(INDEX(Targets!$M$6:$M$45,MATCH('Weekly data'!$C126,Targets!$A$6:$A$45,0)),0)*$B126/SUM(Seasonality!$B$6:$B$18)),IF(Metrics!$J$17="Seasonal pipeline",IF(OR(N(IFERROR(INDEX(Targets!$M$6:$M$45,MATCH('Weekly data'!$C126,Targets!$A$6:$A$45,0)),0))=0,SUM(Seasonality!$C$6:$C$18)=0),"",IFERROR(INDEX(Targets!$M$6:$M$45,MATCH('Weekly data'!$C126,Targets!$A$6:$A$45,0)),0)*$C126/SUM(Seasonality!$C$6:$C$18)),IF(Metrics!$J$17="Quarter plan",IF(N(IFERROR(INDEX(Targets!$M$6:$M$45,MATCH('Weekly data'!$C126,Targets!$A$6:$A$45,0)),0))=0,"",IFERROR(INDEX(Targets!$M$6:$M$45,MATCH('Weekly data'!$C126,Targets!$A$6:$A$45,0)),0)),IF(AND(Metrics!$J$17="Weekly",ISNUMBER(Metrics!$K$17)),Metrics!$K$17,"")))))</f>
        <v/>
      </c>
      <c r="CO126">
        <f>IF(NOT(ISNUMBER('Weekly data'!P126)),"",IF(Metrics!$L$17="% of target",IF(ISNUMBER(CN126),IF(CN126=0,"",'Weekly data'!P126/CN126),""),'Weekly data'!P126))</f>
        <v/>
      </c>
      <c r="CP126">
        <f>IF(AND(ISNUMBER(CO126),ISNUMBER(CO125)),ABS(CO126-CO125),"")</f>
        <v/>
      </c>
      <c r="CQ126">
        <f>IF(COUNT(CO114:CO125)&lt;12,"",AVERAGE(CO114:CO125))</f>
        <v/>
      </c>
      <c r="CR126">
        <f>IF(COUNT(CP115:CP125)&lt;11,"",AVERAGE(CP115:CP125))</f>
        <v/>
      </c>
      <c r="CS126">
        <f>IF(OR(CQ126="",CR126=""),"",CQ126+2.66*CR126)</f>
        <v/>
      </c>
      <c r="CT126">
        <f>IF(OR(CQ126="",CR126=""),"",CQ126-2.66*CR126)</f>
        <v/>
      </c>
      <c r="CU126">
        <f>IF(OR(CQ126="",COUNT(CO119:CO126)&lt;8),"",IF(COUNTIF(CO119:CO126,"&gt;"&amp;CQ126)=8,"Above",IF(COUNTIF(CO119:CO126,"&lt;"&amp;CQ126)=8,"Below","")))</f>
        <v/>
      </c>
    </row>
    <row r="127">
      <c r="A127" s="8">
        <f>'Weekly data'!A127</f>
        <v/>
      </c>
      <c r="B127">
        <f>IF('Weekly data'!D127="","",INDEX(Seasonality!$B$6:$B$18,'Weekly data'!D127))</f>
        <v/>
      </c>
      <c r="C127">
        <f>IF('Weekly data'!D127="","",INDEX(Seasonality!$C$6:$C$18,'Weekly data'!D127))</f>
        <v/>
      </c>
      <c r="D127">
        <f>IF('Weekly data'!$C127="","",IF(Metrics!$J$6="Seasonal bookings",IF(OR(N(IFERROR(INDEX(Targets!$B$6:$B$45,MATCH('Weekly data'!$C127,Targets!$A$6:$A$45,0)),0))=0,SUM(Seasonality!$B$6:$B$18)=0),"",IFERROR(INDEX(Targets!$B$6:$B$45,MATCH('Weekly data'!$C127,Targets!$A$6:$A$45,0)),0)*$B127/SUM(Seasonality!$B$6:$B$18)),IF(Metrics!$J$6="Seasonal pipeline",IF(OR(N(IFERROR(INDEX(Targets!$B$6:$B$45,MATCH('Weekly data'!$C127,Targets!$A$6:$A$45,0)),0))=0,SUM(Seasonality!$C$6:$C$18)=0),"",IFERROR(INDEX(Targets!$B$6:$B$45,MATCH('Weekly data'!$C127,Targets!$A$6:$A$45,0)),0)*$C127/SUM(Seasonality!$C$6:$C$18)),IF(Metrics!$J$6="Quarter plan",IF(N(IFERROR(INDEX(Targets!$B$6:$B$45,MATCH('Weekly data'!$C127,Targets!$A$6:$A$45,0)),0))=0,"",IFERROR(INDEX(Targets!$B$6:$B$45,MATCH('Weekly data'!$C127,Targets!$A$6:$A$45,0)),0)),IF(AND(Metrics!$J$6="Weekly",ISNUMBER(Metrics!$K$6)),Metrics!$K$6,"")))))</f>
        <v/>
      </c>
      <c r="E127">
        <f>IF(NOT(ISNUMBER('Weekly data'!E127)),"",IF(Metrics!$L$6="% of target",IF(ISNUMBER(D127),IF(D127=0,"",'Weekly data'!E127/D127),""),'Weekly data'!E127))</f>
        <v/>
      </c>
      <c r="F127">
        <f>IF(AND(ISNUMBER(E127),ISNUMBER(E126)),ABS(E127-E126),"")</f>
        <v/>
      </c>
      <c r="G127">
        <f>IF(COUNT(E115:E126)&lt;12,"",AVERAGE(E115:E126))</f>
        <v/>
      </c>
      <c r="H127">
        <f>IF(COUNT(F116:F126)&lt;11,"",AVERAGE(F116:F126))</f>
        <v/>
      </c>
      <c r="I127">
        <f>IF(OR(G127="",H127=""),"",G127+2.66*H127)</f>
        <v/>
      </c>
      <c r="J127">
        <f>IF(OR(G127="",H127=""),"",G127-2.66*H127)</f>
        <v/>
      </c>
      <c r="K127">
        <f>IF(OR(G127="",COUNT(E120:E127)&lt;8),"",IF(COUNTIF(E120:E127,"&gt;"&amp;G127)=8,"Above",IF(COUNTIF(E120:E127,"&lt;"&amp;G127)=8,"Below","")))</f>
        <v/>
      </c>
      <c r="L127">
        <f>IF('Weekly data'!$C127="","",IF(Metrics!$J$7="Seasonal bookings",IF(OR(N(IFERROR(INDEX(Targets!$C$6:$C$45,MATCH('Weekly data'!$C127,Targets!$A$6:$A$45,0)),0))=0,SUM(Seasonality!$B$6:$B$18)=0),"",IFERROR(INDEX(Targets!$C$6:$C$45,MATCH('Weekly data'!$C127,Targets!$A$6:$A$45,0)),0)*$B127/SUM(Seasonality!$B$6:$B$18)),IF(Metrics!$J$7="Seasonal pipeline",IF(OR(N(IFERROR(INDEX(Targets!$C$6:$C$45,MATCH('Weekly data'!$C127,Targets!$A$6:$A$45,0)),0))=0,SUM(Seasonality!$C$6:$C$18)=0),"",IFERROR(INDEX(Targets!$C$6:$C$45,MATCH('Weekly data'!$C127,Targets!$A$6:$A$45,0)),0)*$C127/SUM(Seasonality!$C$6:$C$18)),IF(Metrics!$J$7="Quarter plan",IF(N(IFERROR(INDEX(Targets!$C$6:$C$45,MATCH('Weekly data'!$C127,Targets!$A$6:$A$45,0)),0))=0,"",IFERROR(INDEX(Targets!$C$6:$C$45,MATCH('Weekly data'!$C127,Targets!$A$6:$A$45,0)),0)),IF(AND(Metrics!$J$7="Weekly",ISNUMBER(Metrics!$K$7)),Metrics!$K$7,"")))))</f>
        <v/>
      </c>
      <c r="M127">
        <f>IF(NOT(ISNUMBER('Weekly data'!F127)),"",IF(Metrics!$L$7="% of target",IF(ISNUMBER(L127),IF(L127=0,"",'Weekly data'!F127/L127),""),'Weekly data'!F127))</f>
        <v/>
      </c>
      <c r="N127">
        <f>IF(AND(ISNUMBER(M127),ISNUMBER(M126)),ABS(M127-M126),"")</f>
        <v/>
      </c>
      <c r="O127">
        <f>IF(COUNT(M115:M126)&lt;12,"",AVERAGE(M115:M126))</f>
        <v/>
      </c>
      <c r="P127">
        <f>IF(COUNT(N116:N126)&lt;11,"",AVERAGE(N116:N126))</f>
        <v/>
      </c>
      <c r="Q127">
        <f>IF(OR(O127="",P127=""),"",O127+2.66*P127)</f>
        <v/>
      </c>
      <c r="R127">
        <f>IF(OR(O127="",P127=""),"",O127-2.66*P127)</f>
        <v/>
      </c>
      <c r="S127">
        <f>IF(OR(O127="",COUNT(M120:M127)&lt;8),"",IF(COUNTIF(M120:M127,"&gt;"&amp;O127)=8,"Above",IF(COUNTIF(M120:M127,"&lt;"&amp;O127)=8,"Below","")))</f>
        <v/>
      </c>
      <c r="T127">
        <f>IF('Weekly data'!$C127="","",IF(Metrics!$J$8="Seasonal bookings",IF(OR(N(IFERROR(INDEX(Targets!$D$6:$D$45,MATCH('Weekly data'!$C127,Targets!$A$6:$A$45,0)),0))=0,SUM(Seasonality!$B$6:$B$18)=0),"",IFERROR(INDEX(Targets!$D$6:$D$45,MATCH('Weekly data'!$C127,Targets!$A$6:$A$45,0)),0)*$B127/SUM(Seasonality!$B$6:$B$18)),IF(Metrics!$J$8="Seasonal pipeline",IF(OR(N(IFERROR(INDEX(Targets!$D$6:$D$45,MATCH('Weekly data'!$C127,Targets!$A$6:$A$45,0)),0))=0,SUM(Seasonality!$C$6:$C$18)=0),"",IFERROR(INDEX(Targets!$D$6:$D$45,MATCH('Weekly data'!$C127,Targets!$A$6:$A$45,0)),0)*$C127/SUM(Seasonality!$C$6:$C$18)),IF(Metrics!$J$8="Quarter plan",IF(N(IFERROR(INDEX(Targets!$D$6:$D$45,MATCH('Weekly data'!$C127,Targets!$A$6:$A$45,0)),0))=0,"",IFERROR(INDEX(Targets!$D$6:$D$45,MATCH('Weekly data'!$C127,Targets!$A$6:$A$45,0)),0)),IF(AND(Metrics!$J$8="Weekly",ISNUMBER(Metrics!$K$8)),Metrics!$K$8,"")))))</f>
        <v/>
      </c>
      <c r="U127">
        <f>IF(NOT(ISNUMBER('Weekly data'!G127)),"",IF(Metrics!$L$8="% of target",IF(ISNUMBER(T127),IF(T127=0,"",'Weekly data'!G127/T127),""),'Weekly data'!G127))</f>
        <v/>
      </c>
      <c r="V127">
        <f>IF(AND(ISNUMBER(U127),ISNUMBER(U126)),ABS(U127-U126),"")</f>
        <v/>
      </c>
      <c r="W127">
        <f>IF(COUNT(U115:U126)&lt;12,"",AVERAGE(U115:U126))</f>
        <v/>
      </c>
      <c r="X127">
        <f>IF(COUNT(V116:V126)&lt;11,"",AVERAGE(V116:V126))</f>
        <v/>
      </c>
      <c r="Y127">
        <f>IF(OR(W127="",X127=""),"",W127+2.66*X127)</f>
        <v/>
      </c>
      <c r="Z127">
        <f>IF(OR(W127="",X127=""),"",W127-2.66*X127)</f>
        <v/>
      </c>
      <c r="AA127">
        <f>IF(OR(W127="",COUNT(U120:U127)&lt;8),"",IF(COUNTIF(U120:U127,"&gt;"&amp;W127)=8,"Above",IF(COUNTIF(U120:U127,"&lt;"&amp;W127)=8,"Below","")))</f>
        <v/>
      </c>
      <c r="AB127">
        <f>IF('Weekly data'!$C127="","",IF(Metrics!$J$9="Seasonal bookings",IF(OR(N(IFERROR(INDEX(Targets!$E$6:$E$45,MATCH('Weekly data'!$C127,Targets!$A$6:$A$45,0)),0))=0,SUM(Seasonality!$B$6:$B$18)=0),"",IFERROR(INDEX(Targets!$E$6:$E$45,MATCH('Weekly data'!$C127,Targets!$A$6:$A$45,0)),0)*$B127/SUM(Seasonality!$B$6:$B$18)),IF(Metrics!$J$9="Seasonal pipeline",IF(OR(N(IFERROR(INDEX(Targets!$E$6:$E$45,MATCH('Weekly data'!$C127,Targets!$A$6:$A$45,0)),0))=0,SUM(Seasonality!$C$6:$C$18)=0),"",IFERROR(INDEX(Targets!$E$6:$E$45,MATCH('Weekly data'!$C127,Targets!$A$6:$A$45,0)),0)*$C127/SUM(Seasonality!$C$6:$C$18)),IF(Metrics!$J$9="Quarter plan",IF(N(IFERROR(INDEX(Targets!$E$6:$E$45,MATCH('Weekly data'!$C127,Targets!$A$6:$A$45,0)),0))=0,"",IFERROR(INDEX(Targets!$E$6:$E$45,MATCH('Weekly data'!$C127,Targets!$A$6:$A$45,0)),0)),IF(AND(Metrics!$J$9="Weekly",ISNUMBER(Metrics!$K$9)),Metrics!$K$9,"")))))</f>
        <v/>
      </c>
      <c r="AC127">
        <f>IF(NOT(ISNUMBER('Weekly data'!H127)),"",IF(Metrics!$L$9="% of target",IF(ISNUMBER(AB127),IF(AB127=0,"",'Weekly data'!H127/AB127),""),'Weekly data'!H127))</f>
        <v/>
      </c>
      <c r="AD127">
        <f>IF(AND(ISNUMBER(AC127),ISNUMBER(AC126)),ABS(AC127-AC126),"")</f>
        <v/>
      </c>
      <c r="AE127">
        <f>IF(COUNT(AC115:AC126)&lt;12,"",AVERAGE(AC115:AC126))</f>
        <v/>
      </c>
      <c r="AF127">
        <f>IF(COUNT(AD116:AD126)&lt;11,"",AVERAGE(AD116:AD126))</f>
        <v/>
      </c>
      <c r="AG127">
        <f>IF(OR(AE127="",AF127=""),"",AE127+2.66*AF127)</f>
        <v/>
      </c>
      <c r="AH127">
        <f>IF(OR(AE127="",AF127=""),"",AE127-2.66*AF127)</f>
        <v/>
      </c>
      <c r="AI127">
        <f>IF(OR(AE127="",COUNT(AC120:AC127)&lt;8),"",IF(COUNTIF(AC120:AC127,"&gt;"&amp;AE127)=8,"Above",IF(COUNTIF(AC120:AC127,"&lt;"&amp;AE127)=8,"Below","")))</f>
        <v/>
      </c>
      <c r="AJ127">
        <f>IF('Weekly data'!$C127="","",IF(Metrics!$J$10="Seasonal bookings",IF(OR(N(IFERROR(INDEX(Targets!$F$6:$F$45,MATCH('Weekly data'!$C127,Targets!$A$6:$A$45,0)),0))=0,SUM(Seasonality!$B$6:$B$18)=0),"",IFERROR(INDEX(Targets!$F$6:$F$45,MATCH('Weekly data'!$C127,Targets!$A$6:$A$45,0)),0)*$B127/SUM(Seasonality!$B$6:$B$18)),IF(Metrics!$J$10="Seasonal pipeline",IF(OR(N(IFERROR(INDEX(Targets!$F$6:$F$45,MATCH('Weekly data'!$C127,Targets!$A$6:$A$45,0)),0))=0,SUM(Seasonality!$C$6:$C$18)=0),"",IFERROR(INDEX(Targets!$F$6:$F$45,MATCH('Weekly data'!$C127,Targets!$A$6:$A$45,0)),0)*$C127/SUM(Seasonality!$C$6:$C$18)),IF(Metrics!$J$10="Quarter plan",IF(N(IFERROR(INDEX(Targets!$F$6:$F$45,MATCH('Weekly data'!$C127,Targets!$A$6:$A$45,0)),0))=0,"",IFERROR(INDEX(Targets!$F$6:$F$45,MATCH('Weekly data'!$C127,Targets!$A$6:$A$45,0)),0)),IF(AND(Metrics!$J$10="Weekly",ISNUMBER(Metrics!$K$10)),Metrics!$K$10,"")))))</f>
        <v/>
      </c>
      <c r="AK127">
        <f>IF(NOT(ISNUMBER('Weekly data'!I127)),"",IF(Metrics!$L$10="% of target",IF(ISNUMBER(AJ127),IF(AJ127=0,"",'Weekly data'!I127/AJ127),""),'Weekly data'!I127))</f>
        <v/>
      </c>
      <c r="AL127">
        <f>IF(AND(ISNUMBER(AK127),ISNUMBER(AK126)),ABS(AK127-AK126),"")</f>
        <v/>
      </c>
      <c r="AM127">
        <f>IF(COUNT(AK115:AK126)&lt;12,"",AVERAGE(AK115:AK126))</f>
        <v/>
      </c>
      <c r="AN127">
        <f>IF(COUNT(AL116:AL126)&lt;11,"",AVERAGE(AL116:AL126))</f>
        <v/>
      </c>
      <c r="AO127">
        <f>IF(OR(AM127="",AN127=""),"",AM127+2.66*AN127)</f>
        <v/>
      </c>
      <c r="AP127">
        <f>IF(OR(AM127="",AN127=""),"",AM127-2.66*AN127)</f>
        <v/>
      </c>
      <c r="AQ127">
        <f>IF(OR(AM127="",COUNT(AK120:AK127)&lt;8),"",IF(COUNTIF(AK120:AK127,"&gt;"&amp;AM127)=8,"Above",IF(COUNTIF(AK120:AK127,"&lt;"&amp;AM127)=8,"Below","")))</f>
        <v/>
      </c>
      <c r="AR127">
        <f>IF('Weekly data'!$C127="","",IF(Metrics!$J$11="Seasonal bookings",IF(OR(N(IFERROR(INDEX(Targets!$G$6:$G$45,MATCH('Weekly data'!$C127,Targets!$A$6:$A$45,0)),0))=0,SUM(Seasonality!$B$6:$B$18)=0),"",IFERROR(INDEX(Targets!$G$6:$G$45,MATCH('Weekly data'!$C127,Targets!$A$6:$A$45,0)),0)*$B127/SUM(Seasonality!$B$6:$B$18)),IF(Metrics!$J$11="Seasonal pipeline",IF(OR(N(IFERROR(INDEX(Targets!$G$6:$G$45,MATCH('Weekly data'!$C127,Targets!$A$6:$A$45,0)),0))=0,SUM(Seasonality!$C$6:$C$18)=0),"",IFERROR(INDEX(Targets!$G$6:$G$45,MATCH('Weekly data'!$C127,Targets!$A$6:$A$45,0)),0)*$C127/SUM(Seasonality!$C$6:$C$18)),IF(Metrics!$J$11="Quarter plan",IF(N(IFERROR(INDEX(Targets!$G$6:$G$45,MATCH('Weekly data'!$C127,Targets!$A$6:$A$45,0)),0))=0,"",IFERROR(INDEX(Targets!$G$6:$G$45,MATCH('Weekly data'!$C127,Targets!$A$6:$A$45,0)),0)),IF(AND(Metrics!$J$11="Weekly",ISNUMBER(Metrics!$K$11)),Metrics!$K$11,"")))))</f>
        <v/>
      </c>
      <c r="AS127">
        <f>IF(NOT(ISNUMBER('Weekly data'!J127)),"",IF(Metrics!$L$11="% of target",IF(ISNUMBER(AR127),IF(AR127=0,"",'Weekly data'!J127/AR127),""),'Weekly data'!J127))</f>
        <v/>
      </c>
      <c r="AT127">
        <f>IF(AND(ISNUMBER(AS127),ISNUMBER(AS126)),ABS(AS127-AS126),"")</f>
        <v/>
      </c>
      <c r="AU127">
        <f>IF(COUNT(AS115:AS126)&lt;12,"",AVERAGE(AS115:AS126))</f>
        <v/>
      </c>
      <c r="AV127">
        <f>IF(COUNT(AT116:AT126)&lt;11,"",AVERAGE(AT116:AT126))</f>
        <v/>
      </c>
      <c r="AW127">
        <f>IF(OR(AU127="",AV127=""),"",AU127+2.66*AV127)</f>
        <v/>
      </c>
      <c r="AX127">
        <f>IF(OR(AU127="",AV127=""),"",AU127-2.66*AV127)</f>
        <v/>
      </c>
      <c r="AY127">
        <f>IF(OR(AU127="",COUNT(AS120:AS127)&lt;8),"",IF(COUNTIF(AS120:AS127,"&gt;"&amp;AU127)=8,"Above",IF(COUNTIF(AS120:AS127,"&lt;"&amp;AU127)=8,"Below","")))</f>
        <v/>
      </c>
      <c r="AZ127">
        <f>IF('Weekly data'!$C127="","",IF(Metrics!$J$12="Seasonal bookings",IF(OR(N(IFERROR(INDEX(Targets!$H$6:$H$45,MATCH('Weekly data'!$C127,Targets!$A$6:$A$45,0)),0))=0,SUM(Seasonality!$B$6:$B$18)=0),"",IFERROR(INDEX(Targets!$H$6:$H$45,MATCH('Weekly data'!$C127,Targets!$A$6:$A$45,0)),0)*$B127/SUM(Seasonality!$B$6:$B$18)),IF(Metrics!$J$12="Seasonal pipeline",IF(OR(N(IFERROR(INDEX(Targets!$H$6:$H$45,MATCH('Weekly data'!$C127,Targets!$A$6:$A$45,0)),0))=0,SUM(Seasonality!$C$6:$C$18)=0),"",IFERROR(INDEX(Targets!$H$6:$H$45,MATCH('Weekly data'!$C127,Targets!$A$6:$A$45,0)),0)*$C127/SUM(Seasonality!$C$6:$C$18)),IF(Metrics!$J$12="Quarter plan",IF(N(IFERROR(INDEX(Targets!$H$6:$H$45,MATCH('Weekly data'!$C127,Targets!$A$6:$A$45,0)),0))=0,"",IFERROR(INDEX(Targets!$H$6:$H$45,MATCH('Weekly data'!$C127,Targets!$A$6:$A$45,0)),0)),IF(AND(Metrics!$J$12="Weekly",ISNUMBER(Metrics!$K$12)),Metrics!$K$12,"")))))</f>
        <v/>
      </c>
      <c r="BA127">
        <f>IF(NOT(ISNUMBER('Weekly data'!K127)),"",IF(Metrics!$L$12="% of target",IF(ISNUMBER(AZ127),IF(AZ127=0,"",'Weekly data'!K127/AZ127),""),'Weekly data'!K127))</f>
        <v/>
      </c>
      <c r="BB127">
        <f>IF(AND(ISNUMBER(BA127),ISNUMBER(BA126)),ABS(BA127-BA126),"")</f>
        <v/>
      </c>
      <c r="BC127">
        <f>IF(COUNT(BA115:BA126)&lt;12,"",AVERAGE(BA115:BA126))</f>
        <v/>
      </c>
      <c r="BD127">
        <f>IF(COUNT(BB116:BB126)&lt;11,"",AVERAGE(BB116:BB126))</f>
        <v/>
      </c>
      <c r="BE127">
        <f>IF(OR(BC127="",BD127=""),"",BC127+2.66*BD127)</f>
        <v/>
      </c>
      <c r="BF127">
        <f>IF(OR(BC127="",BD127=""),"",BC127-2.66*BD127)</f>
        <v/>
      </c>
      <c r="BG127">
        <f>IF(OR(BC127="",COUNT(BA120:BA127)&lt;8),"",IF(COUNTIF(BA120:BA127,"&gt;"&amp;BC127)=8,"Above",IF(COUNTIF(BA120:BA127,"&lt;"&amp;BC127)=8,"Below","")))</f>
        <v/>
      </c>
      <c r="BH127">
        <f>IF('Weekly data'!$C127="","",IF(Metrics!$J$13="Seasonal bookings",IF(OR(N(IFERROR(INDEX(Targets!$I$6:$I$45,MATCH('Weekly data'!$C127,Targets!$A$6:$A$45,0)),0))=0,SUM(Seasonality!$B$6:$B$18)=0),"",IFERROR(INDEX(Targets!$I$6:$I$45,MATCH('Weekly data'!$C127,Targets!$A$6:$A$45,0)),0)*$B127/SUM(Seasonality!$B$6:$B$18)),IF(Metrics!$J$13="Seasonal pipeline",IF(OR(N(IFERROR(INDEX(Targets!$I$6:$I$45,MATCH('Weekly data'!$C127,Targets!$A$6:$A$45,0)),0))=0,SUM(Seasonality!$C$6:$C$18)=0),"",IFERROR(INDEX(Targets!$I$6:$I$45,MATCH('Weekly data'!$C127,Targets!$A$6:$A$45,0)),0)*$C127/SUM(Seasonality!$C$6:$C$18)),IF(Metrics!$J$13="Quarter plan",IF(N(IFERROR(INDEX(Targets!$I$6:$I$45,MATCH('Weekly data'!$C127,Targets!$A$6:$A$45,0)),0))=0,"",IFERROR(INDEX(Targets!$I$6:$I$45,MATCH('Weekly data'!$C127,Targets!$A$6:$A$45,0)),0)),IF(AND(Metrics!$J$13="Weekly",ISNUMBER(Metrics!$K$13)),Metrics!$K$13,"")))))</f>
        <v/>
      </c>
      <c r="BI127">
        <f>IF(NOT(ISNUMBER('Weekly data'!L127)),"",IF(Metrics!$L$13="% of target",IF(ISNUMBER(BH127),IF(BH127=0,"",'Weekly data'!L127/BH127),""),'Weekly data'!L127))</f>
        <v/>
      </c>
      <c r="BJ127">
        <f>IF(AND(ISNUMBER(BI127),ISNUMBER(BI126)),ABS(BI127-BI126),"")</f>
        <v/>
      </c>
      <c r="BK127">
        <f>IF(COUNT(BI115:BI126)&lt;12,"",AVERAGE(BI115:BI126))</f>
        <v/>
      </c>
      <c r="BL127">
        <f>IF(COUNT(BJ116:BJ126)&lt;11,"",AVERAGE(BJ116:BJ126))</f>
        <v/>
      </c>
      <c r="BM127">
        <f>IF(OR(BK127="",BL127=""),"",BK127+2.66*BL127)</f>
        <v/>
      </c>
      <c r="BN127">
        <f>IF(OR(BK127="",BL127=""),"",BK127-2.66*BL127)</f>
        <v/>
      </c>
      <c r="BO127">
        <f>IF(OR(BK127="",COUNT(BI120:BI127)&lt;8),"",IF(COUNTIF(BI120:BI127,"&gt;"&amp;BK127)=8,"Above",IF(COUNTIF(BI120:BI127,"&lt;"&amp;BK127)=8,"Below","")))</f>
        <v/>
      </c>
      <c r="BP127">
        <f>IF('Weekly data'!$C127="","",IF(Metrics!$J$14="Seasonal bookings",IF(OR(N(IFERROR(INDEX(Targets!$J$6:$J$45,MATCH('Weekly data'!$C127,Targets!$A$6:$A$45,0)),0))=0,SUM(Seasonality!$B$6:$B$18)=0),"",IFERROR(INDEX(Targets!$J$6:$J$45,MATCH('Weekly data'!$C127,Targets!$A$6:$A$45,0)),0)*$B127/SUM(Seasonality!$B$6:$B$18)),IF(Metrics!$J$14="Seasonal pipeline",IF(OR(N(IFERROR(INDEX(Targets!$J$6:$J$45,MATCH('Weekly data'!$C127,Targets!$A$6:$A$45,0)),0))=0,SUM(Seasonality!$C$6:$C$18)=0),"",IFERROR(INDEX(Targets!$J$6:$J$45,MATCH('Weekly data'!$C127,Targets!$A$6:$A$45,0)),0)*$C127/SUM(Seasonality!$C$6:$C$18)),IF(Metrics!$J$14="Quarter plan",IF(N(IFERROR(INDEX(Targets!$J$6:$J$45,MATCH('Weekly data'!$C127,Targets!$A$6:$A$45,0)),0))=0,"",IFERROR(INDEX(Targets!$J$6:$J$45,MATCH('Weekly data'!$C127,Targets!$A$6:$A$45,0)),0)),IF(AND(Metrics!$J$14="Weekly",ISNUMBER(Metrics!$K$14)),Metrics!$K$14,"")))))</f>
        <v/>
      </c>
      <c r="BQ127">
        <f>IF(NOT(ISNUMBER('Weekly data'!M127)),"",IF(Metrics!$L$14="% of target",IF(ISNUMBER(BP127),IF(BP127=0,"",'Weekly data'!M127/BP127),""),'Weekly data'!M127))</f>
        <v/>
      </c>
      <c r="BR127">
        <f>IF(AND(ISNUMBER(BQ127),ISNUMBER(BQ126)),ABS(BQ127-BQ126),"")</f>
        <v/>
      </c>
      <c r="BS127">
        <f>IF(COUNT(BQ115:BQ126)&lt;12,"",AVERAGE(BQ115:BQ126))</f>
        <v/>
      </c>
      <c r="BT127">
        <f>IF(COUNT(BR116:BR126)&lt;11,"",AVERAGE(BR116:BR126))</f>
        <v/>
      </c>
      <c r="BU127">
        <f>IF(OR(BS127="",BT127=""),"",BS127+2.66*BT127)</f>
        <v/>
      </c>
      <c r="BV127">
        <f>IF(OR(BS127="",BT127=""),"",BS127-2.66*BT127)</f>
        <v/>
      </c>
      <c r="BW127">
        <f>IF(OR(BS127="",COUNT(BQ120:BQ127)&lt;8),"",IF(COUNTIF(BQ120:BQ127,"&gt;"&amp;BS127)=8,"Above",IF(COUNTIF(BQ120:BQ127,"&lt;"&amp;BS127)=8,"Below","")))</f>
        <v/>
      </c>
      <c r="BX127">
        <f>IF('Weekly data'!$C127="","",IF(Metrics!$J$15="Seasonal bookings",IF(OR(N(IFERROR(INDEX(Targets!$K$6:$K$45,MATCH('Weekly data'!$C127,Targets!$A$6:$A$45,0)),0))=0,SUM(Seasonality!$B$6:$B$18)=0),"",IFERROR(INDEX(Targets!$K$6:$K$45,MATCH('Weekly data'!$C127,Targets!$A$6:$A$45,0)),0)*$B127/SUM(Seasonality!$B$6:$B$18)),IF(Metrics!$J$15="Seasonal pipeline",IF(OR(N(IFERROR(INDEX(Targets!$K$6:$K$45,MATCH('Weekly data'!$C127,Targets!$A$6:$A$45,0)),0))=0,SUM(Seasonality!$C$6:$C$18)=0),"",IFERROR(INDEX(Targets!$K$6:$K$45,MATCH('Weekly data'!$C127,Targets!$A$6:$A$45,0)),0)*$C127/SUM(Seasonality!$C$6:$C$18)),IF(Metrics!$J$15="Quarter plan",IF(N(IFERROR(INDEX(Targets!$K$6:$K$45,MATCH('Weekly data'!$C127,Targets!$A$6:$A$45,0)),0))=0,"",IFERROR(INDEX(Targets!$K$6:$K$45,MATCH('Weekly data'!$C127,Targets!$A$6:$A$45,0)),0)),IF(AND(Metrics!$J$15="Weekly",ISNUMBER(Metrics!$K$15)),Metrics!$K$15,"")))))</f>
        <v/>
      </c>
      <c r="BY127">
        <f>IF(NOT(ISNUMBER('Weekly data'!N127)),"",IF(Metrics!$L$15="% of target",IF(ISNUMBER(BX127),IF(BX127=0,"",'Weekly data'!N127/BX127),""),'Weekly data'!N127))</f>
        <v/>
      </c>
      <c r="BZ127">
        <f>IF(AND(ISNUMBER(BY127),ISNUMBER(BY126)),ABS(BY127-BY126),"")</f>
        <v/>
      </c>
      <c r="CA127">
        <f>IF(COUNT(BY115:BY126)&lt;12,"",AVERAGE(BY115:BY126))</f>
        <v/>
      </c>
      <c r="CB127">
        <f>IF(COUNT(BZ116:BZ126)&lt;11,"",AVERAGE(BZ116:BZ126))</f>
        <v/>
      </c>
      <c r="CC127">
        <f>IF(OR(CA127="",CB127=""),"",CA127+2.66*CB127)</f>
        <v/>
      </c>
      <c r="CD127">
        <f>IF(OR(CA127="",CB127=""),"",CA127-2.66*CB127)</f>
        <v/>
      </c>
      <c r="CE127">
        <f>IF(OR(CA127="",COUNT(BY120:BY127)&lt;8),"",IF(COUNTIF(BY120:BY127,"&gt;"&amp;CA127)=8,"Above",IF(COUNTIF(BY120:BY127,"&lt;"&amp;CA127)=8,"Below","")))</f>
        <v/>
      </c>
      <c r="CF127">
        <f>IF('Weekly data'!$C127="","",IF(Metrics!$J$16="Seasonal bookings",IF(OR(N(IFERROR(INDEX(Targets!$L$6:$L$45,MATCH('Weekly data'!$C127,Targets!$A$6:$A$45,0)),0))=0,SUM(Seasonality!$B$6:$B$18)=0),"",IFERROR(INDEX(Targets!$L$6:$L$45,MATCH('Weekly data'!$C127,Targets!$A$6:$A$45,0)),0)*$B127/SUM(Seasonality!$B$6:$B$18)),IF(Metrics!$J$16="Seasonal pipeline",IF(OR(N(IFERROR(INDEX(Targets!$L$6:$L$45,MATCH('Weekly data'!$C127,Targets!$A$6:$A$45,0)),0))=0,SUM(Seasonality!$C$6:$C$18)=0),"",IFERROR(INDEX(Targets!$L$6:$L$45,MATCH('Weekly data'!$C127,Targets!$A$6:$A$45,0)),0)*$C127/SUM(Seasonality!$C$6:$C$18)),IF(Metrics!$J$16="Quarter plan",IF(N(IFERROR(INDEX(Targets!$L$6:$L$45,MATCH('Weekly data'!$C127,Targets!$A$6:$A$45,0)),0))=0,"",IFERROR(INDEX(Targets!$L$6:$L$45,MATCH('Weekly data'!$C127,Targets!$A$6:$A$45,0)),0)),IF(AND(Metrics!$J$16="Weekly",ISNUMBER(Metrics!$K$16)),Metrics!$K$16,"")))))</f>
        <v/>
      </c>
      <c r="CG127">
        <f>IF(NOT(ISNUMBER('Weekly data'!O127)),"",IF(Metrics!$L$16="% of target",IF(ISNUMBER(CF127),IF(CF127=0,"",'Weekly data'!O127/CF127),""),'Weekly data'!O127))</f>
        <v/>
      </c>
      <c r="CH127">
        <f>IF(AND(ISNUMBER(CG127),ISNUMBER(CG126)),ABS(CG127-CG126),"")</f>
        <v/>
      </c>
      <c r="CI127">
        <f>IF(COUNT(CG115:CG126)&lt;12,"",AVERAGE(CG115:CG126))</f>
        <v/>
      </c>
      <c r="CJ127">
        <f>IF(COUNT(CH116:CH126)&lt;11,"",AVERAGE(CH116:CH126))</f>
        <v/>
      </c>
      <c r="CK127">
        <f>IF(OR(CI127="",CJ127=""),"",CI127+2.66*CJ127)</f>
        <v/>
      </c>
      <c r="CL127">
        <f>IF(OR(CI127="",CJ127=""),"",CI127-2.66*CJ127)</f>
        <v/>
      </c>
      <c r="CM127">
        <f>IF(OR(CI127="",COUNT(CG120:CG127)&lt;8),"",IF(COUNTIF(CG120:CG127,"&gt;"&amp;CI127)=8,"Above",IF(COUNTIF(CG120:CG127,"&lt;"&amp;CI127)=8,"Below","")))</f>
        <v/>
      </c>
      <c r="CN127">
        <f>IF('Weekly data'!$C127="","",IF(Metrics!$J$17="Seasonal bookings",IF(OR(N(IFERROR(INDEX(Targets!$M$6:$M$45,MATCH('Weekly data'!$C127,Targets!$A$6:$A$45,0)),0))=0,SUM(Seasonality!$B$6:$B$18)=0),"",IFERROR(INDEX(Targets!$M$6:$M$45,MATCH('Weekly data'!$C127,Targets!$A$6:$A$45,0)),0)*$B127/SUM(Seasonality!$B$6:$B$18)),IF(Metrics!$J$17="Seasonal pipeline",IF(OR(N(IFERROR(INDEX(Targets!$M$6:$M$45,MATCH('Weekly data'!$C127,Targets!$A$6:$A$45,0)),0))=0,SUM(Seasonality!$C$6:$C$18)=0),"",IFERROR(INDEX(Targets!$M$6:$M$45,MATCH('Weekly data'!$C127,Targets!$A$6:$A$45,0)),0)*$C127/SUM(Seasonality!$C$6:$C$18)),IF(Metrics!$J$17="Quarter plan",IF(N(IFERROR(INDEX(Targets!$M$6:$M$45,MATCH('Weekly data'!$C127,Targets!$A$6:$A$45,0)),0))=0,"",IFERROR(INDEX(Targets!$M$6:$M$45,MATCH('Weekly data'!$C127,Targets!$A$6:$A$45,0)),0)),IF(AND(Metrics!$J$17="Weekly",ISNUMBER(Metrics!$K$17)),Metrics!$K$17,"")))))</f>
        <v/>
      </c>
      <c r="CO127">
        <f>IF(NOT(ISNUMBER('Weekly data'!P127)),"",IF(Metrics!$L$17="% of target",IF(ISNUMBER(CN127),IF(CN127=0,"",'Weekly data'!P127/CN127),""),'Weekly data'!P127))</f>
        <v/>
      </c>
      <c r="CP127">
        <f>IF(AND(ISNUMBER(CO127),ISNUMBER(CO126)),ABS(CO127-CO126),"")</f>
        <v/>
      </c>
      <c r="CQ127">
        <f>IF(COUNT(CO115:CO126)&lt;12,"",AVERAGE(CO115:CO126))</f>
        <v/>
      </c>
      <c r="CR127">
        <f>IF(COUNT(CP116:CP126)&lt;11,"",AVERAGE(CP116:CP126))</f>
        <v/>
      </c>
      <c r="CS127">
        <f>IF(OR(CQ127="",CR127=""),"",CQ127+2.66*CR127)</f>
        <v/>
      </c>
      <c r="CT127">
        <f>IF(OR(CQ127="",CR127=""),"",CQ127-2.66*CR127)</f>
        <v/>
      </c>
      <c r="CU127">
        <f>IF(OR(CQ127="",COUNT(CO120:CO127)&lt;8),"",IF(COUNTIF(CO120:CO127,"&gt;"&amp;CQ127)=8,"Above",IF(COUNTIF(CO120:CO127,"&lt;"&amp;CQ127)=8,"Below","")))</f>
        <v/>
      </c>
    </row>
    <row r="128">
      <c r="A128" s="8">
        <f>'Weekly data'!A128</f>
        <v/>
      </c>
      <c r="B128">
        <f>IF('Weekly data'!D128="","",INDEX(Seasonality!$B$6:$B$18,'Weekly data'!D128))</f>
        <v/>
      </c>
      <c r="C128">
        <f>IF('Weekly data'!D128="","",INDEX(Seasonality!$C$6:$C$18,'Weekly data'!D128))</f>
        <v/>
      </c>
      <c r="D128">
        <f>IF('Weekly data'!$C128="","",IF(Metrics!$J$6="Seasonal bookings",IF(OR(N(IFERROR(INDEX(Targets!$B$6:$B$45,MATCH('Weekly data'!$C128,Targets!$A$6:$A$45,0)),0))=0,SUM(Seasonality!$B$6:$B$18)=0),"",IFERROR(INDEX(Targets!$B$6:$B$45,MATCH('Weekly data'!$C128,Targets!$A$6:$A$45,0)),0)*$B128/SUM(Seasonality!$B$6:$B$18)),IF(Metrics!$J$6="Seasonal pipeline",IF(OR(N(IFERROR(INDEX(Targets!$B$6:$B$45,MATCH('Weekly data'!$C128,Targets!$A$6:$A$45,0)),0))=0,SUM(Seasonality!$C$6:$C$18)=0),"",IFERROR(INDEX(Targets!$B$6:$B$45,MATCH('Weekly data'!$C128,Targets!$A$6:$A$45,0)),0)*$C128/SUM(Seasonality!$C$6:$C$18)),IF(Metrics!$J$6="Quarter plan",IF(N(IFERROR(INDEX(Targets!$B$6:$B$45,MATCH('Weekly data'!$C128,Targets!$A$6:$A$45,0)),0))=0,"",IFERROR(INDEX(Targets!$B$6:$B$45,MATCH('Weekly data'!$C128,Targets!$A$6:$A$45,0)),0)),IF(AND(Metrics!$J$6="Weekly",ISNUMBER(Metrics!$K$6)),Metrics!$K$6,"")))))</f>
        <v/>
      </c>
      <c r="E128">
        <f>IF(NOT(ISNUMBER('Weekly data'!E128)),"",IF(Metrics!$L$6="% of target",IF(ISNUMBER(D128),IF(D128=0,"",'Weekly data'!E128/D128),""),'Weekly data'!E128))</f>
        <v/>
      </c>
      <c r="F128">
        <f>IF(AND(ISNUMBER(E128),ISNUMBER(E127)),ABS(E128-E127),"")</f>
        <v/>
      </c>
      <c r="G128">
        <f>IF(COUNT(E116:E127)&lt;12,"",AVERAGE(E116:E127))</f>
        <v/>
      </c>
      <c r="H128">
        <f>IF(COUNT(F117:F127)&lt;11,"",AVERAGE(F117:F127))</f>
        <v/>
      </c>
      <c r="I128">
        <f>IF(OR(G128="",H128=""),"",G128+2.66*H128)</f>
        <v/>
      </c>
      <c r="J128">
        <f>IF(OR(G128="",H128=""),"",G128-2.66*H128)</f>
        <v/>
      </c>
      <c r="K128">
        <f>IF(OR(G128="",COUNT(E121:E128)&lt;8),"",IF(COUNTIF(E121:E128,"&gt;"&amp;G128)=8,"Above",IF(COUNTIF(E121:E128,"&lt;"&amp;G128)=8,"Below","")))</f>
        <v/>
      </c>
      <c r="L128">
        <f>IF('Weekly data'!$C128="","",IF(Metrics!$J$7="Seasonal bookings",IF(OR(N(IFERROR(INDEX(Targets!$C$6:$C$45,MATCH('Weekly data'!$C128,Targets!$A$6:$A$45,0)),0))=0,SUM(Seasonality!$B$6:$B$18)=0),"",IFERROR(INDEX(Targets!$C$6:$C$45,MATCH('Weekly data'!$C128,Targets!$A$6:$A$45,0)),0)*$B128/SUM(Seasonality!$B$6:$B$18)),IF(Metrics!$J$7="Seasonal pipeline",IF(OR(N(IFERROR(INDEX(Targets!$C$6:$C$45,MATCH('Weekly data'!$C128,Targets!$A$6:$A$45,0)),0))=0,SUM(Seasonality!$C$6:$C$18)=0),"",IFERROR(INDEX(Targets!$C$6:$C$45,MATCH('Weekly data'!$C128,Targets!$A$6:$A$45,0)),0)*$C128/SUM(Seasonality!$C$6:$C$18)),IF(Metrics!$J$7="Quarter plan",IF(N(IFERROR(INDEX(Targets!$C$6:$C$45,MATCH('Weekly data'!$C128,Targets!$A$6:$A$45,0)),0))=0,"",IFERROR(INDEX(Targets!$C$6:$C$45,MATCH('Weekly data'!$C128,Targets!$A$6:$A$45,0)),0)),IF(AND(Metrics!$J$7="Weekly",ISNUMBER(Metrics!$K$7)),Metrics!$K$7,"")))))</f>
        <v/>
      </c>
      <c r="M128">
        <f>IF(NOT(ISNUMBER('Weekly data'!F128)),"",IF(Metrics!$L$7="% of target",IF(ISNUMBER(L128),IF(L128=0,"",'Weekly data'!F128/L128),""),'Weekly data'!F128))</f>
        <v/>
      </c>
      <c r="N128">
        <f>IF(AND(ISNUMBER(M128),ISNUMBER(M127)),ABS(M128-M127),"")</f>
        <v/>
      </c>
      <c r="O128">
        <f>IF(COUNT(M116:M127)&lt;12,"",AVERAGE(M116:M127))</f>
        <v/>
      </c>
      <c r="P128">
        <f>IF(COUNT(N117:N127)&lt;11,"",AVERAGE(N117:N127))</f>
        <v/>
      </c>
      <c r="Q128">
        <f>IF(OR(O128="",P128=""),"",O128+2.66*P128)</f>
        <v/>
      </c>
      <c r="R128">
        <f>IF(OR(O128="",P128=""),"",O128-2.66*P128)</f>
        <v/>
      </c>
      <c r="S128">
        <f>IF(OR(O128="",COUNT(M121:M128)&lt;8),"",IF(COUNTIF(M121:M128,"&gt;"&amp;O128)=8,"Above",IF(COUNTIF(M121:M128,"&lt;"&amp;O128)=8,"Below","")))</f>
        <v/>
      </c>
      <c r="T128">
        <f>IF('Weekly data'!$C128="","",IF(Metrics!$J$8="Seasonal bookings",IF(OR(N(IFERROR(INDEX(Targets!$D$6:$D$45,MATCH('Weekly data'!$C128,Targets!$A$6:$A$45,0)),0))=0,SUM(Seasonality!$B$6:$B$18)=0),"",IFERROR(INDEX(Targets!$D$6:$D$45,MATCH('Weekly data'!$C128,Targets!$A$6:$A$45,0)),0)*$B128/SUM(Seasonality!$B$6:$B$18)),IF(Metrics!$J$8="Seasonal pipeline",IF(OR(N(IFERROR(INDEX(Targets!$D$6:$D$45,MATCH('Weekly data'!$C128,Targets!$A$6:$A$45,0)),0))=0,SUM(Seasonality!$C$6:$C$18)=0),"",IFERROR(INDEX(Targets!$D$6:$D$45,MATCH('Weekly data'!$C128,Targets!$A$6:$A$45,0)),0)*$C128/SUM(Seasonality!$C$6:$C$18)),IF(Metrics!$J$8="Quarter plan",IF(N(IFERROR(INDEX(Targets!$D$6:$D$45,MATCH('Weekly data'!$C128,Targets!$A$6:$A$45,0)),0))=0,"",IFERROR(INDEX(Targets!$D$6:$D$45,MATCH('Weekly data'!$C128,Targets!$A$6:$A$45,0)),0)),IF(AND(Metrics!$J$8="Weekly",ISNUMBER(Metrics!$K$8)),Metrics!$K$8,"")))))</f>
        <v/>
      </c>
      <c r="U128">
        <f>IF(NOT(ISNUMBER('Weekly data'!G128)),"",IF(Metrics!$L$8="% of target",IF(ISNUMBER(T128),IF(T128=0,"",'Weekly data'!G128/T128),""),'Weekly data'!G128))</f>
        <v/>
      </c>
      <c r="V128">
        <f>IF(AND(ISNUMBER(U128),ISNUMBER(U127)),ABS(U128-U127),"")</f>
        <v/>
      </c>
      <c r="W128">
        <f>IF(COUNT(U116:U127)&lt;12,"",AVERAGE(U116:U127))</f>
        <v/>
      </c>
      <c r="X128">
        <f>IF(COUNT(V117:V127)&lt;11,"",AVERAGE(V117:V127))</f>
        <v/>
      </c>
      <c r="Y128">
        <f>IF(OR(W128="",X128=""),"",W128+2.66*X128)</f>
        <v/>
      </c>
      <c r="Z128">
        <f>IF(OR(W128="",X128=""),"",W128-2.66*X128)</f>
        <v/>
      </c>
      <c r="AA128">
        <f>IF(OR(W128="",COUNT(U121:U128)&lt;8),"",IF(COUNTIF(U121:U128,"&gt;"&amp;W128)=8,"Above",IF(COUNTIF(U121:U128,"&lt;"&amp;W128)=8,"Below","")))</f>
        <v/>
      </c>
      <c r="AB128">
        <f>IF('Weekly data'!$C128="","",IF(Metrics!$J$9="Seasonal bookings",IF(OR(N(IFERROR(INDEX(Targets!$E$6:$E$45,MATCH('Weekly data'!$C128,Targets!$A$6:$A$45,0)),0))=0,SUM(Seasonality!$B$6:$B$18)=0),"",IFERROR(INDEX(Targets!$E$6:$E$45,MATCH('Weekly data'!$C128,Targets!$A$6:$A$45,0)),0)*$B128/SUM(Seasonality!$B$6:$B$18)),IF(Metrics!$J$9="Seasonal pipeline",IF(OR(N(IFERROR(INDEX(Targets!$E$6:$E$45,MATCH('Weekly data'!$C128,Targets!$A$6:$A$45,0)),0))=0,SUM(Seasonality!$C$6:$C$18)=0),"",IFERROR(INDEX(Targets!$E$6:$E$45,MATCH('Weekly data'!$C128,Targets!$A$6:$A$45,0)),0)*$C128/SUM(Seasonality!$C$6:$C$18)),IF(Metrics!$J$9="Quarter plan",IF(N(IFERROR(INDEX(Targets!$E$6:$E$45,MATCH('Weekly data'!$C128,Targets!$A$6:$A$45,0)),0))=0,"",IFERROR(INDEX(Targets!$E$6:$E$45,MATCH('Weekly data'!$C128,Targets!$A$6:$A$45,0)),0)),IF(AND(Metrics!$J$9="Weekly",ISNUMBER(Metrics!$K$9)),Metrics!$K$9,"")))))</f>
        <v/>
      </c>
      <c r="AC128">
        <f>IF(NOT(ISNUMBER('Weekly data'!H128)),"",IF(Metrics!$L$9="% of target",IF(ISNUMBER(AB128),IF(AB128=0,"",'Weekly data'!H128/AB128),""),'Weekly data'!H128))</f>
        <v/>
      </c>
      <c r="AD128">
        <f>IF(AND(ISNUMBER(AC128),ISNUMBER(AC127)),ABS(AC128-AC127),"")</f>
        <v/>
      </c>
      <c r="AE128">
        <f>IF(COUNT(AC116:AC127)&lt;12,"",AVERAGE(AC116:AC127))</f>
        <v/>
      </c>
      <c r="AF128">
        <f>IF(COUNT(AD117:AD127)&lt;11,"",AVERAGE(AD117:AD127))</f>
        <v/>
      </c>
      <c r="AG128">
        <f>IF(OR(AE128="",AF128=""),"",AE128+2.66*AF128)</f>
        <v/>
      </c>
      <c r="AH128">
        <f>IF(OR(AE128="",AF128=""),"",AE128-2.66*AF128)</f>
        <v/>
      </c>
      <c r="AI128">
        <f>IF(OR(AE128="",COUNT(AC121:AC128)&lt;8),"",IF(COUNTIF(AC121:AC128,"&gt;"&amp;AE128)=8,"Above",IF(COUNTIF(AC121:AC128,"&lt;"&amp;AE128)=8,"Below","")))</f>
        <v/>
      </c>
      <c r="AJ128">
        <f>IF('Weekly data'!$C128="","",IF(Metrics!$J$10="Seasonal bookings",IF(OR(N(IFERROR(INDEX(Targets!$F$6:$F$45,MATCH('Weekly data'!$C128,Targets!$A$6:$A$45,0)),0))=0,SUM(Seasonality!$B$6:$B$18)=0),"",IFERROR(INDEX(Targets!$F$6:$F$45,MATCH('Weekly data'!$C128,Targets!$A$6:$A$45,0)),0)*$B128/SUM(Seasonality!$B$6:$B$18)),IF(Metrics!$J$10="Seasonal pipeline",IF(OR(N(IFERROR(INDEX(Targets!$F$6:$F$45,MATCH('Weekly data'!$C128,Targets!$A$6:$A$45,0)),0))=0,SUM(Seasonality!$C$6:$C$18)=0),"",IFERROR(INDEX(Targets!$F$6:$F$45,MATCH('Weekly data'!$C128,Targets!$A$6:$A$45,0)),0)*$C128/SUM(Seasonality!$C$6:$C$18)),IF(Metrics!$J$10="Quarter plan",IF(N(IFERROR(INDEX(Targets!$F$6:$F$45,MATCH('Weekly data'!$C128,Targets!$A$6:$A$45,0)),0))=0,"",IFERROR(INDEX(Targets!$F$6:$F$45,MATCH('Weekly data'!$C128,Targets!$A$6:$A$45,0)),0)),IF(AND(Metrics!$J$10="Weekly",ISNUMBER(Metrics!$K$10)),Metrics!$K$10,"")))))</f>
        <v/>
      </c>
      <c r="AK128">
        <f>IF(NOT(ISNUMBER('Weekly data'!I128)),"",IF(Metrics!$L$10="% of target",IF(ISNUMBER(AJ128),IF(AJ128=0,"",'Weekly data'!I128/AJ128),""),'Weekly data'!I128))</f>
        <v/>
      </c>
      <c r="AL128">
        <f>IF(AND(ISNUMBER(AK128),ISNUMBER(AK127)),ABS(AK128-AK127),"")</f>
        <v/>
      </c>
      <c r="AM128">
        <f>IF(COUNT(AK116:AK127)&lt;12,"",AVERAGE(AK116:AK127))</f>
        <v/>
      </c>
      <c r="AN128">
        <f>IF(COUNT(AL117:AL127)&lt;11,"",AVERAGE(AL117:AL127))</f>
        <v/>
      </c>
      <c r="AO128">
        <f>IF(OR(AM128="",AN128=""),"",AM128+2.66*AN128)</f>
        <v/>
      </c>
      <c r="AP128">
        <f>IF(OR(AM128="",AN128=""),"",AM128-2.66*AN128)</f>
        <v/>
      </c>
      <c r="AQ128">
        <f>IF(OR(AM128="",COUNT(AK121:AK128)&lt;8),"",IF(COUNTIF(AK121:AK128,"&gt;"&amp;AM128)=8,"Above",IF(COUNTIF(AK121:AK128,"&lt;"&amp;AM128)=8,"Below","")))</f>
        <v/>
      </c>
      <c r="AR128">
        <f>IF('Weekly data'!$C128="","",IF(Metrics!$J$11="Seasonal bookings",IF(OR(N(IFERROR(INDEX(Targets!$G$6:$G$45,MATCH('Weekly data'!$C128,Targets!$A$6:$A$45,0)),0))=0,SUM(Seasonality!$B$6:$B$18)=0),"",IFERROR(INDEX(Targets!$G$6:$G$45,MATCH('Weekly data'!$C128,Targets!$A$6:$A$45,0)),0)*$B128/SUM(Seasonality!$B$6:$B$18)),IF(Metrics!$J$11="Seasonal pipeline",IF(OR(N(IFERROR(INDEX(Targets!$G$6:$G$45,MATCH('Weekly data'!$C128,Targets!$A$6:$A$45,0)),0))=0,SUM(Seasonality!$C$6:$C$18)=0),"",IFERROR(INDEX(Targets!$G$6:$G$45,MATCH('Weekly data'!$C128,Targets!$A$6:$A$45,0)),0)*$C128/SUM(Seasonality!$C$6:$C$18)),IF(Metrics!$J$11="Quarter plan",IF(N(IFERROR(INDEX(Targets!$G$6:$G$45,MATCH('Weekly data'!$C128,Targets!$A$6:$A$45,0)),0))=0,"",IFERROR(INDEX(Targets!$G$6:$G$45,MATCH('Weekly data'!$C128,Targets!$A$6:$A$45,0)),0)),IF(AND(Metrics!$J$11="Weekly",ISNUMBER(Metrics!$K$11)),Metrics!$K$11,"")))))</f>
        <v/>
      </c>
      <c r="AS128">
        <f>IF(NOT(ISNUMBER('Weekly data'!J128)),"",IF(Metrics!$L$11="% of target",IF(ISNUMBER(AR128),IF(AR128=0,"",'Weekly data'!J128/AR128),""),'Weekly data'!J128))</f>
        <v/>
      </c>
      <c r="AT128">
        <f>IF(AND(ISNUMBER(AS128),ISNUMBER(AS127)),ABS(AS128-AS127),"")</f>
        <v/>
      </c>
      <c r="AU128">
        <f>IF(COUNT(AS116:AS127)&lt;12,"",AVERAGE(AS116:AS127))</f>
        <v/>
      </c>
      <c r="AV128">
        <f>IF(COUNT(AT117:AT127)&lt;11,"",AVERAGE(AT117:AT127))</f>
        <v/>
      </c>
      <c r="AW128">
        <f>IF(OR(AU128="",AV128=""),"",AU128+2.66*AV128)</f>
        <v/>
      </c>
      <c r="AX128">
        <f>IF(OR(AU128="",AV128=""),"",AU128-2.66*AV128)</f>
        <v/>
      </c>
      <c r="AY128">
        <f>IF(OR(AU128="",COUNT(AS121:AS128)&lt;8),"",IF(COUNTIF(AS121:AS128,"&gt;"&amp;AU128)=8,"Above",IF(COUNTIF(AS121:AS128,"&lt;"&amp;AU128)=8,"Below","")))</f>
        <v/>
      </c>
      <c r="AZ128">
        <f>IF('Weekly data'!$C128="","",IF(Metrics!$J$12="Seasonal bookings",IF(OR(N(IFERROR(INDEX(Targets!$H$6:$H$45,MATCH('Weekly data'!$C128,Targets!$A$6:$A$45,0)),0))=0,SUM(Seasonality!$B$6:$B$18)=0),"",IFERROR(INDEX(Targets!$H$6:$H$45,MATCH('Weekly data'!$C128,Targets!$A$6:$A$45,0)),0)*$B128/SUM(Seasonality!$B$6:$B$18)),IF(Metrics!$J$12="Seasonal pipeline",IF(OR(N(IFERROR(INDEX(Targets!$H$6:$H$45,MATCH('Weekly data'!$C128,Targets!$A$6:$A$45,0)),0))=0,SUM(Seasonality!$C$6:$C$18)=0),"",IFERROR(INDEX(Targets!$H$6:$H$45,MATCH('Weekly data'!$C128,Targets!$A$6:$A$45,0)),0)*$C128/SUM(Seasonality!$C$6:$C$18)),IF(Metrics!$J$12="Quarter plan",IF(N(IFERROR(INDEX(Targets!$H$6:$H$45,MATCH('Weekly data'!$C128,Targets!$A$6:$A$45,0)),0))=0,"",IFERROR(INDEX(Targets!$H$6:$H$45,MATCH('Weekly data'!$C128,Targets!$A$6:$A$45,0)),0)),IF(AND(Metrics!$J$12="Weekly",ISNUMBER(Metrics!$K$12)),Metrics!$K$12,"")))))</f>
        <v/>
      </c>
      <c r="BA128">
        <f>IF(NOT(ISNUMBER('Weekly data'!K128)),"",IF(Metrics!$L$12="% of target",IF(ISNUMBER(AZ128),IF(AZ128=0,"",'Weekly data'!K128/AZ128),""),'Weekly data'!K128))</f>
        <v/>
      </c>
      <c r="BB128">
        <f>IF(AND(ISNUMBER(BA128),ISNUMBER(BA127)),ABS(BA128-BA127),"")</f>
        <v/>
      </c>
      <c r="BC128">
        <f>IF(COUNT(BA116:BA127)&lt;12,"",AVERAGE(BA116:BA127))</f>
        <v/>
      </c>
      <c r="BD128">
        <f>IF(COUNT(BB117:BB127)&lt;11,"",AVERAGE(BB117:BB127))</f>
        <v/>
      </c>
      <c r="BE128">
        <f>IF(OR(BC128="",BD128=""),"",BC128+2.66*BD128)</f>
        <v/>
      </c>
      <c r="BF128">
        <f>IF(OR(BC128="",BD128=""),"",BC128-2.66*BD128)</f>
        <v/>
      </c>
      <c r="BG128">
        <f>IF(OR(BC128="",COUNT(BA121:BA128)&lt;8),"",IF(COUNTIF(BA121:BA128,"&gt;"&amp;BC128)=8,"Above",IF(COUNTIF(BA121:BA128,"&lt;"&amp;BC128)=8,"Below","")))</f>
        <v/>
      </c>
      <c r="BH128">
        <f>IF('Weekly data'!$C128="","",IF(Metrics!$J$13="Seasonal bookings",IF(OR(N(IFERROR(INDEX(Targets!$I$6:$I$45,MATCH('Weekly data'!$C128,Targets!$A$6:$A$45,0)),0))=0,SUM(Seasonality!$B$6:$B$18)=0),"",IFERROR(INDEX(Targets!$I$6:$I$45,MATCH('Weekly data'!$C128,Targets!$A$6:$A$45,0)),0)*$B128/SUM(Seasonality!$B$6:$B$18)),IF(Metrics!$J$13="Seasonal pipeline",IF(OR(N(IFERROR(INDEX(Targets!$I$6:$I$45,MATCH('Weekly data'!$C128,Targets!$A$6:$A$45,0)),0))=0,SUM(Seasonality!$C$6:$C$18)=0),"",IFERROR(INDEX(Targets!$I$6:$I$45,MATCH('Weekly data'!$C128,Targets!$A$6:$A$45,0)),0)*$C128/SUM(Seasonality!$C$6:$C$18)),IF(Metrics!$J$13="Quarter plan",IF(N(IFERROR(INDEX(Targets!$I$6:$I$45,MATCH('Weekly data'!$C128,Targets!$A$6:$A$45,0)),0))=0,"",IFERROR(INDEX(Targets!$I$6:$I$45,MATCH('Weekly data'!$C128,Targets!$A$6:$A$45,0)),0)),IF(AND(Metrics!$J$13="Weekly",ISNUMBER(Metrics!$K$13)),Metrics!$K$13,"")))))</f>
        <v/>
      </c>
      <c r="BI128">
        <f>IF(NOT(ISNUMBER('Weekly data'!L128)),"",IF(Metrics!$L$13="% of target",IF(ISNUMBER(BH128),IF(BH128=0,"",'Weekly data'!L128/BH128),""),'Weekly data'!L128))</f>
        <v/>
      </c>
      <c r="BJ128">
        <f>IF(AND(ISNUMBER(BI128),ISNUMBER(BI127)),ABS(BI128-BI127),"")</f>
        <v/>
      </c>
      <c r="BK128">
        <f>IF(COUNT(BI116:BI127)&lt;12,"",AVERAGE(BI116:BI127))</f>
        <v/>
      </c>
      <c r="BL128">
        <f>IF(COUNT(BJ117:BJ127)&lt;11,"",AVERAGE(BJ117:BJ127))</f>
        <v/>
      </c>
      <c r="BM128">
        <f>IF(OR(BK128="",BL128=""),"",BK128+2.66*BL128)</f>
        <v/>
      </c>
      <c r="BN128">
        <f>IF(OR(BK128="",BL128=""),"",BK128-2.66*BL128)</f>
        <v/>
      </c>
      <c r="BO128">
        <f>IF(OR(BK128="",COUNT(BI121:BI128)&lt;8),"",IF(COUNTIF(BI121:BI128,"&gt;"&amp;BK128)=8,"Above",IF(COUNTIF(BI121:BI128,"&lt;"&amp;BK128)=8,"Below","")))</f>
        <v/>
      </c>
      <c r="BP128">
        <f>IF('Weekly data'!$C128="","",IF(Metrics!$J$14="Seasonal bookings",IF(OR(N(IFERROR(INDEX(Targets!$J$6:$J$45,MATCH('Weekly data'!$C128,Targets!$A$6:$A$45,0)),0))=0,SUM(Seasonality!$B$6:$B$18)=0),"",IFERROR(INDEX(Targets!$J$6:$J$45,MATCH('Weekly data'!$C128,Targets!$A$6:$A$45,0)),0)*$B128/SUM(Seasonality!$B$6:$B$18)),IF(Metrics!$J$14="Seasonal pipeline",IF(OR(N(IFERROR(INDEX(Targets!$J$6:$J$45,MATCH('Weekly data'!$C128,Targets!$A$6:$A$45,0)),0))=0,SUM(Seasonality!$C$6:$C$18)=0),"",IFERROR(INDEX(Targets!$J$6:$J$45,MATCH('Weekly data'!$C128,Targets!$A$6:$A$45,0)),0)*$C128/SUM(Seasonality!$C$6:$C$18)),IF(Metrics!$J$14="Quarter plan",IF(N(IFERROR(INDEX(Targets!$J$6:$J$45,MATCH('Weekly data'!$C128,Targets!$A$6:$A$45,0)),0))=0,"",IFERROR(INDEX(Targets!$J$6:$J$45,MATCH('Weekly data'!$C128,Targets!$A$6:$A$45,0)),0)),IF(AND(Metrics!$J$14="Weekly",ISNUMBER(Metrics!$K$14)),Metrics!$K$14,"")))))</f>
        <v/>
      </c>
      <c r="BQ128">
        <f>IF(NOT(ISNUMBER('Weekly data'!M128)),"",IF(Metrics!$L$14="% of target",IF(ISNUMBER(BP128),IF(BP128=0,"",'Weekly data'!M128/BP128),""),'Weekly data'!M128))</f>
        <v/>
      </c>
      <c r="BR128">
        <f>IF(AND(ISNUMBER(BQ128),ISNUMBER(BQ127)),ABS(BQ128-BQ127),"")</f>
        <v/>
      </c>
      <c r="BS128">
        <f>IF(COUNT(BQ116:BQ127)&lt;12,"",AVERAGE(BQ116:BQ127))</f>
        <v/>
      </c>
      <c r="BT128">
        <f>IF(COUNT(BR117:BR127)&lt;11,"",AVERAGE(BR117:BR127))</f>
        <v/>
      </c>
      <c r="BU128">
        <f>IF(OR(BS128="",BT128=""),"",BS128+2.66*BT128)</f>
        <v/>
      </c>
      <c r="BV128">
        <f>IF(OR(BS128="",BT128=""),"",BS128-2.66*BT128)</f>
        <v/>
      </c>
      <c r="BW128">
        <f>IF(OR(BS128="",COUNT(BQ121:BQ128)&lt;8),"",IF(COUNTIF(BQ121:BQ128,"&gt;"&amp;BS128)=8,"Above",IF(COUNTIF(BQ121:BQ128,"&lt;"&amp;BS128)=8,"Below","")))</f>
        <v/>
      </c>
      <c r="BX128">
        <f>IF('Weekly data'!$C128="","",IF(Metrics!$J$15="Seasonal bookings",IF(OR(N(IFERROR(INDEX(Targets!$K$6:$K$45,MATCH('Weekly data'!$C128,Targets!$A$6:$A$45,0)),0))=0,SUM(Seasonality!$B$6:$B$18)=0),"",IFERROR(INDEX(Targets!$K$6:$K$45,MATCH('Weekly data'!$C128,Targets!$A$6:$A$45,0)),0)*$B128/SUM(Seasonality!$B$6:$B$18)),IF(Metrics!$J$15="Seasonal pipeline",IF(OR(N(IFERROR(INDEX(Targets!$K$6:$K$45,MATCH('Weekly data'!$C128,Targets!$A$6:$A$45,0)),0))=0,SUM(Seasonality!$C$6:$C$18)=0),"",IFERROR(INDEX(Targets!$K$6:$K$45,MATCH('Weekly data'!$C128,Targets!$A$6:$A$45,0)),0)*$C128/SUM(Seasonality!$C$6:$C$18)),IF(Metrics!$J$15="Quarter plan",IF(N(IFERROR(INDEX(Targets!$K$6:$K$45,MATCH('Weekly data'!$C128,Targets!$A$6:$A$45,0)),0))=0,"",IFERROR(INDEX(Targets!$K$6:$K$45,MATCH('Weekly data'!$C128,Targets!$A$6:$A$45,0)),0)),IF(AND(Metrics!$J$15="Weekly",ISNUMBER(Metrics!$K$15)),Metrics!$K$15,"")))))</f>
        <v/>
      </c>
      <c r="BY128">
        <f>IF(NOT(ISNUMBER('Weekly data'!N128)),"",IF(Metrics!$L$15="% of target",IF(ISNUMBER(BX128),IF(BX128=0,"",'Weekly data'!N128/BX128),""),'Weekly data'!N128))</f>
        <v/>
      </c>
      <c r="BZ128">
        <f>IF(AND(ISNUMBER(BY128),ISNUMBER(BY127)),ABS(BY128-BY127),"")</f>
        <v/>
      </c>
      <c r="CA128">
        <f>IF(COUNT(BY116:BY127)&lt;12,"",AVERAGE(BY116:BY127))</f>
        <v/>
      </c>
      <c r="CB128">
        <f>IF(COUNT(BZ117:BZ127)&lt;11,"",AVERAGE(BZ117:BZ127))</f>
        <v/>
      </c>
      <c r="CC128">
        <f>IF(OR(CA128="",CB128=""),"",CA128+2.66*CB128)</f>
        <v/>
      </c>
      <c r="CD128">
        <f>IF(OR(CA128="",CB128=""),"",CA128-2.66*CB128)</f>
        <v/>
      </c>
      <c r="CE128">
        <f>IF(OR(CA128="",COUNT(BY121:BY128)&lt;8),"",IF(COUNTIF(BY121:BY128,"&gt;"&amp;CA128)=8,"Above",IF(COUNTIF(BY121:BY128,"&lt;"&amp;CA128)=8,"Below","")))</f>
        <v/>
      </c>
      <c r="CF128">
        <f>IF('Weekly data'!$C128="","",IF(Metrics!$J$16="Seasonal bookings",IF(OR(N(IFERROR(INDEX(Targets!$L$6:$L$45,MATCH('Weekly data'!$C128,Targets!$A$6:$A$45,0)),0))=0,SUM(Seasonality!$B$6:$B$18)=0),"",IFERROR(INDEX(Targets!$L$6:$L$45,MATCH('Weekly data'!$C128,Targets!$A$6:$A$45,0)),0)*$B128/SUM(Seasonality!$B$6:$B$18)),IF(Metrics!$J$16="Seasonal pipeline",IF(OR(N(IFERROR(INDEX(Targets!$L$6:$L$45,MATCH('Weekly data'!$C128,Targets!$A$6:$A$45,0)),0))=0,SUM(Seasonality!$C$6:$C$18)=0),"",IFERROR(INDEX(Targets!$L$6:$L$45,MATCH('Weekly data'!$C128,Targets!$A$6:$A$45,0)),0)*$C128/SUM(Seasonality!$C$6:$C$18)),IF(Metrics!$J$16="Quarter plan",IF(N(IFERROR(INDEX(Targets!$L$6:$L$45,MATCH('Weekly data'!$C128,Targets!$A$6:$A$45,0)),0))=0,"",IFERROR(INDEX(Targets!$L$6:$L$45,MATCH('Weekly data'!$C128,Targets!$A$6:$A$45,0)),0)),IF(AND(Metrics!$J$16="Weekly",ISNUMBER(Metrics!$K$16)),Metrics!$K$16,"")))))</f>
        <v/>
      </c>
      <c r="CG128">
        <f>IF(NOT(ISNUMBER('Weekly data'!O128)),"",IF(Metrics!$L$16="% of target",IF(ISNUMBER(CF128),IF(CF128=0,"",'Weekly data'!O128/CF128),""),'Weekly data'!O128))</f>
        <v/>
      </c>
      <c r="CH128">
        <f>IF(AND(ISNUMBER(CG128),ISNUMBER(CG127)),ABS(CG128-CG127),"")</f>
        <v/>
      </c>
      <c r="CI128">
        <f>IF(COUNT(CG116:CG127)&lt;12,"",AVERAGE(CG116:CG127))</f>
        <v/>
      </c>
      <c r="CJ128">
        <f>IF(COUNT(CH117:CH127)&lt;11,"",AVERAGE(CH117:CH127))</f>
        <v/>
      </c>
      <c r="CK128">
        <f>IF(OR(CI128="",CJ128=""),"",CI128+2.66*CJ128)</f>
        <v/>
      </c>
      <c r="CL128">
        <f>IF(OR(CI128="",CJ128=""),"",CI128-2.66*CJ128)</f>
        <v/>
      </c>
      <c r="CM128">
        <f>IF(OR(CI128="",COUNT(CG121:CG128)&lt;8),"",IF(COUNTIF(CG121:CG128,"&gt;"&amp;CI128)=8,"Above",IF(COUNTIF(CG121:CG128,"&lt;"&amp;CI128)=8,"Below","")))</f>
        <v/>
      </c>
      <c r="CN128">
        <f>IF('Weekly data'!$C128="","",IF(Metrics!$J$17="Seasonal bookings",IF(OR(N(IFERROR(INDEX(Targets!$M$6:$M$45,MATCH('Weekly data'!$C128,Targets!$A$6:$A$45,0)),0))=0,SUM(Seasonality!$B$6:$B$18)=0),"",IFERROR(INDEX(Targets!$M$6:$M$45,MATCH('Weekly data'!$C128,Targets!$A$6:$A$45,0)),0)*$B128/SUM(Seasonality!$B$6:$B$18)),IF(Metrics!$J$17="Seasonal pipeline",IF(OR(N(IFERROR(INDEX(Targets!$M$6:$M$45,MATCH('Weekly data'!$C128,Targets!$A$6:$A$45,0)),0))=0,SUM(Seasonality!$C$6:$C$18)=0),"",IFERROR(INDEX(Targets!$M$6:$M$45,MATCH('Weekly data'!$C128,Targets!$A$6:$A$45,0)),0)*$C128/SUM(Seasonality!$C$6:$C$18)),IF(Metrics!$J$17="Quarter plan",IF(N(IFERROR(INDEX(Targets!$M$6:$M$45,MATCH('Weekly data'!$C128,Targets!$A$6:$A$45,0)),0))=0,"",IFERROR(INDEX(Targets!$M$6:$M$45,MATCH('Weekly data'!$C128,Targets!$A$6:$A$45,0)),0)),IF(AND(Metrics!$J$17="Weekly",ISNUMBER(Metrics!$K$17)),Metrics!$K$17,"")))))</f>
        <v/>
      </c>
      <c r="CO128">
        <f>IF(NOT(ISNUMBER('Weekly data'!P128)),"",IF(Metrics!$L$17="% of target",IF(ISNUMBER(CN128),IF(CN128=0,"",'Weekly data'!P128/CN128),""),'Weekly data'!P128))</f>
        <v/>
      </c>
      <c r="CP128">
        <f>IF(AND(ISNUMBER(CO128),ISNUMBER(CO127)),ABS(CO128-CO127),"")</f>
        <v/>
      </c>
      <c r="CQ128">
        <f>IF(COUNT(CO116:CO127)&lt;12,"",AVERAGE(CO116:CO127))</f>
        <v/>
      </c>
      <c r="CR128">
        <f>IF(COUNT(CP117:CP127)&lt;11,"",AVERAGE(CP117:CP127))</f>
        <v/>
      </c>
      <c r="CS128">
        <f>IF(OR(CQ128="",CR128=""),"",CQ128+2.66*CR128)</f>
        <v/>
      </c>
      <c r="CT128">
        <f>IF(OR(CQ128="",CR128=""),"",CQ128-2.66*CR128)</f>
        <v/>
      </c>
      <c r="CU128">
        <f>IF(OR(CQ128="",COUNT(CO121:CO128)&lt;8),"",IF(COUNTIF(CO121:CO128,"&gt;"&amp;CQ128)=8,"Above",IF(COUNTIF(CO121:CO128,"&lt;"&amp;CQ128)=8,"Below","")))</f>
        <v/>
      </c>
    </row>
    <row r="129">
      <c r="A129" s="8">
        <f>'Weekly data'!A129</f>
        <v/>
      </c>
      <c r="B129">
        <f>IF('Weekly data'!D129="","",INDEX(Seasonality!$B$6:$B$18,'Weekly data'!D129))</f>
        <v/>
      </c>
      <c r="C129">
        <f>IF('Weekly data'!D129="","",INDEX(Seasonality!$C$6:$C$18,'Weekly data'!D129))</f>
        <v/>
      </c>
      <c r="D129">
        <f>IF('Weekly data'!$C129="","",IF(Metrics!$J$6="Seasonal bookings",IF(OR(N(IFERROR(INDEX(Targets!$B$6:$B$45,MATCH('Weekly data'!$C129,Targets!$A$6:$A$45,0)),0))=0,SUM(Seasonality!$B$6:$B$18)=0),"",IFERROR(INDEX(Targets!$B$6:$B$45,MATCH('Weekly data'!$C129,Targets!$A$6:$A$45,0)),0)*$B129/SUM(Seasonality!$B$6:$B$18)),IF(Metrics!$J$6="Seasonal pipeline",IF(OR(N(IFERROR(INDEX(Targets!$B$6:$B$45,MATCH('Weekly data'!$C129,Targets!$A$6:$A$45,0)),0))=0,SUM(Seasonality!$C$6:$C$18)=0),"",IFERROR(INDEX(Targets!$B$6:$B$45,MATCH('Weekly data'!$C129,Targets!$A$6:$A$45,0)),0)*$C129/SUM(Seasonality!$C$6:$C$18)),IF(Metrics!$J$6="Quarter plan",IF(N(IFERROR(INDEX(Targets!$B$6:$B$45,MATCH('Weekly data'!$C129,Targets!$A$6:$A$45,0)),0))=0,"",IFERROR(INDEX(Targets!$B$6:$B$45,MATCH('Weekly data'!$C129,Targets!$A$6:$A$45,0)),0)),IF(AND(Metrics!$J$6="Weekly",ISNUMBER(Metrics!$K$6)),Metrics!$K$6,"")))))</f>
        <v/>
      </c>
      <c r="E129">
        <f>IF(NOT(ISNUMBER('Weekly data'!E129)),"",IF(Metrics!$L$6="% of target",IF(ISNUMBER(D129),IF(D129=0,"",'Weekly data'!E129/D129),""),'Weekly data'!E129))</f>
        <v/>
      </c>
      <c r="F129">
        <f>IF(AND(ISNUMBER(E129),ISNUMBER(E128)),ABS(E129-E128),"")</f>
        <v/>
      </c>
      <c r="G129">
        <f>IF(COUNT(E117:E128)&lt;12,"",AVERAGE(E117:E128))</f>
        <v/>
      </c>
      <c r="H129">
        <f>IF(COUNT(F118:F128)&lt;11,"",AVERAGE(F118:F128))</f>
        <v/>
      </c>
      <c r="I129">
        <f>IF(OR(G129="",H129=""),"",G129+2.66*H129)</f>
        <v/>
      </c>
      <c r="J129">
        <f>IF(OR(G129="",H129=""),"",G129-2.66*H129)</f>
        <v/>
      </c>
      <c r="K129">
        <f>IF(OR(G129="",COUNT(E122:E129)&lt;8),"",IF(COUNTIF(E122:E129,"&gt;"&amp;G129)=8,"Above",IF(COUNTIF(E122:E129,"&lt;"&amp;G129)=8,"Below","")))</f>
        <v/>
      </c>
      <c r="L129">
        <f>IF('Weekly data'!$C129="","",IF(Metrics!$J$7="Seasonal bookings",IF(OR(N(IFERROR(INDEX(Targets!$C$6:$C$45,MATCH('Weekly data'!$C129,Targets!$A$6:$A$45,0)),0))=0,SUM(Seasonality!$B$6:$B$18)=0),"",IFERROR(INDEX(Targets!$C$6:$C$45,MATCH('Weekly data'!$C129,Targets!$A$6:$A$45,0)),0)*$B129/SUM(Seasonality!$B$6:$B$18)),IF(Metrics!$J$7="Seasonal pipeline",IF(OR(N(IFERROR(INDEX(Targets!$C$6:$C$45,MATCH('Weekly data'!$C129,Targets!$A$6:$A$45,0)),0))=0,SUM(Seasonality!$C$6:$C$18)=0),"",IFERROR(INDEX(Targets!$C$6:$C$45,MATCH('Weekly data'!$C129,Targets!$A$6:$A$45,0)),0)*$C129/SUM(Seasonality!$C$6:$C$18)),IF(Metrics!$J$7="Quarter plan",IF(N(IFERROR(INDEX(Targets!$C$6:$C$45,MATCH('Weekly data'!$C129,Targets!$A$6:$A$45,0)),0))=0,"",IFERROR(INDEX(Targets!$C$6:$C$45,MATCH('Weekly data'!$C129,Targets!$A$6:$A$45,0)),0)),IF(AND(Metrics!$J$7="Weekly",ISNUMBER(Metrics!$K$7)),Metrics!$K$7,"")))))</f>
        <v/>
      </c>
      <c r="M129">
        <f>IF(NOT(ISNUMBER('Weekly data'!F129)),"",IF(Metrics!$L$7="% of target",IF(ISNUMBER(L129),IF(L129=0,"",'Weekly data'!F129/L129),""),'Weekly data'!F129))</f>
        <v/>
      </c>
      <c r="N129">
        <f>IF(AND(ISNUMBER(M129),ISNUMBER(M128)),ABS(M129-M128),"")</f>
        <v/>
      </c>
      <c r="O129">
        <f>IF(COUNT(M117:M128)&lt;12,"",AVERAGE(M117:M128))</f>
        <v/>
      </c>
      <c r="P129">
        <f>IF(COUNT(N118:N128)&lt;11,"",AVERAGE(N118:N128))</f>
        <v/>
      </c>
      <c r="Q129">
        <f>IF(OR(O129="",P129=""),"",O129+2.66*P129)</f>
        <v/>
      </c>
      <c r="R129">
        <f>IF(OR(O129="",P129=""),"",O129-2.66*P129)</f>
        <v/>
      </c>
      <c r="S129">
        <f>IF(OR(O129="",COUNT(M122:M129)&lt;8),"",IF(COUNTIF(M122:M129,"&gt;"&amp;O129)=8,"Above",IF(COUNTIF(M122:M129,"&lt;"&amp;O129)=8,"Below","")))</f>
        <v/>
      </c>
      <c r="T129">
        <f>IF('Weekly data'!$C129="","",IF(Metrics!$J$8="Seasonal bookings",IF(OR(N(IFERROR(INDEX(Targets!$D$6:$D$45,MATCH('Weekly data'!$C129,Targets!$A$6:$A$45,0)),0))=0,SUM(Seasonality!$B$6:$B$18)=0),"",IFERROR(INDEX(Targets!$D$6:$D$45,MATCH('Weekly data'!$C129,Targets!$A$6:$A$45,0)),0)*$B129/SUM(Seasonality!$B$6:$B$18)),IF(Metrics!$J$8="Seasonal pipeline",IF(OR(N(IFERROR(INDEX(Targets!$D$6:$D$45,MATCH('Weekly data'!$C129,Targets!$A$6:$A$45,0)),0))=0,SUM(Seasonality!$C$6:$C$18)=0),"",IFERROR(INDEX(Targets!$D$6:$D$45,MATCH('Weekly data'!$C129,Targets!$A$6:$A$45,0)),0)*$C129/SUM(Seasonality!$C$6:$C$18)),IF(Metrics!$J$8="Quarter plan",IF(N(IFERROR(INDEX(Targets!$D$6:$D$45,MATCH('Weekly data'!$C129,Targets!$A$6:$A$45,0)),0))=0,"",IFERROR(INDEX(Targets!$D$6:$D$45,MATCH('Weekly data'!$C129,Targets!$A$6:$A$45,0)),0)),IF(AND(Metrics!$J$8="Weekly",ISNUMBER(Metrics!$K$8)),Metrics!$K$8,"")))))</f>
        <v/>
      </c>
      <c r="U129">
        <f>IF(NOT(ISNUMBER('Weekly data'!G129)),"",IF(Metrics!$L$8="% of target",IF(ISNUMBER(T129),IF(T129=0,"",'Weekly data'!G129/T129),""),'Weekly data'!G129))</f>
        <v/>
      </c>
      <c r="V129">
        <f>IF(AND(ISNUMBER(U129),ISNUMBER(U128)),ABS(U129-U128),"")</f>
        <v/>
      </c>
      <c r="W129">
        <f>IF(COUNT(U117:U128)&lt;12,"",AVERAGE(U117:U128))</f>
        <v/>
      </c>
      <c r="X129">
        <f>IF(COUNT(V118:V128)&lt;11,"",AVERAGE(V118:V128))</f>
        <v/>
      </c>
      <c r="Y129">
        <f>IF(OR(W129="",X129=""),"",W129+2.66*X129)</f>
        <v/>
      </c>
      <c r="Z129">
        <f>IF(OR(W129="",X129=""),"",W129-2.66*X129)</f>
        <v/>
      </c>
      <c r="AA129">
        <f>IF(OR(W129="",COUNT(U122:U129)&lt;8),"",IF(COUNTIF(U122:U129,"&gt;"&amp;W129)=8,"Above",IF(COUNTIF(U122:U129,"&lt;"&amp;W129)=8,"Below","")))</f>
        <v/>
      </c>
      <c r="AB129">
        <f>IF('Weekly data'!$C129="","",IF(Metrics!$J$9="Seasonal bookings",IF(OR(N(IFERROR(INDEX(Targets!$E$6:$E$45,MATCH('Weekly data'!$C129,Targets!$A$6:$A$45,0)),0))=0,SUM(Seasonality!$B$6:$B$18)=0),"",IFERROR(INDEX(Targets!$E$6:$E$45,MATCH('Weekly data'!$C129,Targets!$A$6:$A$45,0)),0)*$B129/SUM(Seasonality!$B$6:$B$18)),IF(Metrics!$J$9="Seasonal pipeline",IF(OR(N(IFERROR(INDEX(Targets!$E$6:$E$45,MATCH('Weekly data'!$C129,Targets!$A$6:$A$45,0)),0))=0,SUM(Seasonality!$C$6:$C$18)=0),"",IFERROR(INDEX(Targets!$E$6:$E$45,MATCH('Weekly data'!$C129,Targets!$A$6:$A$45,0)),0)*$C129/SUM(Seasonality!$C$6:$C$18)),IF(Metrics!$J$9="Quarter plan",IF(N(IFERROR(INDEX(Targets!$E$6:$E$45,MATCH('Weekly data'!$C129,Targets!$A$6:$A$45,0)),0))=0,"",IFERROR(INDEX(Targets!$E$6:$E$45,MATCH('Weekly data'!$C129,Targets!$A$6:$A$45,0)),0)),IF(AND(Metrics!$J$9="Weekly",ISNUMBER(Metrics!$K$9)),Metrics!$K$9,"")))))</f>
        <v/>
      </c>
      <c r="AC129">
        <f>IF(NOT(ISNUMBER('Weekly data'!H129)),"",IF(Metrics!$L$9="% of target",IF(ISNUMBER(AB129),IF(AB129=0,"",'Weekly data'!H129/AB129),""),'Weekly data'!H129))</f>
        <v/>
      </c>
      <c r="AD129">
        <f>IF(AND(ISNUMBER(AC129),ISNUMBER(AC128)),ABS(AC129-AC128),"")</f>
        <v/>
      </c>
      <c r="AE129">
        <f>IF(COUNT(AC117:AC128)&lt;12,"",AVERAGE(AC117:AC128))</f>
        <v/>
      </c>
      <c r="AF129">
        <f>IF(COUNT(AD118:AD128)&lt;11,"",AVERAGE(AD118:AD128))</f>
        <v/>
      </c>
      <c r="AG129">
        <f>IF(OR(AE129="",AF129=""),"",AE129+2.66*AF129)</f>
        <v/>
      </c>
      <c r="AH129">
        <f>IF(OR(AE129="",AF129=""),"",AE129-2.66*AF129)</f>
        <v/>
      </c>
      <c r="AI129">
        <f>IF(OR(AE129="",COUNT(AC122:AC129)&lt;8),"",IF(COUNTIF(AC122:AC129,"&gt;"&amp;AE129)=8,"Above",IF(COUNTIF(AC122:AC129,"&lt;"&amp;AE129)=8,"Below","")))</f>
        <v/>
      </c>
      <c r="AJ129">
        <f>IF('Weekly data'!$C129="","",IF(Metrics!$J$10="Seasonal bookings",IF(OR(N(IFERROR(INDEX(Targets!$F$6:$F$45,MATCH('Weekly data'!$C129,Targets!$A$6:$A$45,0)),0))=0,SUM(Seasonality!$B$6:$B$18)=0),"",IFERROR(INDEX(Targets!$F$6:$F$45,MATCH('Weekly data'!$C129,Targets!$A$6:$A$45,0)),0)*$B129/SUM(Seasonality!$B$6:$B$18)),IF(Metrics!$J$10="Seasonal pipeline",IF(OR(N(IFERROR(INDEX(Targets!$F$6:$F$45,MATCH('Weekly data'!$C129,Targets!$A$6:$A$45,0)),0))=0,SUM(Seasonality!$C$6:$C$18)=0),"",IFERROR(INDEX(Targets!$F$6:$F$45,MATCH('Weekly data'!$C129,Targets!$A$6:$A$45,0)),0)*$C129/SUM(Seasonality!$C$6:$C$18)),IF(Metrics!$J$10="Quarter plan",IF(N(IFERROR(INDEX(Targets!$F$6:$F$45,MATCH('Weekly data'!$C129,Targets!$A$6:$A$45,0)),0))=0,"",IFERROR(INDEX(Targets!$F$6:$F$45,MATCH('Weekly data'!$C129,Targets!$A$6:$A$45,0)),0)),IF(AND(Metrics!$J$10="Weekly",ISNUMBER(Metrics!$K$10)),Metrics!$K$10,"")))))</f>
        <v/>
      </c>
      <c r="AK129">
        <f>IF(NOT(ISNUMBER('Weekly data'!I129)),"",IF(Metrics!$L$10="% of target",IF(ISNUMBER(AJ129),IF(AJ129=0,"",'Weekly data'!I129/AJ129),""),'Weekly data'!I129))</f>
        <v/>
      </c>
      <c r="AL129">
        <f>IF(AND(ISNUMBER(AK129),ISNUMBER(AK128)),ABS(AK129-AK128),"")</f>
        <v/>
      </c>
      <c r="AM129">
        <f>IF(COUNT(AK117:AK128)&lt;12,"",AVERAGE(AK117:AK128))</f>
        <v/>
      </c>
      <c r="AN129">
        <f>IF(COUNT(AL118:AL128)&lt;11,"",AVERAGE(AL118:AL128))</f>
        <v/>
      </c>
      <c r="AO129">
        <f>IF(OR(AM129="",AN129=""),"",AM129+2.66*AN129)</f>
        <v/>
      </c>
      <c r="AP129">
        <f>IF(OR(AM129="",AN129=""),"",AM129-2.66*AN129)</f>
        <v/>
      </c>
      <c r="AQ129">
        <f>IF(OR(AM129="",COUNT(AK122:AK129)&lt;8),"",IF(COUNTIF(AK122:AK129,"&gt;"&amp;AM129)=8,"Above",IF(COUNTIF(AK122:AK129,"&lt;"&amp;AM129)=8,"Below","")))</f>
        <v/>
      </c>
      <c r="AR129">
        <f>IF('Weekly data'!$C129="","",IF(Metrics!$J$11="Seasonal bookings",IF(OR(N(IFERROR(INDEX(Targets!$G$6:$G$45,MATCH('Weekly data'!$C129,Targets!$A$6:$A$45,0)),0))=0,SUM(Seasonality!$B$6:$B$18)=0),"",IFERROR(INDEX(Targets!$G$6:$G$45,MATCH('Weekly data'!$C129,Targets!$A$6:$A$45,0)),0)*$B129/SUM(Seasonality!$B$6:$B$18)),IF(Metrics!$J$11="Seasonal pipeline",IF(OR(N(IFERROR(INDEX(Targets!$G$6:$G$45,MATCH('Weekly data'!$C129,Targets!$A$6:$A$45,0)),0))=0,SUM(Seasonality!$C$6:$C$18)=0),"",IFERROR(INDEX(Targets!$G$6:$G$45,MATCH('Weekly data'!$C129,Targets!$A$6:$A$45,0)),0)*$C129/SUM(Seasonality!$C$6:$C$18)),IF(Metrics!$J$11="Quarter plan",IF(N(IFERROR(INDEX(Targets!$G$6:$G$45,MATCH('Weekly data'!$C129,Targets!$A$6:$A$45,0)),0))=0,"",IFERROR(INDEX(Targets!$G$6:$G$45,MATCH('Weekly data'!$C129,Targets!$A$6:$A$45,0)),0)),IF(AND(Metrics!$J$11="Weekly",ISNUMBER(Metrics!$K$11)),Metrics!$K$11,"")))))</f>
        <v/>
      </c>
      <c r="AS129">
        <f>IF(NOT(ISNUMBER('Weekly data'!J129)),"",IF(Metrics!$L$11="% of target",IF(ISNUMBER(AR129),IF(AR129=0,"",'Weekly data'!J129/AR129),""),'Weekly data'!J129))</f>
        <v/>
      </c>
      <c r="AT129">
        <f>IF(AND(ISNUMBER(AS129),ISNUMBER(AS128)),ABS(AS129-AS128),"")</f>
        <v/>
      </c>
      <c r="AU129">
        <f>IF(COUNT(AS117:AS128)&lt;12,"",AVERAGE(AS117:AS128))</f>
        <v/>
      </c>
      <c r="AV129">
        <f>IF(COUNT(AT118:AT128)&lt;11,"",AVERAGE(AT118:AT128))</f>
        <v/>
      </c>
      <c r="AW129">
        <f>IF(OR(AU129="",AV129=""),"",AU129+2.66*AV129)</f>
        <v/>
      </c>
      <c r="AX129">
        <f>IF(OR(AU129="",AV129=""),"",AU129-2.66*AV129)</f>
        <v/>
      </c>
      <c r="AY129">
        <f>IF(OR(AU129="",COUNT(AS122:AS129)&lt;8),"",IF(COUNTIF(AS122:AS129,"&gt;"&amp;AU129)=8,"Above",IF(COUNTIF(AS122:AS129,"&lt;"&amp;AU129)=8,"Below","")))</f>
        <v/>
      </c>
      <c r="AZ129">
        <f>IF('Weekly data'!$C129="","",IF(Metrics!$J$12="Seasonal bookings",IF(OR(N(IFERROR(INDEX(Targets!$H$6:$H$45,MATCH('Weekly data'!$C129,Targets!$A$6:$A$45,0)),0))=0,SUM(Seasonality!$B$6:$B$18)=0),"",IFERROR(INDEX(Targets!$H$6:$H$45,MATCH('Weekly data'!$C129,Targets!$A$6:$A$45,0)),0)*$B129/SUM(Seasonality!$B$6:$B$18)),IF(Metrics!$J$12="Seasonal pipeline",IF(OR(N(IFERROR(INDEX(Targets!$H$6:$H$45,MATCH('Weekly data'!$C129,Targets!$A$6:$A$45,0)),0))=0,SUM(Seasonality!$C$6:$C$18)=0),"",IFERROR(INDEX(Targets!$H$6:$H$45,MATCH('Weekly data'!$C129,Targets!$A$6:$A$45,0)),0)*$C129/SUM(Seasonality!$C$6:$C$18)),IF(Metrics!$J$12="Quarter plan",IF(N(IFERROR(INDEX(Targets!$H$6:$H$45,MATCH('Weekly data'!$C129,Targets!$A$6:$A$45,0)),0))=0,"",IFERROR(INDEX(Targets!$H$6:$H$45,MATCH('Weekly data'!$C129,Targets!$A$6:$A$45,0)),0)),IF(AND(Metrics!$J$12="Weekly",ISNUMBER(Metrics!$K$12)),Metrics!$K$12,"")))))</f>
        <v/>
      </c>
      <c r="BA129">
        <f>IF(NOT(ISNUMBER('Weekly data'!K129)),"",IF(Metrics!$L$12="% of target",IF(ISNUMBER(AZ129),IF(AZ129=0,"",'Weekly data'!K129/AZ129),""),'Weekly data'!K129))</f>
        <v/>
      </c>
      <c r="BB129">
        <f>IF(AND(ISNUMBER(BA129),ISNUMBER(BA128)),ABS(BA129-BA128),"")</f>
        <v/>
      </c>
      <c r="BC129">
        <f>IF(COUNT(BA117:BA128)&lt;12,"",AVERAGE(BA117:BA128))</f>
        <v/>
      </c>
      <c r="BD129">
        <f>IF(COUNT(BB118:BB128)&lt;11,"",AVERAGE(BB118:BB128))</f>
        <v/>
      </c>
      <c r="BE129">
        <f>IF(OR(BC129="",BD129=""),"",BC129+2.66*BD129)</f>
        <v/>
      </c>
      <c r="BF129">
        <f>IF(OR(BC129="",BD129=""),"",BC129-2.66*BD129)</f>
        <v/>
      </c>
      <c r="BG129">
        <f>IF(OR(BC129="",COUNT(BA122:BA129)&lt;8),"",IF(COUNTIF(BA122:BA129,"&gt;"&amp;BC129)=8,"Above",IF(COUNTIF(BA122:BA129,"&lt;"&amp;BC129)=8,"Below","")))</f>
        <v/>
      </c>
      <c r="BH129">
        <f>IF('Weekly data'!$C129="","",IF(Metrics!$J$13="Seasonal bookings",IF(OR(N(IFERROR(INDEX(Targets!$I$6:$I$45,MATCH('Weekly data'!$C129,Targets!$A$6:$A$45,0)),0))=0,SUM(Seasonality!$B$6:$B$18)=0),"",IFERROR(INDEX(Targets!$I$6:$I$45,MATCH('Weekly data'!$C129,Targets!$A$6:$A$45,0)),0)*$B129/SUM(Seasonality!$B$6:$B$18)),IF(Metrics!$J$13="Seasonal pipeline",IF(OR(N(IFERROR(INDEX(Targets!$I$6:$I$45,MATCH('Weekly data'!$C129,Targets!$A$6:$A$45,0)),0))=0,SUM(Seasonality!$C$6:$C$18)=0),"",IFERROR(INDEX(Targets!$I$6:$I$45,MATCH('Weekly data'!$C129,Targets!$A$6:$A$45,0)),0)*$C129/SUM(Seasonality!$C$6:$C$18)),IF(Metrics!$J$13="Quarter plan",IF(N(IFERROR(INDEX(Targets!$I$6:$I$45,MATCH('Weekly data'!$C129,Targets!$A$6:$A$45,0)),0))=0,"",IFERROR(INDEX(Targets!$I$6:$I$45,MATCH('Weekly data'!$C129,Targets!$A$6:$A$45,0)),0)),IF(AND(Metrics!$J$13="Weekly",ISNUMBER(Metrics!$K$13)),Metrics!$K$13,"")))))</f>
        <v/>
      </c>
      <c r="BI129">
        <f>IF(NOT(ISNUMBER('Weekly data'!L129)),"",IF(Metrics!$L$13="% of target",IF(ISNUMBER(BH129),IF(BH129=0,"",'Weekly data'!L129/BH129),""),'Weekly data'!L129))</f>
        <v/>
      </c>
      <c r="BJ129">
        <f>IF(AND(ISNUMBER(BI129),ISNUMBER(BI128)),ABS(BI129-BI128),"")</f>
        <v/>
      </c>
      <c r="BK129">
        <f>IF(COUNT(BI117:BI128)&lt;12,"",AVERAGE(BI117:BI128))</f>
        <v/>
      </c>
      <c r="BL129">
        <f>IF(COUNT(BJ118:BJ128)&lt;11,"",AVERAGE(BJ118:BJ128))</f>
        <v/>
      </c>
      <c r="BM129">
        <f>IF(OR(BK129="",BL129=""),"",BK129+2.66*BL129)</f>
        <v/>
      </c>
      <c r="BN129">
        <f>IF(OR(BK129="",BL129=""),"",BK129-2.66*BL129)</f>
        <v/>
      </c>
      <c r="BO129">
        <f>IF(OR(BK129="",COUNT(BI122:BI129)&lt;8),"",IF(COUNTIF(BI122:BI129,"&gt;"&amp;BK129)=8,"Above",IF(COUNTIF(BI122:BI129,"&lt;"&amp;BK129)=8,"Below","")))</f>
        <v/>
      </c>
      <c r="BP129">
        <f>IF('Weekly data'!$C129="","",IF(Metrics!$J$14="Seasonal bookings",IF(OR(N(IFERROR(INDEX(Targets!$J$6:$J$45,MATCH('Weekly data'!$C129,Targets!$A$6:$A$45,0)),0))=0,SUM(Seasonality!$B$6:$B$18)=0),"",IFERROR(INDEX(Targets!$J$6:$J$45,MATCH('Weekly data'!$C129,Targets!$A$6:$A$45,0)),0)*$B129/SUM(Seasonality!$B$6:$B$18)),IF(Metrics!$J$14="Seasonal pipeline",IF(OR(N(IFERROR(INDEX(Targets!$J$6:$J$45,MATCH('Weekly data'!$C129,Targets!$A$6:$A$45,0)),0))=0,SUM(Seasonality!$C$6:$C$18)=0),"",IFERROR(INDEX(Targets!$J$6:$J$45,MATCH('Weekly data'!$C129,Targets!$A$6:$A$45,0)),0)*$C129/SUM(Seasonality!$C$6:$C$18)),IF(Metrics!$J$14="Quarter plan",IF(N(IFERROR(INDEX(Targets!$J$6:$J$45,MATCH('Weekly data'!$C129,Targets!$A$6:$A$45,0)),0))=0,"",IFERROR(INDEX(Targets!$J$6:$J$45,MATCH('Weekly data'!$C129,Targets!$A$6:$A$45,0)),0)),IF(AND(Metrics!$J$14="Weekly",ISNUMBER(Metrics!$K$14)),Metrics!$K$14,"")))))</f>
        <v/>
      </c>
      <c r="BQ129">
        <f>IF(NOT(ISNUMBER('Weekly data'!M129)),"",IF(Metrics!$L$14="% of target",IF(ISNUMBER(BP129),IF(BP129=0,"",'Weekly data'!M129/BP129),""),'Weekly data'!M129))</f>
        <v/>
      </c>
      <c r="BR129">
        <f>IF(AND(ISNUMBER(BQ129),ISNUMBER(BQ128)),ABS(BQ129-BQ128),"")</f>
        <v/>
      </c>
      <c r="BS129">
        <f>IF(COUNT(BQ117:BQ128)&lt;12,"",AVERAGE(BQ117:BQ128))</f>
        <v/>
      </c>
      <c r="BT129">
        <f>IF(COUNT(BR118:BR128)&lt;11,"",AVERAGE(BR118:BR128))</f>
        <v/>
      </c>
      <c r="BU129">
        <f>IF(OR(BS129="",BT129=""),"",BS129+2.66*BT129)</f>
        <v/>
      </c>
      <c r="BV129">
        <f>IF(OR(BS129="",BT129=""),"",BS129-2.66*BT129)</f>
        <v/>
      </c>
      <c r="BW129">
        <f>IF(OR(BS129="",COUNT(BQ122:BQ129)&lt;8),"",IF(COUNTIF(BQ122:BQ129,"&gt;"&amp;BS129)=8,"Above",IF(COUNTIF(BQ122:BQ129,"&lt;"&amp;BS129)=8,"Below","")))</f>
        <v/>
      </c>
      <c r="BX129">
        <f>IF('Weekly data'!$C129="","",IF(Metrics!$J$15="Seasonal bookings",IF(OR(N(IFERROR(INDEX(Targets!$K$6:$K$45,MATCH('Weekly data'!$C129,Targets!$A$6:$A$45,0)),0))=0,SUM(Seasonality!$B$6:$B$18)=0),"",IFERROR(INDEX(Targets!$K$6:$K$45,MATCH('Weekly data'!$C129,Targets!$A$6:$A$45,0)),0)*$B129/SUM(Seasonality!$B$6:$B$18)),IF(Metrics!$J$15="Seasonal pipeline",IF(OR(N(IFERROR(INDEX(Targets!$K$6:$K$45,MATCH('Weekly data'!$C129,Targets!$A$6:$A$45,0)),0))=0,SUM(Seasonality!$C$6:$C$18)=0),"",IFERROR(INDEX(Targets!$K$6:$K$45,MATCH('Weekly data'!$C129,Targets!$A$6:$A$45,0)),0)*$C129/SUM(Seasonality!$C$6:$C$18)),IF(Metrics!$J$15="Quarter plan",IF(N(IFERROR(INDEX(Targets!$K$6:$K$45,MATCH('Weekly data'!$C129,Targets!$A$6:$A$45,0)),0))=0,"",IFERROR(INDEX(Targets!$K$6:$K$45,MATCH('Weekly data'!$C129,Targets!$A$6:$A$45,0)),0)),IF(AND(Metrics!$J$15="Weekly",ISNUMBER(Metrics!$K$15)),Metrics!$K$15,"")))))</f>
        <v/>
      </c>
      <c r="BY129">
        <f>IF(NOT(ISNUMBER('Weekly data'!N129)),"",IF(Metrics!$L$15="% of target",IF(ISNUMBER(BX129),IF(BX129=0,"",'Weekly data'!N129/BX129),""),'Weekly data'!N129))</f>
        <v/>
      </c>
      <c r="BZ129">
        <f>IF(AND(ISNUMBER(BY129),ISNUMBER(BY128)),ABS(BY129-BY128),"")</f>
        <v/>
      </c>
      <c r="CA129">
        <f>IF(COUNT(BY117:BY128)&lt;12,"",AVERAGE(BY117:BY128))</f>
        <v/>
      </c>
      <c r="CB129">
        <f>IF(COUNT(BZ118:BZ128)&lt;11,"",AVERAGE(BZ118:BZ128))</f>
        <v/>
      </c>
      <c r="CC129">
        <f>IF(OR(CA129="",CB129=""),"",CA129+2.66*CB129)</f>
        <v/>
      </c>
      <c r="CD129">
        <f>IF(OR(CA129="",CB129=""),"",CA129-2.66*CB129)</f>
        <v/>
      </c>
      <c r="CE129">
        <f>IF(OR(CA129="",COUNT(BY122:BY129)&lt;8),"",IF(COUNTIF(BY122:BY129,"&gt;"&amp;CA129)=8,"Above",IF(COUNTIF(BY122:BY129,"&lt;"&amp;CA129)=8,"Below","")))</f>
        <v/>
      </c>
      <c r="CF129">
        <f>IF('Weekly data'!$C129="","",IF(Metrics!$J$16="Seasonal bookings",IF(OR(N(IFERROR(INDEX(Targets!$L$6:$L$45,MATCH('Weekly data'!$C129,Targets!$A$6:$A$45,0)),0))=0,SUM(Seasonality!$B$6:$B$18)=0),"",IFERROR(INDEX(Targets!$L$6:$L$45,MATCH('Weekly data'!$C129,Targets!$A$6:$A$45,0)),0)*$B129/SUM(Seasonality!$B$6:$B$18)),IF(Metrics!$J$16="Seasonal pipeline",IF(OR(N(IFERROR(INDEX(Targets!$L$6:$L$45,MATCH('Weekly data'!$C129,Targets!$A$6:$A$45,0)),0))=0,SUM(Seasonality!$C$6:$C$18)=0),"",IFERROR(INDEX(Targets!$L$6:$L$45,MATCH('Weekly data'!$C129,Targets!$A$6:$A$45,0)),0)*$C129/SUM(Seasonality!$C$6:$C$18)),IF(Metrics!$J$16="Quarter plan",IF(N(IFERROR(INDEX(Targets!$L$6:$L$45,MATCH('Weekly data'!$C129,Targets!$A$6:$A$45,0)),0))=0,"",IFERROR(INDEX(Targets!$L$6:$L$45,MATCH('Weekly data'!$C129,Targets!$A$6:$A$45,0)),0)),IF(AND(Metrics!$J$16="Weekly",ISNUMBER(Metrics!$K$16)),Metrics!$K$16,"")))))</f>
        <v/>
      </c>
      <c r="CG129">
        <f>IF(NOT(ISNUMBER('Weekly data'!O129)),"",IF(Metrics!$L$16="% of target",IF(ISNUMBER(CF129),IF(CF129=0,"",'Weekly data'!O129/CF129),""),'Weekly data'!O129))</f>
        <v/>
      </c>
      <c r="CH129">
        <f>IF(AND(ISNUMBER(CG129),ISNUMBER(CG128)),ABS(CG129-CG128),"")</f>
        <v/>
      </c>
      <c r="CI129">
        <f>IF(COUNT(CG117:CG128)&lt;12,"",AVERAGE(CG117:CG128))</f>
        <v/>
      </c>
      <c r="CJ129">
        <f>IF(COUNT(CH118:CH128)&lt;11,"",AVERAGE(CH118:CH128))</f>
        <v/>
      </c>
      <c r="CK129">
        <f>IF(OR(CI129="",CJ129=""),"",CI129+2.66*CJ129)</f>
        <v/>
      </c>
      <c r="CL129">
        <f>IF(OR(CI129="",CJ129=""),"",CI129-2.66*CJ129)</f>
        <v/>
      </c>
      <c r="CM129">
        <f>IF(OR(CI129="",COUNT(CG122:CG129)&lt;8),"",IF(COUNTIF(CG122:CG129,"&gt;"&amp;CI129)=8,"Above",IF(COUNTIF(CG122:CG129,"&lt;"&amp;CI129)=8,"Below","")))</f>
        <v/>
      </c>
      <c r="CN129">
        <f>IF('Weekly data'!$C129="","",IF(Metrics!$J$17="Seasonal bookings",IF(OR(N(IFERROR(INDEX(Targets!$M$6:$M$45,MATCH('Weekly data'!$C129,Targets!$A$6:$A$45,0)),0))=0,SUM(Seasonality!$B$6:$B$18)=0),"",IFERROR(INDEX(Targets!$M$6:$M$45,MATCH('Weekly data'!$C129,Targets!$A$6:$A$45,0)),0)*$B129/SUM(Seasonality!$B$6:$B$18)),IF(Metrics!$J$17="Seasonal pipeline",IF(OR(N(IFERROR(INDEX(Targets!$M$6:$M$45,MATCH('Weekly data'!$C129,Targets!$A$6:$A$45,0)),0))=0,SUM(Seasonality!$C$6:$C$18)=0),"",IFERROR(INDEX(Targets!$M$6:$M$45,MATCH('Weekly data'!$C129,Targets!$A$6:$A$45,0)),0)*$C129/SUM(Seasonality!$C$6:$C$18)),IF(Metrics!$J$17="Quarter plan",IF(N(IFERROR(INDEX(Targets!$M$6:$M$45,MATCH('Weekly data'!$C129,Targets!$A$6:$A$45,0)),0))=0,"",IFERROR(INDEX(Targets!$M$6:$M$45,MATCH('Weekly data'!$C129,Targets!$A$6:$A$45,0)),0)),IF(AND(Metrics!$J$17="Weekly",ISNUMBER(Metrics!$K$17)),Metrics!$K$17,"")))))</f>
        <v/>
      </c>
      <c r="CO129">
        <f>IF(NOT(ISNUMBER('Weekly data'!P129)),"",IF(Metrics!$L$17="% of target",IF(ISNUMBER(CN129),IF(CN129=0,"",'Weekly data'!P129/CN129),""),'Weekly data'!P129))</f>
        <v/>
      </c>
      <c r="CP129">
        <f>IF(AND(ISNUMBER(CO129),ISNUMBER(CO128)),ABS(CO129-CO128),"")</f>
        <v/>
      </c>
      <c r="CQ129">
        <f>IF(COUNT(CO117:CO128)&lt;12,"",AVERAGE(CO117:CO128))</f>
        <v/>
      </c>
      <c r="CR129">
        <f>IF(COUNT(CP118:CP128)&lt;11,"",AVERAGE(CP118:CP128))</f>
        <v/>
      </c>
      <c r="CS129">
        <f>IF(OR(CQ129="",CR129=""),"",CQ129+2.66*CR129)</f>
        <v/>
      </c>
      <c r="CT129">
        <f>IF(OR(CQ129="",CR129=""),"",CQ129-2.66*CR129)</f>
        <v/>
      </c>
      <c r="CU129">
        <f>IF(OR(CQ129="",COUNT(CO122:CO129)&lt;8),"",IF(COUNTIF(CO122:CO129,"&gt;"&amp;CQ129)=8,"Above",IF(COUNTIF(CO122:CO129,"&lt;"&amp;CQ129)=8,"Below","")))</f>
        <v/>
      </c>
    </row>
    <row r="130">
      <c r="A130" s="8">
        <f>'Weekly data'!A130</f>
        <v/>
      </c>
      <c r="B130">
        <f>IF('Weekly data'!D130="","",INDEX(Seasonality!$B$6:$B$18,'Weekly data'!D130))</f>
        <v/>
      </c>
      <c r="C130">
        <f>IF('Weekly data'!D130="","",INDEX(Seasonality!$C$6:$C$18,'Weekly data'!D130))</f>
        <v/>
      </c>
      <c r="D130">
        <f>IF('Weekly data'!$C130="","",IF(Metrics!$J$6="Seasonal bookings",IF(OR(N(IFERROR(INDEX(Targets!$B$6:$B$45,MATCH('Weekly data'!$C130,Targets!$A$6:$A$45,0)),0))=0,SUM(Seasonality!$B$6:$B$18)=0),"",IFERROR(INDEX(Targets!$B$6:$B$45,MATCH('Weekly data'!$C130,Targets!$A$6:$A$45,0)),0)*$B130/SUM(Seasonality!$B$6:$B$18)),IF(Metrics!$J$6="Seasonal pipeline",IF(OR(N(IFERROR(INDEX(Targets!$B$6:$B$45,MATCH('Weekly data'!$C130,Targets!$A$6:$A$45,0)),0))=0,SUM(Seasonality!$C$6:$C$18)=0),"",IFERROR(INDEX(Targets!$B$6:$B$45,MATCH('Weekly data'!$C130,Targets!$A$6:$A$45,0)),0)*$C130/SUM(Seasonality!$C$6:$C$18)),IF(Metrics!$J$6="Quarter plan",IF(N(IFERROR(INDEX(Targets!$B$6:$B$45,MATCH('Weekly data'!$C130,Targets!$A$6:$A$45,0)),0))=0,"",IFERROR(INDEX(Targets!$B$6:$B$45,MATCH('Weekly data'!$C130,Targets!$A$6:$A$45,0)),0)),IF(AND(Metrics!$J$6="Weekly",ISNUMBER(Metrics!$K$6)),Metrics!$K$6,"")))))</f>
        <v/>
      </c>
      <c r="E130">
        <f>IF(NOT(ISNUMBER('Weekly data'!E130)),"",IF(Metrics!$L$6="% of target",IF(ISNUMBER(D130),IF(D130=0,"",'Weekly data'!E130/D130),""),'Weekly data'!E130))</f>
        <v/>
      </c>
      <c r="F130">
        <f>IF(AND(ISNUMBER(E130),ISNUMBER(E129)),ABS(E130-E129),"")</f>
        <v/>
      </c>
      <c r="G130">
        <f>IF(COUNT(E118:E129)&lt;12,"",AVERAGE(E118:E129))</f>
        <v/>
      </c>
      <c r="H130">
        <f>IF(COUNT(F119:F129)&lt;11,"",AVERAGE(F119:F129))</f>
        <v/>
      </c>
      <c r="I130">
        <f>IF(OR(G130="",H130=""),"",G130+2.66*H130)</f>
        <v/>
      </c>
      <c r="J130">
        <f>IF(OR(G130="",H130=""),"",G130-2.66*H130)</f>
        <v/>
      </c>
      <c r="K130">
        <f>IF(OR(G130="",COUNT(E123:E130)&lt;8),"",IF(COUNTIF(E123:E130,"&gt;"&amp;G130)=8,"Above",IF(COUNTIF(E123:E130,"&lt;"&amp;G130)=8,"Below","")))</f>
        <v/>
      </c>
      <c r="L130">
        <f>IF('Weekly data'!$C130="","",IF(Metrics!$J$7="Seasonal bookings",IF(OR(N(IFERROR(INDEX(Targets!$C$6:$C$45,MATCH('Weekly data'!$C130,Targets!$A$6:$A$45,0)),0))=0,SUM(Seasonality!$B$6:$B$18)=0),"",IFERROR(INDEX(Targets!$C$6:$C$45,MATCH('Weekly data'!$C130,Targets!$A$6:$A$45,0)),0)*$B130/SUM(Seasonality!$B$6:$B$18)),IF(Metrics!$J$7="Seasonal pipeline",IF(OR(N(IFERROR(INDEX(Targets!$C$6:$C$45,MATCH('Weekly data'!$C130,Targets!$A$6:$A$45,0)),0))=0,SUM(Seasonality!$C$6:$C$18)=0),"",IFERROR(INDEX(Targets!$C$6:$C$45,MATCH('Weekly data'!$C130,Targets!$A$6:$A$45,0)),0)*$C130/SUM(Seasonality!$C$6:$C$18)),IF(Metrics!$J$7="Quarter plan",IF(N(IFERROR(INDEX(Targets!$C$6:$C$45,MATCH('Weekly data'!$C130,Targets!$A$6:$A$45,0)),0))=0,"",IFERROR(INDEX(Targets!$C$6:$C$45,MATCH('Weekly data'!$C130,Targets!$A$6:$A$45,0)),0)),IF(AND(Metrics!$J$7="Weekly",ISNUMBER(Metrics!$K$7)),Metrics!$K$7,"")))))</f>
        <v/>
      </c>
      <c r="M130">
        <f>IF(NOT(ISNUMBER('Weekly data'!F130)),"",IF(Metrics!$L$7="% of target",IF(ISNUMBER(L130),IF(L130=0,"",'Weekly data'!F130/L130),""),'Weekly data'!F130))</f>
        <v/>
      </c>
      <c r="N130">
        <f>IF(AND(ISNUMBER(M130),ISNUMBER(M129)),ABS(M130-M129),"")</f>
        <v/>
      </c>
      <c r="O130">
        <f>IF(COUNT(M118:M129)&lt;12,"",AVERAGE(M118:M129))</f>
        <v/>
      </c>
      <c r="P130">
        <f>IF(COUNT(N119:N129)&lt;11,"",AVERAGE(N119:N129))</f>
        <v/>
      </c>
      <c r="Q130">
        <f>IF(OR(O130="",P130=""),"",O130+2.66*P130)</f>
        <v/>
      </c>
      <c r="R130">
        <f>IF(OR(O130="",P130=""),"",O130-2.66*P130)</f>
        <v/>
      </c>
      <c r="S130">
        <f>IF(OR(O130="",COUNT(M123:M130)&lt;8),"",IF(COUNTIF(M123:M130,"&gt;"&amp;O130)=8,"Above",IF(COUNTIF(M123:M130,"&lt;"&amp;O130)=8,"Below","")))</f>
        <v/>
      </c>
      <c r="T130">
        <f>IF('Weekly data'!$C130="","",IF(Metrics!$J$8="Seasonal bookings",IF(OR(N(IFERROR(INDEX(Targets!$D$6:$D$45,MATCH('Weekly data'!$C130,Targets!$A$6:$A$45,0)),0))=0,SUM(Seasonality!$B$6:$B$18)=0),"",IFERROR(INDEX(Targets!$D$6:$D$45,MATCH('Weekly data'!$C130,Targets!$A$6:$A$45,0)),0)*$B130/SUM(Seasonality!$B$6:$B$18)),IF(Metrics!$J$8="Seasonal pipeline",IF(OR(N(IFERROR(INDEX(Targets!$D$6:$D$45,MATCH('Weekly data'!$C130,Targets!$A$6:$A$45,0)),0))=0,SUM(Seasonality!$C$6:$C$18)=0),"",IFERROR(INDEX(Targets!$D$6:$D$45,MATCH('Weekly data'!$C130,Targets!$A$6:$A$45,0)),0)*$C130/SUM(Seasonality!$C$6:$C$18)),IF(Metrics!$J$8="Quarter plan",IF(N(IFERROR(INDEX(Targets!$D$6:$D$45,MATCH('Weekly data'!$C130,Targets!$A$6:$A$45,0)),0))=0,"",IFERROR(INDEX(Targets!$D$6:$D$45,MATCH('Weekly data'!$C130,Targets!$A$6:$A$45,0)),0)),IF(AND(Metrics!$J$8="Weekly",ISNUMBER(Metrics!$K$8)),Metrics!$K$8,"")))))</f>
        <v/>
      </c>
      <c r="U130">
        <f>IF(NOT(ISNUMBER('Weekly data'!G130)),"",IF(Metrics!$L$8="% of target",IF(ISNUMBER(T130),IF(T130=0,"",'Weekly data'!G130/T130),""),'Weekly data'!G130))</f>
        <v/>
      </c>
      <c r="V130">
        <f>IF(AND(ISNUMBER(U130),ISNUMBER(U129)),ABS(U130-U129),"")</f>
        <v/>
      </c>
      <c r="W130">
        <f>IF(COUNT(U118:U129)&lt;12,"",AVERAGE(U118:U129))</f>
        <v/>
      </c>
      <c r="X130">
        <f>IF(COUNT(V119:V129)&lt;11,"",AVERAGE(V119:V129))</f>
        <v/>
      </c>
      <c r="Y130">
        <f>IF(OR(W130="",X130=""),"",W130+2.66*X130)</f>
        <v/>
      </c>
      <c r="Z130">
        <f>IF(OR(W130="",X130=""),"",W130-2.66*X130)</f>
        <v/>
      </c>
      <c r="AA130">
        <f>IF(OR(W130="",COUNT(U123:U130)&lt;8),"",IF(COUNTIF(U123:U130,"&gt;"&amp;W130)=8,"Above",IF(COUNTIF(U123:U130,"&lt;"&amp;W130)=8,"Below","")))</f>
        <v/>
      </c>
      <c r="AB130">
        <f>IF('Weekly data'!$C130="","",IF(Metrics!$J$9="Seasonal bookings",IF(OR(N(IFERROR(INDEX(Targets!$E$6:$E$45,MATCH('Weekly data'!$C130,Targets!$A$6:$A$45,0)),0))=0,SUM(Seasonality!$B$6:$B$18)=0),"",IFERROR(INDEX(Targets!$E$6:$E$45,MATCH('Weekly data'!$C130,Targets!$A$6:$A$45,0)),0)*$B130/SUM(Seasonality!$B$6:$B$18)),IF(Metrics!$J$9="Seasonal pipeline",IF(OR(N(IFERROR(INDEX(Targets!$E$6:$E$45,MATCH('Weekly data'!$C130,Targets!$A$6:$A$45,0)),0))=0,SUM(Seasonality!$C$6:$C$18)=0),"",IFERROR(INDEX(Targets!$E$6:$E$45,MATCH('Weekly data'!$C130,Targets!$A$6:$A$45,0)),0)*$C130/SUM(Seasonality!$C$6:$C$18)),IF(Metrics!$J$9="Quarter plan",IF(N(IFERROR(INDEX(Targets!$E$6:$E$45,MATCH('Weekly data'!$C130,Targets!$A$6:$A$45,0)),0))=0,"",IFERROR(INDEX(Targets!$E$6:$E$45,MATCH('Weekly data'!$C130,Targets!$A$6:$A$45,0)),0)),IF(AND(Metrics!$J$9="Weekly",ISNUMBER(Metrics!$K$9)),Metrics!$K$9,"")))))</f>
        <v/>
      </c>
      <c r="AC130">
        <f>IF(NOT(ISNUMBER('Weekly data'!H130)),"",IF(Metrics!$L$9="% of target",IF(ISNUMBER(AB130),IF(AB130=0,"",'Weekly data'!H130/AB130),""),'Weekly data'!H130))</f>
        <v/>
      </c>
      <c r="AD130">
        <f>IF(AND(ISNUMBER(AC130),ISNUMBER(AC129)),ABS(AC130-AC129),"")</f>
        <v/>
      </c>
      <c r="AE130">
        <f>IF(COUNT(AC118:AC129)&lt;12,"",AVERAGE(AC118:AC129))</f>
        <v/>
      </c>
      <c r="AF130">
        <f>IF(COUNT(AD119:AD129)&lt;11,"",AVERAGE(AD119:AD129))</f>
        <v/>
      </c>
      <c r="AG130">
        <f>IF(OR(AE130="",AF130=""),"",AE130+2.66*AF130)</f>
        <v/>
      </c>
      <c r="AH130">
        <f>IF(OR(AE130="",AF130=""),"",AE130-2.66*AF130)</f>
        <v/>
      </c>
      <c r="AI130">
        <f>IF(OR(AE130="",COUNT(AC123:AC130)&lt;8),"",IF(COUNTIF(AC123:AC130,"&gt;"&amp;AE130)=8,"Above",IF(COUNTIF(AC123:AC130,"&lt;"&amp;AE130)=8,"Below","")))</f>
        <v/>
      </c>
      <c r="AJ130">
        <f>IF('Weekly data'!$C130="","",IF(Metrics!$J$10="Seasonal bookings",IF(OR(N(IFERROR(INDEX(Targets!$F$6:$F$45,MATCH('Weekly data'!$C130,Targets!$A$6:$A$45,0)),0))=0,SUM(Seasonality!$B$6:$B$18)=0),"",IFERROR(INDEX(Targets!$F$6:$F$45,MATCH('Weekly data'!$C130,Targets!$A$6:$A$45,0)),0)*$B130/SUM(Seasonality!$B$6:$B$18)),IF(Metrics!$J$10="Seasonal pipeline",IF(OR(N(IFERROR(INDEX(Targets!$F$6:$F$45,MATCH('Weekly data'!$C130,Targets!$A$6:$A$45,0)),0))=0,SUM(Seasonality!$C$6:$C$18)=0),"",IFERROR(INDEX(Targets!$F$6:$F$45,MATCH('Weekly data'!$C130,Targets!$A$6:$A$45,0)),0)*$C130/SUM(Seasonality!$C$6:$C$18)),IF(Metrics!$J$10="Quarter plan",IF(N(IFERROR(INDEX(Targets!$F$6:$F$45,MATCH('Weekly data'!$C130,Targets!$A$6:$A$45,0)),0))=0,"",IFERROR(INDEX(Targets!$F$6:$F$45,MATCH('Weekly data'!$C130,Targets!$A$6:$A$45,0)),0)),IF(AND(Metrics!$J$10="Weekly",ISNUMBER(Metrics!$K$10)),Metrics!$K$10,"")))))</f>
        <v/>
      </c>
      <c r="AK130">
        <f>IF(NOT(ISNUMBER('Weekly data'!I130)),"",IF(Metrics!$L$10="% of target",IF(ISNUMBER(AJ130),IF(AJ130=0,"",'Weekly data'!I130/AJ130),""),'Weekly data'!I130))</f>
        <v/>
      </c>
      <c r="AL130">
        <f>IF(AND(ISNUMBER(AK130),ISNUMBER(AK129)),ABS(AK130-AK129),"")</f>
        <v/>
      </c>
      <c r="AM130">
        <f>IF(COUNT(AK118:AK129)&lt;12,"",AVERAGE(AK118:AK129))</f>
        <v/>
      </c>
      <c r="AN130">
        <f>IF(COUNT(AL119:AL129)&lt;11,"",AVERAGE(AL119:AL129))</f>
        <v/>
      </c>
      <c r="AO130">
        <f>IF(OR(AM130="",AN130=""),"",AM130+2.66*AN130)</f>
        <v/>
      </c>
      <c r="AP130">
        <f>IF(OR(AM130="",AN130=""),"",AM130-2.66*AN130)</f>
        <v/>
      </c>
      <c r="AQ130">
        <f>IF(OR(AM130="",COUNT(AK123:AK130)&lt;8),"",IF(COUNTIF(AK123:AK130,"&gt;"&amp;AM130)=8,"Above",IF(COUNTIF(AK123:AK130,"&lt;"&amp;AM130)=8,"Below","")))</f>
        <v/>
      </c>
      <c r="AR130">
        <f>IF('Weekly data'!$C130="","",IF(Metrics!$J$11="Seasonal bookings",IF(OR(N(IFERROR(INDEX(Targets!$G$6:$G$45,MATCH('Weekly data'!$C130,Targets!$A$6:$A$45,0)),0))=0,SUM(Seasonality!$B$6:$B$18)=0),"",IFERROR(INDEX(Targets!$G$6:$G$45,MATCH('Weekly data'!$C130,Targets!$A$6:$A$45,0)),0)*$B130/SUM(Seasonality!$B$6:$B$18)),IF(Metrics!$J$11="Seasonal pipeline",IF(OR(N(IFERROR(INDEX(Targets!$G$6:$G$45,MATCH('Weekly data'!$C130,Targets!$A$6:$A$45,0)),0))=0,SUM(Seasonality!$C$6:$C$18)=0),"",IFERROR(INDEX(Targets!$G$6:$G$45,MATCH('Weekly data'!$C130,Targets!$A$6:$A$45,0)),0)*$C130/SUM(Seasonality!$C$6:$C$18)),IF(Metrics!$J$11="Quarter plan",IF(N(IFERROR(INDEX(Targets!$G$6:$G$45,MATCH('Weekly data'!$C130,Targets!$A$6:$A$45,0)),0))=0,"",IFERROR(INDEX(Targets!$G$6:$G$45,MATCH('Weekly data'!$C130,Targets!$A$6:$A$45,0)),0)),IF(AND(Metrics!$J$11="Weekly",ISNUMBER(Metrics!$K$11)),Metrics!$K$11,"")))))</f>
        <v/>
      </c>
      <c r="AS130">
        <f>IF(NOT(ISNUMBER('Weekly data'!J130)),"",IF(Metrics!$L$11="% of target",IF(ISNUMBER(AR130),IF(AR130=0,"",'Weekly data'!J130/AR130),""),'Weekly data'!J130))</f>
        <v/>
      </c>
      <c r="AT130">
        <f>IF(AND(ISNUMBER(AS130),ISNUMBER(AS129)),ABS(AS130-AS129),"")</f>
        <v/>
      </c>
      <c r="AU130">
        <f>IF(COUNT(AS118:AS129)&lt;12,"",AVERAGE(AS118:AS129))</f>
        <v/>
      </c>
      <c r="AV130">
        <f>IF(COUNT(AT119:AT129)&lt;11,"",AVERAGE(AT119:AT129))</f>
        <v/>
      </c>
      <c r="AW130">
        <f>IF(OR(AU130="",AV130=""),"",AU130+2.66*AV130)</f>
        <v/>
      </c>
      <c r="AX130">
        <f>IF(OR(AU130="",AV130=""),"",AU130-2.66*AV130)</f>
        <v/>
      </c>
      <c r="AY130">
        <f>IF(OR(AU130="",COUNT(AS123:AS130)&lt;8),"",IF(COUNTIF(AS123:AS130,"&gt;"&amp;AU130)=8,"Above",IF(COUNTIF(AS123:AS130,"&lt;"&amp;AU130)=8,"Below","")))</f>
        <v/>
      </c>
      <c r="AZ130">
        <f>IF('Weekly data'!$C130="","",IF(Metrics!$J$12="Seasonal bookings",IF(OR(N(IFERROR(INDEX(Targets!$H$6:$H$45,MATCH('Weekly data'!$C130,Targets!$A$6:$A$45,0)),0))=0,SUM(Seasonality!$B$6:$B$18)=0),"",IFERROR(INDEX(Targets!$H$6:$H$45,MATCH('Weekly data'!$C130,Targets!$A$6:$A$45,0)),0)*$B130/SUM(Seasonality!$B$6:$B$18)),IF(Metrics!$J$12="Seasonal pipeline",IF(OR(N(IFERROR(INDEX(Targets!$H$6:$H$45,MATCH('Weekly data'!$C130,Targets!$A$6:$A$45,0)),0))=0,SUM(Seasonality!$C$6:$C$18)=0),"",IFERROR(INDEX(Targets!$H$6:$H$45,MATCH('Weekly data'!$C130,Targets!$A$6:$A$45,0)),0)*$C130/SUM(Seasonality!$C$6:$C$18)),IF(Metrics!$J$12="Quarter plan",IF(N(IFERROR(INDEX(Targets!$H$6:$H$45,MATCH('Weekly data'!$C130,Targets!$A$6:$A$45,0)),0))=0,"",IFERROR(INDEX(Targets!$H$6:$H$45,MATCH('Weekly data'!$C130,Targets!$A$6:$A$45,0)),0)),IF(AND(Metrics!$J$12="Weekly",ISNUMBER(Metrics!$K$12)),Metrics!$K$12,"")))))</f>
        <v/>
      </c>
      <c r="BA130">
        <f>IF(NOT(ISNUMBER('Weekly data'!K130)),"",IF(Metrics!$L$12="% of target",IF(ISNUMBER(AZ130),IF(AZ130=0,"",'Weekly data'!K130/AZ130),""),'Weekly data'!K130))</f>
        <v/>
      </c>
      <c r="BB130">
        <f>IF(AND(ISNUMBER(BA130),ISNUMBER(BA129)),ABS(BA130-BA129),"")</f>
        <v/>
      </c>
      <c r="BC130">
        <f>IF(COUNT(BA118:BA129)&lt;12,"",AVERAGE(BA118:BA129))</f>
        <v/>
      </c>
      <c r="BD130">
        <f>IF(COUNT(BB119:BB129)&lt;11,"",AVERAGE(BB119:BB129))</f>
        <v/>
      </c>
      <c r="BE130">
        <f>IF(OR(BC130="",BD130=""),"",BC130+2.66*BD130)</f>
        <v/>
      </c>
      <c r="BF130">
        <f>IF(OR(BC130="",BD130=""),"",BC130-2.66*BD130)</f>
        <v/>
      </c>
      <c r="BG130">
        <f>IF(OR(BC130="",COUNT(BA123:BA130)&lt;8),"",IF(COUNTIF(BA123:BA130,"&gt;"&amp;BC130)=8,"Above",IF(COUNTIF(BA123:BA130,"&lt;"&amp;BC130)=8,"Below","")))</f>
        <v/>
      </c>
      <c r="BH130">
        <f>IF('Weekly data'!$C130="","",IF(Metrics!$J$13="Seasonal bookings",IF(OR(N(IFERROR(INDEX(Targets!$I$6:$I$45,MATCH('Weekly data'!$C130,Targets!$A$6:$A$45,0)),0))=0,SUM(Seasonality!$B$6:$B$18)=0),"",IFERROR(INDEX(Targets!$I$6:$I$45,MATCH('Weekly data'!$C130,Targets!$A$6:$A$45,0)),0)*$B130/SUM(Seasonality!$B$6:$B$18)),IF(Metrics!$J$13="Seasonal pipeline",IF(OR(N(IFERROR(INDEX(Targets!$I$6:$I$45,MATCH('Weekly data'!$C130,Targets!$A$6:$A$45,0)),0))=0,SUM(Seasonality!$C$6:$C$18)=0),"",IFERROR(INDEX(Targets!$I$6:$I$45,MATCH('Weekly data'!$C130,Targets!$A$6:$A$45,0)),0)*$C130/SUM(Seasonality!$C$6:$C$18)),IF(Metrics!$J$13="Quarter plan",IF(N(IFERROR(INDEX(Targets!$I$6:$I$45,MATCH('Weekly data'!$C130,Targets!$A$6:$A$45,0)),0))=0,"",IFERROR(INDEX(Targets!$I$6:$I$45,MATCH('Weekly data'!$C130,Targets!$A$6:$A$45,0)),0)),IF(AND(Metrics!$J$13="Weekly",ISNUMBER(Metrics!$K$13)),Metrics!$K$13,"")))))</f>
        <v/>
      </c>
      <c r="BI130">
        <f>IF(NOT(ISNUMBER('Weekly data'!L130)),"",IF(Metrics!$L$13="% of target",IF(ISNUMBER(BH130),IF(BH130=0,"",'Weekly data'!L130/BH130),""),'Weekly data'!L130))</f>
        <v/>
      </c>
      <c r="BJ130">
        <f>IF(AND(ISNUMBER(BI130),ISNUMBER(BI129)),ABS(BI130-BI129),"")</f>
        <v/>
      </c>
      <c r="BK130">
        <f>IF(COUNT(BI118:BI129)&lt;12,"",AVERAGE(BI118:BI129))</f>
        <v/>
      </c>
      <c r="BL130">
        <f>IF(COUNT(BJ119:BJ129)&lt;11,"",AVERAGE(BJ119:BJ129))</f>
        <v/>
      </c>
      <c r="BM130">
        <f>IF(OR(BK130="",BL130=""),"",BK130+2.66*BL130)</f>
        <v/>
      </c>
      <c r="BN130">
        <f>IF(OR(BK130="",BL130=""),"",BK130-2.66*BL130)</f>
        <v/>
      </c>
      <c r="BO130">
        <f>IF(OR(BK130="",COUNT(BI123:BI130)&lt;8),"",IF(COUNTIF(BI123:BI130,"&gt;"&amp;BK130)=8,"Above",IF(COUNTIF(BI123:BI130,"&lt;"&amp;BK130)=8,"Below","")))</f>
        <v/>
      </c>
      <c r="BP130">
        <f>IF('Weekly data'!$C130="","",IF(Metrics!$J$14="Seasonal bookings",IF(OR(N(IFERROR(INDEX(Targets!$J$6:$J$45,MATCH('Weekly data'!$C130,Targets!$A$6:$A$45,0)),0))=0,SUM(Seasonality!$B$6:$B$18)=0),"",IFERROR(INDEX(Targets!$J$6:$J$45,MATCH('Weekly data'!$C130,Targets!$A$6:$A$45,0)),0)*$B130/SUM(Seasonality!$B$6:$B$18)),IF(Metrics!$J$14="Seasonal pipeline",IF(OR(N(IFERROR(INDEX(Targets!$J$6:$J$45,MATCH('Weekly data'!$C130,Targets!$A$6:$A$45,0)),0))=0,SUM(Seasonality!$C$6:$C$18)=0),"",IFERROR(INDEX(Targets!$J$6:$J$45,MATCH('Weekly data'!$C130,Targets!$A$6:$A$45,0)),0)*$C130/SUM(Seasonality!$C$6:$C$18)),IF(Metrics!$J$14="Quarter plan",IF(N(IFERROR(INDEX(Targets!$J$6:$J$45,MATCH('Weekly data'!$C130,Targets!$A$6:$A$45,0)),0))=0,"",IFERROR(INDEX(Targets!$J$6:$J$45,MATCH('Weekly data'!$C130,Targets!$A$6:$A$45,0)),0)),IF(AND(Metrics!$J$14="Weekly",ISNUMBER(Metrics!$K$14)),Metrics!$K$14,"")))))</f>
        <v/>
      </c>
      <c r="BQ130">
        <f>IF(NOT(ISNUMBER('Weekly data'!M130)),"",IF(Metrics!$L$14="% of target",IF(ISNUMBER(BP130),IF(BP130=0,"",'Weekly data'!M130/BP130),""),'Weekly data'!M130))</f>
        <v/>
      </c>
      <c r="BR130">
        <f>IF(AND(ISNUMBER(BQ130),ISNUMBER(BQ129)),ABS(BQ130-BQ129),"")</f>
        <v/>
      </c>
      <c r="BS130">
        <f>IF(COUNT(BQ118:BQ129)&lt;12,"",AVERAGE(BQ118:BQ129))</f>
        <v/>
      </c>
      <c r="BT130">
        <f>IF(COUNT(BR119:BR129)&lt;11,"",AVERAGE(BR119:BR129))</f>
        <v/>
      </c>
      <c r="BU130">
        <f>IF(OR(BS130="",BT130=""),"",BS130+2.66*BT130)</f>
        <v/>
      </c>
      <c r="BV130">
        <f>IF(OR(BS130="",BT130=""),"",BS130-2.66*BT130)</f>
        <v/>
      </c>
      <c r="BW130">
        <f>IF(OR(BS130="",COUNT(BQ123:BQ130)&lt;8),"",IF(COUNTIF(BQ123:BQ130,"&gt;"&amp;BS130)=8,"Above",IF(COUNTIF(BQ123:BQ130,"&lt;"&amp;BS130)=8,"Below","")))</f>
        <v/>
      </c>
      <c r="BX130">
        <f>IF('Weekly data'!$C130="","",IF(Metrics!$J$15="Seasonal bookings",IF(OR(N(IFERROR(INDEX(Targets!$K$6:$K$45,MATCH('Weekly data'!$C130,Targets!$A$6:$A$45,0)),0))=0,SUM(Seasonality!$B$6:$B$18)=0),"",IFERROR(INDEX(Targets!$K$6:$K$45,MATCH('Weekly data'!$C130,Targets!$A$6:$A$45,0)),0)*$B130/SUM(Seasonality!$B$6:$B$18)),IF(Metrics!$J$15="Seasonal pipeline",IF(OR(N(IFERROR(INDEX(Targets!$K$6:$K$45,MATCH('Weekly data'!$C130,Targets!$A$6:$A$45,0)),0))=0,SUM(Seasonality!$C$6:$C$18)=0),"",IFERROR(INDEX(Targets!$K$6:$K$45,MATCH('Weekly data'!$C130,Targets!$A$6:$A$45,0)),0)*$C130/SUM(Seasonality!$C$6:$C$18)),IF(Metrics!$J$15="Quarter plan",IF(N(IFERROR(INDEX(Targets!$K$6:$K$45,MATCH('Weekly data'!$C130,Targets!$A$6:$A$45,0)),0))=0,"",IFERROR(INDEX(Targets!$K$6:$K$45,MATCH('Weekly data'!$C130,Targets!$A$6:$A$45,0)),0)),IF(AND(Metrics!$J$15="Weekly",ISNUMBER(Metrics!$K$15)),Metrics!$K$15,"")))))</f>
        <v/>
      </c>
      <c r="BY130">
        <f>IF(NOT(ISNUMBER('Weekly data'!N130)),"",IF(Metrics!$L$15="% of target",IF(ISNUMBER(BX130),IF(BX130=0,"",'Weekly data'!N130/BX130),""),'Weekly data'!N130))</f>
        <v/>
      </c>
      <c r="BZ130">
        <f>IF(AND(ISNUMBER(BY130),ISNUMBER(BY129)),ABS(BY130-BY129),"")</f>
        <v/>
      </c>
      <c r="CA130">
        <f>IF(COUNT(BY118:BY129)&lt;12,"",AVERAGE(BY118:BY129))</f>
        <v/>
      </c>
      <c r="CB130">
        <f>IF(COUNT(BZ119:BZ129)&lt;11,"",AVERAGE(BZ119:BZ129))</f>
        <v/>
      </c>
      <c r="CC130">
        <f>IF(OR(CA130="",CB130=""),"",CA130+2.66*CB130)</f>
        <v/>
      </c>
      <c r="CD130">
        <f>IF(OR(CA130="",CB130=""),"",CA130-2.66*CB130)</f>
        <v/>
      </c>
      <c r="CE130">
        <f>IF(OR(CA130="",COUNT(BY123:BY130)&lt;8),"",IF(COUNTIF(BY123:BY130,"&gt;"&amp;CA130)=8,"Above",IF(COUNTIF(BY123:BY130,"&lt;"&amp;CA130)=8,"Below","")))</f>
        <v/>
      </c>
      <c r="CF130">
        <f>IF('Weekly data'!$C130="","",IF(Metrics!$J$16="Seasonal bookings",IF(OR(N(IFERROR(INDEX(Targets!$L$6:$L$45,MATCH('Weekly data'!$C130,Targets!$A$6:$A$45,0)),0))=0,SUM(Seasonality!$B$6:$B$18)=0),"",IFERROR(INDEX(Targets!$L$6:$L$45,MATCH('Weekly data'!$C130,Targets!$A$6:$A$45,0)),0)*$B130/SUM(Seasonality!$B$6:$B$18)),IF(Metrics!$J$16="Seasonal pipeline",IF(OR(N(IFERROR(INDEX(Targets!$L$6:$L$45,MATCH('Weekly data'!$C130,Targets!$A$6:$A$45,0)),0))=0,SUM(Seasonality!$C$6:$C$18)=0),"",IFERROR(INDEX(Targets!$L$6:$L$45,MATCH('Weekly data'!$C130,Targets!$A$6:$A$45,0)),0)*$C130/SUM(Seasonality!$C$6:$C$18)),IF(Metrics!$J$16="Quarter plan",IF(N(IFERROR(INDEX(Targets!$L$6:$L$45,MATCH('Weekly data'!$C130,Targets!$A$6:$A$45,0)),0))=0,"",IFERROR(INDEX(Targets!$L$6:$L$45,MATCH('Weekly data'!$C130,Targets!$A$6:$A$45,0)),0)),IF(AND(Metrics!$J$16="Weekly",ISNUMBER(Metrics!$K$16)),Metrics!$K$16,"")))))</f>
        <v/>
      </c>
      <c r="CG130">
        <f>IF(NOT(ISNUMBER('Weekly data'!O130)),"",IF(Metrics!$L$16="% of target",IF(ISNUMBER(CF130),IF(CF130=0,"",'Weekly data'!O130/CF130),""),'Weekly data'!O130))</f>
        <v/>
      </c>
      <c r="CH130">
        <f>IF(AND(ISNUMBER(CG130),ISNUMBER(CG129)),ABS(CG130-CG129),"")</f>
        <v/>
      </c>
      <c r="CI130">
        <f>IF(COUNT(CG118:CG129)&lt;12,"",AVERAGE(CG118:CG129))</f>
        <v/>
      </c>
      <c r="CJ130">
        <f>IF(COUNT(CH119:CH129)&lt;11,"",AVERAGE(CH119:CH129))</f>
        <v/>
      </c>
      <c r="CK130">
        <f>IF(OR(CI130="",CJ130=""),"",CI130+2.66*CJ130)</f>
        <v/>
      </c>
      <c r="CL130">
        <f>IF(OR(CI130="",CJ130=""),"",CI130-2.66*CJ130)</f>
        <v/>
      </c>
      <c r="CM130">
        <f>IF(OR(CI130="",COUNT(CG123:CG130)&lt;8),"",IF(COUNTIF(CG123:CG130,"&gt;"&amp;CI130)=8,"Above",IF(COUNTIF(CG123:CG130,"&lt;"&amp;CI130)=8,"Below","")))</f>
        <v/>
      </c>
      <c r="CN130">
        <f>IF('Weekly data'!$C130="","",IF(Metrics!$J$17="Seasonal bookings",IF(OR(N(IFERROR(INDEX(Targets!$M$6:$M$45,MATCH('Weekly data'!$C130,Targets!$A$6:$A$45,0)),0))=0,SUM(Seasonality!$B$6:$B$18)=0),"",IFERROR(INDEX(Targets!$M$6:$M$45,MATCH('Weekly data'!$C130,Targets!$A$6:$A$45,0)),0)*$B130/SUM(Seasonality!$B$6:$B$18)),IF(Metrics!$J$17="Seasonal pipeline",IF(OR(N(IFERROR(INDEX(Targets!$M$6:$M$45,MATCH('Weekly data'!$C130,Targets!$A$6:$A$45,0)),0))=0,SUM(Seasonality!$C$6:$C$18)=0),"",IFERROR(INDEX(Targets!$M$6:$M$45,MATCH('Weekly data'!$C130,Targets!$A$6:$A$45,0)),0)*$C130/SUM(Seasonality!$C$6:$C$18)),IF(Metrics!$J$17="Quarter plan",IF(N(IFERROR(INDEX(Targets!$M$6:$M$45,MATCH('Weekly data'!$C130,Targets!$A$6:$A$45,0)),0))=0,"",IFERROR(INDEX(Targets!$M$6:$M$45,MATCH('Weekly data'!$C130,Targets!$A$6:$A$45,0)),0)),IF(AND(Metrics!$J$17="Weekly",ISNUMBER(Metrics!$K$17)),Metrics!$K$17,"")))))</f>
        <v/>
      </c>
      <c r="CO130">
        <f>IF(NOT(ISNUMBER('Weekly data'!P130)),"",IF(Metrics!$L$17="% of target",IF(ISNUMBER(CN130),IF(CN130=0,"",'Weekly data'!P130/CN130),""),'Weekly data'!P130))</f>
        <v/>
      </c>
      <c r="CP130">
        <f>IF(AND(ISNUMBER(CO130),ISNUMBER(CO129)),ABS(CO130-CO129),"")</f>
        <v/>
      </c>
      <c r="CQ130">
        <f>IF(COUNT(CO118:CO129)&lt;12,"",AVERAGE(CO118:CO129))</f>
        <v/>
      </c>
      <c r="CR130">
        <f>IF(COUNT(CP119:CP129)&lt;11,"",AVERAGE(CP119:CP129))</f>
        <v/>
      </c>
      <c r="CS130">
        <f>IF(OR(CQ130="",CR130=""),"",CQ130+2.66*CR130)</f>
        <v/>
      </c>
      <c r="CT130">
        <f>IF(OR(CQ130="",CR130=""),"",CQ130-2.66*CR130)</f>
        <v/>
      </c>
      <c r="CU130">
        <f>IF(OR(CQ130="",COUNT(CO123:CO130)&lt;8),"",IF(COUNTIF(CO123:CO130,"&gt;"&amp;CQ130)=8,"Above",IF(COUNTIF(CO123:CO130,"&lt;"&amp;CQ130)=8,"Below","")))</f>
        <v/>
      </c>
    </row>
    <row r="131">
      <c r="A131" s="8">
        <f>'Weekly data'!A131</f>
        <v/>
      </c>
      <c r="B131">
        <f>IF('Weekly data'!D131="","",INDEX(Seasonality!$B$6:$B$18,'Weekly data'!D131))</f>
        <v/>
      </c>
      <c r="C131">
        <f>IF('Weekly data'!D131="","",INDEX(Seasonality!$C$6:$C$18,'Weekly data'!D131))</f>
        <v/>
      </c>
      <c r="D131">
        <f>IF('Weekly data'!$C131="","",IF(Metrics!$J$6="Seasonal bookings",IF(OR(N(IFERROR(INDEX(Targets!$B$6:$B$45,MATCH('Weekly data'!$C131,Targets!$A$6:$A$45,0)),0))=0,SUM(Seasonality!$B$6:$B$18)=0),"",IFERROR(INDEX(Targets!$B$6:$B$45,MATCH('Weekly data'!$C131,Targets!$A$6:$A$45,0)),0)*$B131/SUM(Seasonality!$B$6:$B$18)),IF(Metrics!$J$6="Seasonal pipeline",IF(OR(N(IFERROR(INDEX(Targets!$B$6:$B$45,MATCH('Weekly data'!$C131,Targets!$A$6:$A$45,0)),0))=0,SUM(Seasonality!$C$6:$C$18)=0),"",IFERROR(INDEX(Targets!$B$6:$B$45,MATCH('Weekly data'!$C131,Targets!$A$6:$A$45,0)),0)*$C131/SUM(Seasonality!$C$6:$C$18)),IF(Metrics!$J$6="Quarter plan",IF(N(IFERROR(INDEX(Targets!$B$6:$B$45,MATCH('Weekly data'!$C131,Targets!$A$6:$A$45,0)),0))=0,"",IFERROR(INDEX(Targets!$B$6:$B$45,MATCH('Weekly data'!$C131,Targets!$A$6:$A$45,0)),0)),IF(AND(Metrics!$J$6="Weekly",ISNUMBER(Metrics!$K$6)),Metrics!$K$6,"")))))</f>
        <v/>
      </c>
      <c r="E131">
        <f>IF(NOT(ISNUMBER('Weekly data'!E131)),"",IF(Metrics!$L$6="% of target",IF(ISNUMBER(D131),IF(D131=0,"",'Weekly data'!E131/D131),""),'Weekly data'!E131))</f>
        <v/>
      </c>
      <c r="F131">
        <f>IF(AND(ISNUMBER(E131),ISNUMBER(E130)),ABS(E131-E130),"")</f>
        <v/>
      </c>
      <c r="G131">
        <f>IF(COUNT(E119:E130)&lt;12,"",AVERAGE(E119:E130))</f>
        <v/>
      </c>
      <c r="H131">
        <f>IF(COUNT(F120:F130)&lt;11,"",AVERAGE(F120:F130))</f>
        <v/>
      </c>
      <c r="I131">
        <f>IF(OR(G131="",H131=""),"",G131+2.66*H131)</f>
        <v/>
      </c>
      <c r="J131">
        <f>IF(OR(G131="",H131=""),"",G131-2.66*H131)</f>
        <v/>
      </c>
      <c r="K131">
        <f>IF(OR(G131="",COUNT(E124:E131)&lt;8),"",IF(COUNTIF(E124:E131,"&gt;"&amp;G131)=8,"Above",IF(COUNTIF(E124:E131,"&lt;"&amp;G131)=8,"Below","")))</f>
        <v/>
      </c>
      <c r="L131">
        <f>IF('Weekly data'!$C131="","",IF(Metrics!$J$7="Seasonal bookings",IF(OR(N(IFERROR(INDEX(Targets!$C$6:$C$45,MATCH('Weekly data'!$C131,Targets!$A$6:$A$45,0)),0))=0,SUM(Seasonality!$B$6:$B$18)=0),"",IFERROR(INDEX(Targets!$C$6:$C$45,MATCH('Weekly data'!$C131,Targets!$A$6:$A$45,0)),0)*$B131/SUM(Seasonality!$B$6:$B$18)),IF(Metrics!$J$7="Seasonal pipeline",IF(OR(N(IFERROR(INDEX(Targets!$C$6:$C$45,MATCH('Weekly data'!$C131,Targets!$A$6:$A$45,0)),0))=0,SUM(Seasonality!$C$6:$C$18)=0),"",IFERROR(INDEX(Targets!$C$6:$C$45,MATCH('Weekly data'!$C131,Targets!$A$6:$A$45,0)),0)*$C131/SUM(Seasonality!$C$6:$C$18)),IF(Metrics!$J$7="Quarter plan",IF(N(IFERROR(INDEX(Targets!$C$6:$C$45,MATCH('Weekly data'!$C131,Targets!$A$6:$A$45,0)),0))=0,"",IFERROR(INDEX(Targets!$C$6:$C$45,MATCH('Weekly data'!$C131,Targets!$A$6:$A$45,0)),0)),IF(AND(Metrics!$J$7="Weekly",ISNUMBER(Metrics!$K$7)),Metrics!$K$7,"")))))</f>
        <v/>
      </c>
      <c r="M131">
        <f>IF(NOT(ISNUMBER('Weekly data'!F131)),"",IF(Metrics!$L$7="% of target",IF(ISNUMBER(L131),IF(L131=0,"",'Weekly data'!F131/L131),""),'Weekly data'!F131))</f>
        <v/>
      </c>
      <c r="N131">
        <f>IF(AND(ISNUMBER(M131),ISNUMBER(M130)),ABS(M131-M130),"")</f>
        <v/>
      </c>
      <c r="O131">
        <f>IF(COUNT(M119:M130)&lt;12,"",AVERAGE(M119:M130))</f>
        <v/>
      </c>
      <c r="P131">
        <f>IF(COUNT(N120:N130)&lt;11,"",AVERAGE(N120:N130))</f>
        <v/>
      </c>
      <c r="Q131">
        <f>IF(OR(O131="",P131=""),"",O131+2.66*P131)</f>
        <v/>
      </c>
      <c r="R131">
        <f>IF(OR(O131="",P131=""),"",O131-2.66*P131)</f>
        <v/>
      </c>
      <c r="S131">
        <f>IF(OR(O131="",COUNT(M124:M131)&lt;8),"",IF(COUNTIF(M124:M131,"&gt;"&amp;O131)=8,"Above",IF(COUNTIF(M124:M131,"&lt;"&amp;O131)=8,"Below","")))</f>
        <v/>
      </c>
      <c r="T131">
        <f>IF('Weekly data'!$C131="","",IF(Metrics!$J$8="Seasonal bookings",IF(OR(N(IFERROR(INDEX(Targets!$D$6:$D$45,MATCH('Weekly data'!$C131,Targets!$A$6:$A$45,0)),0))=0,SUM(Seasonality!$B$6:$B$18)=0),"",IFERROR(INDEX(Targets!$D$6:$D$45,MATCH('Weekly data'!$C131,Targets!$A$6:$A$45,0)),0)*$B131/SUM(Seasonality!$B$6:$B$18)),IF(Metrics!$J$8="Seasonal pipeline",IF(OR(N(IFERROR(INDEX(Targets!$D$6:$D$45,MATCH('Weekly data'!$C131,Targets!$A$6:$A$45,0)),0))=0,SUM(Seasonality!$C$6:$C$18)=0),"",IFERROR(INDEX(Targets!$D$6:$D$45,MATCH('Weekly data'!$C131,Targets!$A$6:$A$45,0)),0)*$C131/SUM(Seasonality!$C$6:$C$18)),IF(Metrics!$J$8="Quarter plan",IF(N(IFERROR(INDEX(Targets!$D$6:$D$45,MATCH('Weekly data'!$C131,Targets!$A$6:$A$45,0)),0))=0,"",IFERROR(INDEX(Targets!$D$6:$D$45,MATCH('Weekly data'!$C131,Targets!$A$6:$A$45,0)),0)),IF(AND(Metrics!$J$8="Weekly",ISNUMBER(Metrics!$K$8)),Metrics!$K$8,"")))))</f>
        <v/>
      </c>
      <c r="U131">
        <f>IF(NOT(ISNUMBER('Weekly data'!G131)),"",IF(Metrics!$L$8="% of target",IF(ISNUMBER(T131),IF(T131=0,"",'Weekly data'!G131/T131),""),'Weekly data'!G131))</f>
        <v/>
      </c>
      <c r="V131">
        <f>IF(AND(ISNUMBER(U131),ISNUMBER(U130)),ABS(U131-U130),"")</f>
        <v/>
      </c>
      <c r="W131">
        <f>IF(COUNT(U119:U130)&lt;12,"",AVERAGE(U119:U130))</f>
        <v/>
      </c>
      <c r="X131">
        <f>IF(COUNT(V120:V130)&lt;11,"",AVERAGE(V120:V130))</f>
        <v/>
      </c>
      <c r="Y131">
        <f>IF(OR(W131="",X131=""),"",W131+2.66*X131)</f>
        <v/>
      </c>
      <c r="Z131">
        <f>IF(OR(W131="",X131=""),"",W131-2.66*X131)</f>
        <v/>
      </c>
      <c r="AA131">
        <f>IF(OR(W131="",COUNT(U124:U131)&lt;8),"",IF(COUNTIF(U124:U131,"&gt;"&amp;W131)=8,"Above",IF(COUNTIF(U124:U131,"&lt;"&amp;W131)=8,"Below","")))</f>
        <v/>
      </c>
      <c r="AB131">
        <f>IF('Weekly data'!$C131="","",IF(Metrics!$J$9="Seasonal bookings",IF(OR(N(IFERROR(INDEX(Targets!$E$6:$E$45,MATCH('Weekly data'!$C131,Targets!$A$6:$A$45,0)),0))=0,SUM(Seasonality!$B$6:$B$18)=0),"",IFERROR(INDEX(Targets!$E$6:$E$45,MATCH('Weekly data'!$C131,Targets!$A$6:$A$45,0)),0)*$B131/SUM(Seasonality!$B$6:$B$18)),IF(Metrics!$J$9="Seasonal pipeline",IF(OR(N(IFERROR(INDEX(Targets!$E$6:$E$45,MATCH('Weekly data'!$C131,Targets!$A$6:$A$45,0)),0))=0,SUM(Seasonality!$C$6:$C$18)=0),"",IFERROR(INDEX(Targets!$E$6:$E$45,MATCH('Weekly data'!$C131,Targets!$A$6:$A$45,0)),0)*$C131/SUM(Seasonality!$C$6:$C$18)),IF(Metrics!$J$9="Quarter plan",IF(N(IFERROR(INDEX(Targets!$E$6:$E$45,MATCH('Weekly data'!$C131,Targets!$A$6:$A$45,0)),0))=0,"",IFERROR(INDEX(Targets!$E$6:$E$45,MATCH('Weekly data'!$C131,Targets!$A$6:$A$45,0)),0)),IF(AND(Metrics!$J$9="Weekly",ISNUMBER(Metrics!$K$9)),Metrics!$K$9,"")))))</f>
        <v/>
      </c>
      <c r="AC131">
        <f>IF(NOT(ISNUMBER('Weekly data'!H131)),"",IF(Metrics!$L$9="% of target",IF(ISNUMBER(AB131),IF(AB131=0,"",'Weekly data'!H131/AB131),""),'Weekly data'!H131))</f>
        <v/>
      </c>
      <c r="AD131">
        <f>IF(AND(ISNUMBER(AC131),ISNUMBER(AC130)),ABS(AC131-AC130),"")</f>
        <v/>
      </c>
      <c r="AE131">
        <f>IF(COUNT(AC119:AC130)&lt;12,"",AVERAGE(AC119:AC130))</f>
        <v/>
      </c>
      <c r="AF131">
        <f>IF(COUNT(AD120:AD130)&lt;11,"",AVERAGE(AD120:AD130))</f>
        <v/>
      </c>
      <c r="AG131">
        <f>IF(OR(AE131="",AF131=""),"",AE131+2.66*AF131)</f>
        <v/>
      </c>
      <c r="AH131">
        <f>IF(OR(AE131="",AF131=""),"",AE131-2.66*AF131)</f>
        <v/>
      </c>
      <c r="AI131">
        <f>IF(OR(AE131="",COUNT(AC124:AC131)&lt;8),"",IF(COUNTIF(AC124:AC131,"&gt;"&amp;AE131)=8,"Above",IF(COUNTIF(AC124:AC131,"&lt;"&amp;AE131)=8,"Below","")))</f>
        <v/>
      </c>
      <c r="AJ131">
        <f>IF('Weekly data'!$C131="","",IF(Metrics!$J$10="Seasonal bookings",IF(OR(N(IFERROR(INDEX(Targets!$F$6:$F$45,MATCH('Weekly data'!$C131,Targets!$A$6:$A$45,0)),0))=0,SUM(Seasonality!$B$6:$B$18)=0),"",IFERROR(INDEX(Targets!$F$6:$F$45,MATCH('Weekly data'!$C131,Targets!$A$6:$A$45,0)),0)*$B131/SUM(Seasonality!$B$6:$B$18)),IF(Metrics!$J$10="Seasonal pipeline",IF(OR(N(IFERROR(INDEX(Targets!$F$6:$F$45,MATCH('Weekly data'!$C131,Targets!$A$6:$A$45,0)),0))=0,SUM(Seasonality!$C$6:$C$18)=0),"",IFERROR(INDEX(Targets!$F$6:$F$45,MATCH('Weekly data'!$C131,Targets!$A$6:$A$45,0)),0)*$C131/SUM(Seasonality!$C$6:$C$18)),IF(Metrics!$J$10="Quarter plan",IF(N(IFERROR(INDEX(Targets!$F$6:$F$45,MATCH('Weekly data'!$C131,Targets!$A$6:$A$45,0)),0))=0,"",IFERROR(INDEX(Targets!$F$6:$F$45,MATCH('Weekly data'!$C131,Targets!$A$6:$A$45,0)),0)),IF(AND(Metrics!$J$10="Weekly",ISNUMBER(Metrics!$K$10)),Metrics!$K$10,"")))))</f>
        <v/>
      </c>
      <c r="AK131">
        <f>IF(NOT(ISNUMBER('Weekly data'!I131)),"",IF(Metrics!$L$10="% of target",IF(ISNUMBER(AJ131),IF(AJ131=0,"",'Weekly data'!I131/AJ131),""),'Weekly data'!I131))</f>
        <v/>
      </c>
      <c r="AL131">
        <f>IF(AND(ISNUMBER(AK131),ISNUMBER(AK130)),ABS(AK131-AK130),"")</f>
        <v/>
      </c>
      <c r="AM131">
        <f>IF(COUNT(AK119:AK130)&lt;12,"",AVERAGE(AK119:AK130))</f>
        <v/>
      </c>
      <c r="AN131">
        <f>IF(COUNT(AL120:AL130)&lt;11,"",AVERAGE(AL120:AL130))</f>
        <v/>
      </c>
      <c r="AO131">
        <f>IF(OR(AM131="",AN131=""),"",AM131+2.66*AN131)</f>
        <v/>
      </c>
      <c r="AP131">
        <f>IF(OR(AM131="",AN131=""),"",AM131-2.66*AN131)</f>
        <v/>
      </c>
      <c r="AQ131">
        <f>IF(OR(AM131="",COUNT(AK124:AK131)&lt;8),"",IF(COUNTIF(AK124:AK131,"&gt;"&amp;AM131)=8,"Above",IF(COUNTIF(AK124:AK131,"&lt;"&amp;AM131)=8,"Below","")))</f>
        <v/>
      </c>
      <c r="AR131">
        <f>IF('Weekly data'!$C131="","",IF(Metrics!$J$11="Seasonal bookings",IF(OR(N(IFERROR(INDEX(Targets!$G$6:$G$45,MATCH('Weekly data'!$C131,Targets!$A$6:$A$45,0)),0))=0,SUM(Seasonality!$B$6:$B$18)=0),"",IFERROR(INDEX(Targets!$G$6:$G$45,MATCH('Weekly data'!$C131,Targets!$A$6:$A$45,0)),0)*$B131/SUM(Seasonality!$B$6:$B$18)),IF(Metrics!$J$11="Seasonal pipeline",IF(OR(N(IFERROR(INDEX(Targets!$G$6:$G$45,MATCH('Weekly data'!$C131,Targets!$A$6:$A$45,0)),0))=0,SUM(Seasonality!$C$6:$C$18)=0),"",IFERROR(INDEX(Targets!$G$6:$G$45,MATCH('Weekly data'!$C131,Targets!$A$6:$A$45,0)),0)*$C131/SUM(Seasonality!$C$6:$C$18)),IF(Metrics!$J$11="Quarter plan",IF(N(IFERROR(INDEX(Targets!$G$6:$G$45,MATCH('Weekly data'!$C131,Targets!$A$6:$A$45,0)),0))=0,"",IFERROR(INDEX(Targets!$G$6:$G$45,MATCH('Weekly data'!$C131,Targets!$A$6:$A$45,0)),0)),IF(AND(Metrics!$J$11="Weekly",ISNUMBER(Metrics!$K$11)),Metrics!$K$11,"")))))</f>
        <v/>
      </c>
      <c r="AS131">
        <f>IF(NOT(ISNUMBER('Weekly data'!J131)),"",IF(Metrics!$L$11="% of target",IF(ISNUMBER(AR131),IF(AR131=0,"",'Weekly data'!J131/AR131),""),'Weekly data'!J131))</f>
        <v/>
      </c>
      <c r="AT131">
        <f>IF(AND(ISNUMBER(AS131),ISNUMBER(AS130)),ABS(AS131-AS130),"")</f>
        <v/>
      </c>
      <c r="AU131">
        <f>IF(COUNT(AS119:AS130)&lt;12,"",AVERAGE(AS119:AS130))</f>
        <v/>
      </c>
      <c r="AV131">
        <f>IF(COUNT(AT120:AT130)&lt;11,"",AVERAGE(AT120:AT130))</f>
        <v/>
      </c>
      <c r="AW131">
        <f>IF(OR(AU131="",AV131=""),"",AU131+2.66*AV131)</f>
        <v/>
      </c>
      <c r="AX131">
        <f>IF(OR(AU131="",AV131=""),"",AU131-2.66*AV131)</f>
        <v/>
      </c>
      <c r="AY131">
        <f>IF(OR(AU131="",COUNT(AS124:AS131)&lt;8),"",IF(COUNTIF(AS124:AS131,"&gt;"&amp;AU131)=8,"Above",IF(COUNTIF(AS124:AS131,"&lt;"&amp;AU131)=8,"Below","")))</f>
        <v/>
      </c>
      <c r="AZ131">
        <f>IF('Weekly data'!$C131="","",IF(Metrics!$J$12="Seasonal bookings",IF(OR(N(IFERROR(INDEX(Targets!$H$6:$H$45,MATCH('Weekly data'!$C131,Targets!$A$6:$A$45,0)),0))=0,SUM(Seasonality!$B$6:$B$18)=0),"",IFERROR(INDEX(Targets!$H$6:$H$45,MATCH('Weekly data'!$C131,Targets!$A$6:$A$45,0)),0)*$B131/SUM(Seasonality!$B$6:$B$18)),IF(Metrics!$J$12="Seasonal pipeline",IF(OR(N(IFERROR(INDEX(Targets!$H$6:$H$45,MATCH('Weekly data'!$C131,Targets!$A$6:$A$45,0)),0))=0,SUM(Seasonality!$C$6:$C$18)=0),"",IFERROR(INDEX(Targets!$H$6:$H$45,MATCH('Weekly data'!$C131,Targets!$A$6:$A$45,0)),0)*$C131/SUM(Seasonality!$C$6:$C$18)),IF(Metrics!$J$12="Quarter plan",IF(N(IFERROR(INDEX(Targets!$H$6:$H$45,MATCH('Weekly data'!$C131,Targets!$A$6:$A$45,0)),0))=0,"",IFERROR(INDEX(Targets!$H$6:$H$45,MATCH('Weekly data'!$C131,Targets!$A$6:$A$45,0)),0)),IF(AND(Metrics!$J$12="Weekly",ISNUMBER(Metrics!$K$12)),Metrics!$K$12,"")))))</f>
        <v/>
      </c>
      <c r="BA131">
        <f>IF(NOT(ISNUMBER('Weekly data'!K131)),"",IF(Metrics!$L$12="% of target",IF(ISNUMBER(AZ131),IF(AZ131=0,"",'Weekly data'!K131/AZ131),""),'Weekly data'!K131))</f>
        <v/>
      </c>
      <c r="BB131">
        <f>IF(AND(ISNUMBER(BA131),ISNUMBER(BA130)),ABS(BA131-BA130),"")</f>
        <v/>
      </c>
      <c r="BC131">
        <f>IF(COUNT(BA119:BA130)&lt;12,"",AVERAGE(BA119:BA130))</f>
        <v/>
      </c>
      <c r="BD131">
        <f>IF(COUNT(BB120:BB130)&lt;11,"",AVERAGE(BB120:BB130))</f>
        <v/>
      </c>
      <c r="BE131">
        <f>IF(OR(BC131="",BD131=""),"",BC131+2.66*BD131)</f>
        <v/>
      </c>
      <c r="BF131">
        <f>IF(OR(BC131="",BD131=""),"",BC131-2.66*BD131)</f>
        <v/>
      </c>
      <c r="BG131">
        <f>IF(OR(BC131="",COUNT(BA124:BA131)&lt;8),"",IF(COUNTIF(BA124:BA131,"&gt;"&amp;BC131)=8,"Above",IF(COUNTIF(BA124:BA131,"&lt;"&amp;BC131)=8,"Below","")))</f>
        <v/>
      </c>
      <c r="BH131">
        <f>IF('Weekly data'!$C131="","",IF(Metrics!$J$13="Seasonal bookings",IF(OR(N(IFERROR(INDEX(Targets!$I$6:$I$45,MATCH('Weekly data'!$C131,Targets!$A$6:$A$45,0)),0))=0,SUM(Seasonality!$B$6:$B$18)=0),"",IFERROR(INDEX(Targets!$I$6:$I$45,MATCH('Weekly data'!$C131,Targets!$A$6:$A$45,0)),0)*$B131/SUM(Seasonality!$B$6:$B$18)),IF(Metrics!$J$13="Seasonal pipeline",IF(OR(N(IFERROR(INDEX(Targets!$I$6:$I$45,MATCH('Weekly data'!$C131,Targets!$A$6:$A$45,0)),0))=0,SUM(Seasonality!$C$6:$C$18)=0),"",IFERROR(INDEX(Targets!$I$6:$I$45,MATCH('Weekly data'!$C131,Targets!$A$6:$A$45,0)),0)*$C131/SUM(Seasonality!$C$6:$C$18)),IF(Metrics!$J$13="Quarter plan",IF(N(IFERROR(INDEX(Targets!$I$6:$I$45,MATCH('Weekly data'!$C131,Targets!$A$6:$A$45,0)),0))=0,"",IFERROR(INDEX(Targets!$I$6:$I$45,MATCH('Weekly data'!$C131,Targets!$A$6:$A$45,0)),0)),IF(AND(Metrics!$J$13="Weekly",ISNUMBER(Metrics!$K$13)),Metrics!$K$13,"")))))</f>
        <v/>
      </c>
      <c r="BI131">
        <f>IF(NOT(ISNUMBER('Weekly data'!L131)),"",IF(Metrics!$L$13="% of target",IF(ISNUMBER(BH131),IF(BH131=0,"",'Weekly data'!L131/BH131),""),'Weekly data'!L131))</f>
        <v/>
      </c>
      <c r="BJ131">
        <f>IF(AND(ISNUMBER(BI131),ISNUMBER(BI130)),ABS(BI131-BI130),"")</f>
        <v/>
      </c>
      <c r="BK131">
        <f>IF(COUNT(BI119:BI130)&lt;12,"",AVERAGE(BI119:BI130))</f>
        <v/>
      </c>
      <c r="BL131">
        <f>IF(COUNT(BJ120:BJ130)&lt;11,"",AVERAGE(BJ120:BJ130))</f>
        <v/>
      </c>
      <c r="BM131">
        <f>IF(OR(BK131="",BL131=""),"",BK131+2.66*BL131)</f>
        <v/>
      </c>
      <c r="BN131">
        <f>IF(OR(BK131="",BL131=""),"",BK131-2.66*BL131)</f>
        <v/>
      </c>
      <c r="BO131">
        <f>IF(OR(BK131="",COUNT(BI124:BI131)&lt;8),"",IF(COUNTIF(BI124:BI131,"&gt;"&amp;BK131)=8,"Above",IF(COUNTIF(BI124:BI131,"&lt;"&amp;BK131)=8,"Below","")))</f>
        <v/>
      </c>
      <c r="BP131">
        <f>IF('Weekly data'!$C131="","",IF(Metrics!$J$14="Seasonal bookings",IF(OR(N(IFERROR(INDEX(Targets!$J$6:$J$45,MATCH('Weekly data'!$C131,Targets!$A$6:$A$45,0)),0))=0,SUM(Seasonality!$B$6:$B$18)=0),"",IFERROR(INDEX(Targets!$J$6:$J$45,MATCH('Weekly data'!$C131,Targets!$A$6:$A$45,0)),0)*$B131/SUM(Seasonality!$B$6:$B$18)),IF(Metrics!$J$14="Seasonal pipeline",IF(OR(N(IFERROR(INDEX(Targets!$J$6:$J$45,MATCH('Weekly data'!$C131,Targets!$A$6:$A$45,0)),0))=0,SUM(Seasonality!$C$6:$C$18)=0),"",IFERROR(INDEX(Targets!$J$6:$J$45,MATCH('Weekly data'!$C131,Targets!$A$6:$A$45,0)),0)*$C131/SUM(Seasonality!$C$6:$C$18)),IF(Metrics!$J$14="Quarter plan",IF(N(IFERROR(INDEX(Targets!$J$6:$J$45,MATCH('Weekly data'!$C131,Targets!$A$6:$A$45,0)),0))=0,"",IFERROR(INDEX(Targets!$J$6:$J$45,MATCH('Weekly data'!$C131,Targets!$A$6:$A$45,0)),0)),IF(AND(Metrics!$J$14="Weekly",ISNUMBER(Metrics!$K$14)),Metrics!$K$14,"")))))</f>
        <v/>
      </c>
      <c r="BQ131">
        <f>IF(NOT(ISNUMBER('Weekly data'!M131)),"",IF(Metrics!$L$14="% of target",IF(ISNUMBER(BP131),IF(BP131=0,"",'Weekly data'!M131/BP131),""),'Weekly data'!M131))</f>
        <v/>
      </c>
      <c r="BR131">
        <f>IF(AND(ISNUMBER(BQ131),ISNUMBER(BQ130)),ABS(BQ131-BQ130),"")</f>
        <v/>
      </c>
      <c r="BS131">
        <f>IF(COUNT(BQ119:BQ130)&lt;12,"",AVERAGE(BQ119:BQ130))</f>
        <v/>
      </c>
      <c r="BT131">
        <f>IF(COUNT(BR120:BR130)&lt;11,"",AVERAGE(BR120:BR130))</f>
        <v/>
      </c>
      <c r="BU131">
        <f>IF(OR(BS131="",BT131=""),"",BS131+2.66*BT131)</f>
        <v/>
      </c>
      <c r="BV131">
        <f>IF(OR(BS131="",BT131=""),"",BS131-2.66*BT131)</f>
        <v/>
      </c>
      <c r="BW131">
        <f>IF(OR(BS131="",COUNT(BQ124:BQ131)&lt;8),"",IF(COUNTIF(BQ124:BQ131,"&gt;"&amp;BS131)=8,"Above",IF(COUNTIF(BQ124:BQ131,"&lt;"&amp;BS131)=8,"Below","")))</f>
        <v/>
      </c>
      <c r="BX131">
        <f>IF('Weekly data'!$C131="","",IF(Metrics!$J$15="Seasonal bookings",IF(OR(N(IFERROR(INDEX(Targets!$K$6:$K$45,MATCH('Weekly data'!$C131,Targets!$A$6:$A$45,0)),0))=0,SUM(Seasonality!$B$6:$B$18)=0),"",IFERROR(INDEX(Targets!$K$6:$K$45,MATCH('Weekly data'!$C131,Targets!$A$6:$A$45,0)),0)*$B131/SUM(Seasonality!$B$6:$B$18)),IF(Metrics!$J$15="Seasonal pipeline",IF(OR(N(IFERROR(INDEX(Targets!$K$6:$K$45,MATCH('Weekly data'!$C131,Targets!$A$6:$A$45,0)),0))=0,SUM(Seasonality!$C$6:$C$18)=0),"",IFERROR(INDEX(Targets!$K$6:$K$45,MATCH('Weekly data'!$C131,Targets!$A$6:$A$45,0)),0)*$C131/SUM(Seasonality!$C$6:$C$18)),IF(Metrics!$J$15="Quarter plan",IF(N(IFERROR(INDEX(Targets!$K$6:$K$45,MATCH('Weekly data'!$C131,Targets!$A$6:$A$45,0)),0))=0,"",IFERROR(INDEX(Targets!$K$6:$K$45,MATCH('Weekly data'!$C131,Targets!$A$6:$A$45,0)),0)),IF(AND(Metrics!$J$15="Weekly",ISNUMBER(Metrics!$K$15)),Metrics!$K$15,"")))))</f>
        <v/>
      </c>
      <c r="BY131">
        <f>IF(NOT(ISNUMBER('Weekly data'!N131)),"",IF(Metrics!$L$15="% of target",IF(ISNUMBER(BX131),IF(BX131=0,"",'Weekly data'!N131/BX131),""),'Weekly data'!N131))</f>
        <v/>
      </c>
      <c r="BZ131">
        <f>IF(AND(ISNUMBER(BY131),ISNUMBER(BY130)),ABS(BY131-BY130),"")</f>
        <v/>
      </c>
      <c r="CA131">
        <f>IF(COUNT(BY119:BY130)&lt;12,"",AVERAGE(BY119:BY130))</f>
        <v/>
      </c>
      <c r="CB131">
        <f>IF(COUNT(BZ120:BZ130)&lt;11,"",AVERAGE(BZ120:BZ130))</f>
        <v/>
      </c>
      <c r="CC131">
        <f>IF(OR(CA131="",CB131=""),"",CA131+2.66*CB131)</f>
        <v/>
      </c>
      <c r="CD131">
        <f>IF(OR(CA131="",CB131=""),"",CA131-2.66*CB131)</f>
        <v/>
      </c>
      <c r="CE131">
        <f>IF(OR(CA131="",COUNT(BY124:BY131)&lt;8),"",IF(COUNTIF(BY124:BY131,"&gt;"&amp;CA131)=8,"Above",IF(COUNTIF(BY124:BY131,"&lt;"&amp;CA131)=8,"Below","")))</f>
        <v/>
      </c>
      <c r="CF131">
        <f>IF('Weekly data'!$C131="","",IF(Metrics!$J$16="Seasonal bookings",IF(OR(N(IFERROR(INDEX(Targets!$L$6:$L$45,MATCH('Weekly data'!$C131,Targets!$A$6:$A$45,0)),0))=0,SUM(Seasonality!$B$6:$B$18)=0),"",IFERROR(INDEX(Targets!$L$6:$L$45,MATCH('Weekly data'!$C131,Targets!$A$6:$A$45,0)),0)*$B131/SUM(Seasonality!$B$6:$B$18)),IF(Metrics!$J$16="Seasonal pipeline",IF(OR(N(IFERROR(INDEX(Targets!$L$6:$L$45,MATCH('Weekly data'!$C131,Targets!$A$6:$A$45,0)),0))=0,SUM(Seasonality!$C$6:$C$18)=0),"",IFERROR(INDEX(Targets!$L$6:$L$45,MATCH('Weekly data'!$C131,Targets!$A$6:$A$45,0)),0)*$C131/SUM(Seasonality!$C$6:$C$18)),IF(Metrics!$J$16="Quarter plan",IF(N(IFERROR(INDEX(Targets!$L$6:$L$45,MATCH('Weekly data'!$C131,Targets!$A$6:$A$45,0)),0))=0,"",IFERROR(INDEX(Targets!$L$6:$L$45,MATCH('Weekly data'!$C131,Targets!$A$6:$A$45,0)),0)),IF(AND(Metrics!$J$16="Weekly",ISNUMBER(Metrics!$K$16)),Metrics!$K$16,"")))))</f>
        <v/>
      </c>
      <c r="CG131">
        <f>IF(NOT(ISNUMBER('Weekly data'!O131)),"",IF(Metrics!$L$16="% of target",IF(ISNUMBER(CF131),IF(CF131=0,"",'Weekly data'!O131/CF131),""),'Weekly data'!O131))</f>
        <v/>
      </c>
      <c r="CH131">
        <f>IF(AND(ISNUMBER(CG131),ISNUMBER(CG130)),ABS(CG131-CG130),"")</f>
        <v/>
      </c>
      <c r="CI131">
        <f>IF(COUNT(CG119:CG130)&lt;12,"",AVERAGE(CG119:CG130))</f>
        <v/>
      </c>
      <c r="CJ131">
        <f>IF(COUNT(CH120:CH130)&lt;11,"",AVERAGE(CH120:CH130))</f>
        <v/>
      </c>
      <c r="CK131">
        <f>IF(OR(CI131="",CJ131=""),"",CI131+2.66*CJ131)</f>
        <v/>
      </c>
      <c r="CL131">
        <f>IF(OR(CI131="",CJ131=""),"",CI131-2.66*CJ131)</f>
        <v/>
      </c>
      <c r="CM131">
        <f>IF(OR(CI131="",COUNT(CG124:CG131)&lt;8),"",IF(COUNTIF(CG124:CG131,"&gt;"&amp;CI131)=8,"Above",IF(COUNTIF(CG124:CG131,"&lt;"&amp;CI131)=8,"Below","")))</f>
        <v/>
      </c>
      <c r="CN131">
        <f>IF('Weekly data'!$C131="","",IF(Metrics!$J$17="Seasonal bookings",IF(OR(N(IFERROR(INDEX(Targets!$M$6:$M$45,MATCH('Weekly data'!$C131,Targets!$A$6:$A$45,0)),0))=0,SUM(Seasonality!$B$6:$B$18)=0),"",IFERROR(INDEX(Targets!$M$6:$M$45,MATCH('Weekly data'!$C131,Targets!$A$6:$A$45,0)),0)*$B131/SUM(Seasonality!$B$6:$B$18)),IF(Metrics!$J$17="Seasonal pipeline",IF(OR(N(IFERROR(INDEX(Targets!$M$6:$M$45,MATCH('Weekly data'!$C131,Targets!$A$6:$A$45,0)),0))=0,SUM(Seasonality!$C$6:$C$18)=0),"",IFERROR(INDEX(Targets!$M$6:$M$45,MATCH('Weekly data'!$C131,Targets!$A$6:$A$45,0)),0)*$C131/SUM(Seasonality!$C$6:$C$18)),IF(Metrics!$J$17="Quarter plan",IF(N(IFERROR(INDEX(Targets!$M$6:$M$45,MATCH('Weekly data'!$C131,Targets!$A$6:$A$45,0)),0))=0,"",IFERROR(INDEX(Targets!$M$6:$M$45,MATCH('Weekly data'!$C131,Targets!$A$6:$A$45,0)),0)),IF(AND(Metrics!$J$17="Weekly",ISNUMBER(Metrics!$K$17)),Metrics!$K$17,"")))))</f>
        <v/>
      </c>
      <c r="CO131">
        <f>IF(NOT(ISNUMBER('Weekly data'!P131)),"",IF(Metrics!$L$17="% of target",IF(ISNUMBER(CN131),IF(CN131=0,"",'Weekly data'!P131/CN131),""),'Weekly data'!P131))</f>
        <v/>
      </c>
      <c r="CP131">
        <f>IF(AND(ISNUMBER(CO131),ISNUMBER(CO130)),ABS(CO131-CO130),"")</f>
        <v/>
      </c>
      <c r="CQ131">
        <f>IF(COUNT(CO119:CO130)&lt;12,"",AVERAGE(CO119:CO130))</f>
        <v/>
      </c>
      <c r="CR131">
        <f>IF(COUNT(CP120:CP130)&lt;11,"",AVERAGE(CP120:CP130))</f>
        <v/>
      </c>
      <c r="CS131">
        <f>IF(OR(CQ131="",CR131=""),"",CQ131+2.66*CR131)</f>
        <v/>
      </c>
      <c r="CT131">
        <f>IF(OR(CQ131="",CR131=""),"",CQ131-2.66*CR131)</f>
        <v/>
      </c>
      <c r="CU131">
        <f>IF(OR(CQ131="",COUNT(CO124:CO131)&lt;8),"",IF(COUNTIF(CO124:CO131,"&gt;"&amp;CQ131)=8,"Above",IF(COUNTIF(CO124:CO131,"&lt;"&amp;CQ131)=8,"Below","")))</f>
        <v/>
      </c>
    </row>
    <row r="132">
      <c r="A132" s="8">
        <f>'Weekly data'!A132</f>
        <v/>
      </c>
      <c r="B132">
        <f>IF('Weekly data'!D132="","",INDEX(Seasonality!$B$6:$B$18,'Weekly data'!D132))</f>
        <v/>
      </c>
      <c r="C132">
        <f>IF('Weekly data'!D132="","",INDEX(Seasonality!$C$6:$C$18,'Weekly data'!D132))</f>
        <v/>
      </c>
      <c r="D132">
        <f>IF('Weekly data'!$C132="","",IF(Metrics!$J$6="Seasonal bookings",IF(OR(N(IFERROR(INDEX(Targets!$B$6:$B$45,MATCH('Weekly data'!$C132,Targets!$A$6:$A$45,0)),0))=0,SUM(Seasonality!$B$6:$B$18)=0),"",IFERROR(INDEX(Targets!$B$6:$B$45,MATCH('Weekly data'!$C132,Targets!$A$6:$A$45,0)),0)*$B132/SUM(Seasonality!$B$6:$B$18)),IF(Metrics!$J$6="Seasonal pipeline",IF(OR(N(IFERROR(INDEX(Targets!$B$6:$B$45,MATCH('Weekly data'!$C132,Targets!$A$6:$A$45,0)),0))=0,SUM(Seasonality!$C$6:$C$18)=0),"",IFERROR(INDEX(Targets!$B$6:$B$45,MATCH('Weekly data'!$C132,Targets!$A$6:$A$45,0)),0)*$C132/SUM(Seasonality!$C$6:$C$18)),IF(Metrics!$J$6="Quarter plan",IF(N(IFERROR(INDEX(Targets!$B$6:$B$45,MATCH('Weekly data'!$C132,Targets!$A$6:$A$45,0)),0))=0,"",IFERROR(INDEX(Targets!$B$6:$B$45,MATCH('Weekly data'!$C132,Targets!$A$6:$A$45,0)),0)),IF(AND(Metrics!$J$6="Weekly",ISNUMBER(Metrics!$K$6)),Metrics!$K$6,"")))))</f>
        <v/>
      </c>
      <c r="E132">
        <f>IF(NOT(ISNUMBER('Weekly data'!E132)),"",IF(Metrics!$L$6="% of target",IF(ISNUMBER(D132),IF(D132=0,"",'Weekly data'!E132/D132),""),'Weekly data'!E132))</f>
        <v/>
      </c>
      <c r="F132">
        <f>IF(AND(ISNUMBER(E132),ISNUMBER(E131)),ABS(E132-E131),"")</f>
        <v/>
      </c>
      <c r="G132">
        <f>IF(COUNT(E120:E131)&lt;12,"",AVERAGE(E120:E131))</f>
        <v/>
      </c>
      <c r="H132">
        <f>IF(COUNT(F121:F131)&lt;11,"",AVERAGE(F121:F131))</f>
        <v/>
      </c>
      <c r="I132">
        <f>IF(OR(G132="",H132=""),"",G132+2.66*H132)</f>
        <v/>
      </c>
      <c r="J132">
        <f>IF(OR(G132="",H132=""),"",G132-2.66*H132)</f>
        <v/>
      </c>
      <c r="K132">
        <f>IF(OR(G132="",COUNT(E125:E132)&lt;8),"",IF(COUNTIF(E125:E132,"&gt;"&amp;G132)=8,"Above",IF(COUNTIF(E125:E132,"&lt;"&amp;G132)=8,"Below","")))</f>
        <v/>
      </c>
      <c r="L132">
        <f>IF('Weekly data'!$C132="","",IF(Metrics!$J$7="Seasonal bookings",IF(OR(N(IFERROR(INDEX(Targets!$C$6:$C$45,MATCH('Weekly data'!$C132,Targets!$A$6:$A$45,0)),0))=0,SUM(Seasonality!$B$6:$B$18)=0),"",IFERROR(INDEX(Targets!$C$6:$C$45,MATCH('Weekly data'!$C132,Targets!$A$6:$A$45,0)),0)*$B132/SUM(Seasonality!$B$6:$B$18)),IF(Metrics!$J$7="Seasonal pipeline",IF(OR(N(IFERROR(INDEX(Targets!$C$6:$C$45,MATCH('Weekly data'!$C132,Targets!$A$6:$A$45,0)),0))=0,SUM(Seasonality!$C$6:$C$18)=0),"",IFERROR(INDEX(Targets!$C$6:$C$45,MATCH('Weekly data'!$C132,Targets!$A$6:$A$45,0)),0)*$C132/SUM(Seasonality!$C$6:$C$18)),IF(Metrics!$J$7="Quarter plan",IF(N(IFERROR(INDEX(Targets!$C$6:$C$45,MATCH('Weekly data'!$C132,Targets!$A$6:$A$45,0)),0))=0,"",IFERROR(INDEX(Targets!$C$6:$C$45,MATCH('Weekly data'!$C132,Targets!$A$6:$A$45,0)),0)),IF(AND(Metrics!$J$7="Weekly",ISNUMBER(Metrics!$K$7)),Metrics!$K$7,"")))))</f>
        <v/>
      </c>
      <c r="M132">
        <f>IF(NOT(ISNUMBER('Weekly data'!F132)),"",IF(Metrics!$L$7="% of target",IF(ISNUMBER(L132),IF(L132=0,"",'Weekly data'!F132/L132),""),'Weekly data'!F132))</f>
        <v/>
      </c>
      <c r="N132">
        <f>IF(AND(ISNUMBER(M132),ISNUMBER(M131)),ABS(M132-M131),"")</f>
        <v/>
      </c>
      <c r="O132">
        <f>IF(COUNT(M120:M131)&lt;12,"",AVERAGE(M120:M131))</f>
        <v/>
      </c>
      <c r="P132">
        <f>IF(COUNT(N121:N131)&lt;11,"",AVERAGE(N121:N131))</f>
        <v/>
      </c>
      <c r="Q132">
        <f>IF(OR(O132="",P132=""),"",O132+2.66*P132)</f>
        <v/>
      </c>
      <c r="R132">
        <f>IF(OR(O132="",P132=""),"",O132-2.66*P132)</f>
        <v/>
      </c>
      <c r="S132">
        <f>IF(OR(O132="",COUNT(M125:M132)&lt;8),"",IF(COUNTIF(M125:M132,"&gt;"&amp;O132)=8,"Above",IF(COUNTIF(M125:M132,"&lt;"&amp;O132)=8,"Below","")))</f>
        <v/>
      </c>
      <c r="T132">
        <f>IF('Weekly data'!$C132="","",IF(Metrics!$J$8="Seasonal bookings",IF(OR(N(IFERROR(INDEX(Targets!$D$6:$D$45,MATCH('Weekly data'!$C132,Targets!$A$6:$A$45,0)),0))=0,SUM(Seasonality!$B$6:$B$18)=0),"",IFERROR(INDEX(Targets!$D$6:$D$45,MATCH('Weekly data'!$C132,Targets!$A$6:$A$45,0)),0)*$B132/SUM(Seasonality!$B$6:$B$18)),IF(Metrics!$J$8="Seasonal pipeline",IF(OR(N(IFERROR(INDEX(Targets!$D$6:$D$45,MATCH('Weekly data'!$C132,Targets!$A$6:$A$45,0)),0))=0,SUM(Seasonality!$C$6:$C$18)=0),"",IFERROR(INDEX(Targets!$D$6:$D$45,MATCH('Weekly data'!$C132,Targets!$A$6:$A$45,0)),0)*$C132/SUM(Seasonality!$C$6:$C$18)),IF(Metrics!$J$8="Quarter plan",IF(N(IFERROR(INDEX(Targets!$D$6:$D$45,MATCH('Weekly data'!$C132,Targets!$A$6:$A$45,0)),0))=0,"",IFERROR(INDEX(Targets!$D$6:$D$45,MATCH('Weekly data'!$C132,Targets!$A$6:$A$45,0)),0)),IF(AND(Metrics!$J$8="Weekly",ISNUMBER(Metrics!$K$8)),Metrics!$K$8,"")))))</f>
        <v/>
      </c>
      <c r="U132">
        <f>IF(NOT(ISNUMBER('Weekly data'!G132)),"",IF(Metrics!$L$8="% of target",IF(ISNUMBER(T132),IF(T132=0,"",'Weekly data'!G132/T132),""),'Weekly data'!G132))</f>
        <v/>
      </c>
      <c r="V132">
        <f>IF(AND(ISNUMBER(U132),ISNUMBER(U131)),ABS(U132-U131),"")</f>
        <v/>
      </c>
      <c r="W132">
        <f>IF(COUNT(U120:U131)&lt;12,"",AVERAGE(U120:U131))</f>
        <v/>
      </c>
      <c r="X132">
        <f>IF(COUNT(V121:V131)&lt;11,"",AVERAGE(V121:V131))</f>
        <v/>
      </c>
      <c r="Y132">
        <f>IF(OR(W132="",X132=""),"",W132+2.66*X132)</f>
        <v/>
      </c>
      <c r="Z132">
        <f>IF(OR(W132="",X132=""),"",W132-2.66*X132)</f>
        <v/>
      </c>
      <c r="AA132">
        <f>IF(OR(W132="",COUNT(U125:U132)&lt;8),"",IF(COUNTIF(U125:U132,"&gt;"&amp;W132)=8,"Above",IF(COUNTIF(U125:U132,"&lt;"&amp;W132)=8,"Below","")))</f>
        <v/>
      </c>
      <c r="AB132">
        <f>IF('Weekly data'!$C132="","",IF(Metrics!$J$9="Seasonal bookings",IF(OR(N(IFERROR(INDEX(Targets!$E$6:$E$45,MATCH('Weekly data'!$C132,Targets!$A$6:$A$45,0)),0))=0,SUM(Seasonality!$B$6:$B$18)=0),"",IFERROR(INDEX(Targets!$E$6:$E$45,MATCH('Weekly data'!$C132,Targets!$A$6:$A$45,0)),0)*$B132/SUM(Seasonality!$B$6:$B$18)),IF(Metrics!$J$9="Seasonal pipeline",IF(OR(N(IFERROR(INDEX(Targets!$E$6:$E$45,MATCH('Weekly data'!$C132,Targets!$A$6:$A$45,0)),0))=0,SUM(Seasonality!$C$6:$C$18)=0),"",IFERROR(INDEX(Targets!$E$6:$E$45,MATCH('Weekly data'!$C132,Targets!$A$6:$A$45,0)),0)*$C132/SUM(Seasonality!$C$6:$C$18)),IF(Metrics!$J$9="Quarter plan",IF(N(IFERROR(INDEX(Targets!$E$6:$E$45,MATCH('Weekly data'!$C132,Targets!$A$6:$A$45,0)),0))=0,"",IFERROR(INDEX(Targets!$E$6:$E$45,MATCH('Weekly data'!$C132,Targets!$A$6:$A$45,0)),0)),IF(AND(Metrics!$J$9="Weekly",ISNUMBER(Metrics!$K$9)),Metrics!$K$9,"")))))</f>
        <v/>
      </c>
      <c r="AC132">
        <f>IF(NOT(ISNUMBER('Weekly data'!H132)),"",IF(Metrics!$L$9="% of target",IF(ISNUMBER(AB132),IF(AB132=0,"",'Weekly data'!H132/AB132),""),'Weekly data'!H132))</f>
        <v/>
      </c>
      <c r="AD132">
        <f>IF(AND(ISNUMBER(AC132),ISNUMBER(AC131)),ABS(AC132-AC131),"")</f>
        <v/>
      </c>
      <c r="AE132">
        <f>IF(COUNT(AC120:AC131)&lt;12,"",AVERAGE(AC120:AC131))</f>
        <v/>
      </c>
      <c r="AF132">
        <f>IF(COUNT(AD121:AD131)&lt;11,"",AVERAGE(AD121:AD131))</f>
        <v/>
      </c>
      <c r="AG132">
        <f>IF(OR(AE132="",AF132=""),"",AE132+2.66*AF132)</f>
        <v/>
      </c>
      <c r="AH132">
        <f>IF(OR(AE132="",AF132=""),"",AE132-2.66*AF132)</f>
        <v/>
      </c>
      <c r="AI132">
        <f>IF(OR(AE132="",COUNT(AC125:AC132)&lt;8),"",IF(COUNTIF(AC125:AC132,"&gt;"&amp;AE132)=8,"Above",IF(COUNTIF(AC125:AC132,"&lt;"&amp;AE132)=8,"Below","")))</f>
        <v/>
      </c>
      <c r="AJ132">
        <f>IF('Weekly data'!$C132="","",IF(Metrics!$J$10="Seasonal bookings",IF(OR(N(IFERROR(INDEX(Targets!$F$6:$F$45,MATCH('Weekly data'!$C132,Targets!$A$6:$A$45,0)),0))=0,SUM(Seasonality!$B$6:$B$18)=0),"",IFERROR(INDEX(Targets!$F$6:$F$45,MATCH('Weekly data'!$C132,Targets!$A$6:$A$45,0)),0)*$B132/SUM(Seasonality!$B$6:$B$18)),IF(Metrics!$J$10="Seasonal pipeline",IF(OR(N(IFERROR(INDEX(Targets!$F$6:$F$45,MATCH('Weekly data'!$C132,Targets!$A$6:$A$45,0)),0))=0,SUM(Seasonality!$C$6:$C$18)=0),"",IFERROR(INDEX(Targets!$F$6:$F$45,MATCH('Weekly data'!$C132,Targets!$A$6:$A$45,0)),0)*$C132/SUM(Seasonality!$C$6:$C$18)),IF(Metrics!$J$10="Quarter plan",IF(N(IFERROR(INDEX(Targets!$F$6:$F$45,MATCH('Weekly data'!$C132,Targets!$A$6:$A$45,0)),0))=0,"",IFERROR(INDEX(Targets!$F$6:$F$45,MATCH('Weekly data'!$C132,Targets!$A$6:$A$45,0)),0)),IF(AND(Metrics!$J$10="Weekly",ISNUMBER(Metrics!$K$10)),Metrics!$K$10,"")))))</f>
        <v/>
      </c>
      <c r="AK132">
        <f>IF(NOT(ISNUMBER('Weekly data'!I132)),"",IF(Metrics!$L$10="% of target",IF(ISNUMBER(AJ132),IF(AJ132=0,"",'Weekly data'!I132/AJ132),""),'Weekly data'!I132))</f>
        <v/>
      </c>
      <c r="AL132">
        <f>IF(AND(ISNUMBER(AK132),ISNUMBER(AK131)),ABS(AK132-AK131),"")</f>
        <v/>
      </c>
      <c r="AM132">
        <f>IF(COUNT(AK120:AK131)&lt;12,"",AVERAGE(AK120:AK131))</f>
        <v/>
      </c>
      <c r="AN132">
        <f>IF(COUNT(AL121:AL131)&lt;11,"",AVERAGE(AL121:AL131))</f>
        <v/>
      </c>
      <c r="AO132">
        <f>IF(OR(AM132="",AN132=""),"",AM132+2.66*AN132)</f>
        <v/>
      </c>
      <c r="AP132">
        <f>IF(OR(AM132="",AN132=""),"",AM132-2.66*AN132)</f>
        <v/>
      </c>
      <c r="AQ132">
        <f>IF(OR(AM132="",COUNT(AK125:AK132)&lt;8),"",IF(COUNTIF(AK125:AK132,"&gt;"&amp;AM132)=8,"Above",IF(COUNTIF(AK125:AK132,"&lt;"&amp;AM132)=8,"Below","")))</f>
        <v/>
      </c>
      <c r="AR132">
        <f>IF('Weekly data'!$C132="","",IF(Metrics!$J$11="Seasonal bookings",IF(OR(N(IFERROR(INDEX(Targets!$G$6:$G$45,MATCH('Weekly data'!$C132,Targets!$A$6:$A$45,0)),0))=0,SUM(Seasonality!$B$6:$B$18)=0),"",IFERROR(INDEX(Targets!$G$6:$G$45,MATCH('Weekly data'!$C132,Targets!$A$6:$A$45,0)),0)*$B132/SUM(Seasonality!$B$6:$B$18)),IF(Metrics!$J$11="Seasonal pipeline",IF(OR(N(IFERROR(INDEX(Targets!$G$6:$G$45,MATCH('Weekly data'!$C132,Targets!$A$6:$A$45,0)),0))=0,SUM(Seasonality!$C$6:$C$18)=0),"",IFERROR(INDEX(Targets!$G$6:$G$45,MATCH('Weekly data'!$C132,Targets!$A$6:$A$45,0)),0)*$C132/SUM(Seasonality!$C$6:$C$18)),IF(Metrics!$J$11="Quarter plan",IF(N(IFERROR(INDEX(Targets!$G$6:$G$45,MATCH('Weekly data'!$C132,Targets!$A$6:$A$45,0)),0))=0,"",IFERROR(INDEX(Targets!$G$6:$G$45,MATCH('Weekly data'!$C132,Targets!$A$6:$A$45,0)),0)),IF(AND(Metrics!$J$11="Weekly",ISNUMBER(Metrics!$K$11)),Metrics!$K$11,"")))))</f>
        <v/>
      </c>
      <c r="AS132">
        <f>IF(NOT(ISNUMBER('Weekly data'!J132)),"",IF(Metrics!$L$11="% of target",IF(ISNUMBER(AR132),IF(AR132=0,"",'Weekly data'!J132/AR132),""),'Weekly data'!J132))</f>
        <v/>
      </c>
      <c r="AT132">
        <f>IF(AND(ISNUMBER(AS132),ISNUMBER(AS131)),ABS(AS132-AS131),"")</f>
        <v/>
      </c>
      <c r="AU132">
        <f>IF(COUNT(AS120:AS131)&lt;12,"",AVERAGE(AS120:AS131))</f>
        <v/>
      </c>
      <c r="AV132">
        <f>IF(COUNT(AT121:AT131)&lt;11,"",AVERAGE(AT121:AT131))</f>
        <v/>
      </c>
      <c r="AW132">
        <f>IF(OR(AU132="",AV132=""),"",AU132+2.66*AV132)</f>
        <v/>
      </c>
      <c r="AX132">
        <f>IF(OR(AU132="",AV132=""),"",AU132-2.66*AV132)</f>
        <v/>
      </c>
      <c r="AY132">
        <f>IF(OR(AU132="",COUNT(AS125:AS132)&lt;8),"",IF(COUNTIF(AS125:AS132,"&gt;"&amp;AU132)=8,"Above",IF(COUNTIF(AS125:AS132,"&lt;"&amp;AU132)=8,"Below","")))</f>
        <v/>
      </c>
      <c r="AZ132">
        <f>IF('Weekly data'!$C132="","",IF(Metrics!$J$12="Seasonal bookings",IF(OR(N(IFERROR(INDEX(Targets!$H$6:$H$45,MATCH('Weekly data'!$C132,Targets!$A$6:$A$45,0)),0))=0,SUM(Seasonality!$B$6:$B$18)=0),"",IFERROR(INDEX(Targets!$H$6:$H$45,MATCH('Weekly data'!$C132,Targets!$A$6:$A$45,0)),0)*$B132/SUM(Seasonality!$B$6:$B$18)),IF(Metrics!$J$12="Seasonal pipeline",IF(OR(N(IFERROR(INDEX(Targets!$H$6:$H$45,MATCH('Weekly data'!$C132,Targets!$A$6:$A$45,0)),0))=0,SUM(Seasonality!$C$6:$C$18)=0),"",IFERROR(INDEX(Targets!$H$6:$H$45,MATCH('Weekly data'!$C132,Targets!$A$6:$A$45,0)),0)*$C132/SUM(Seasonality!$C$6:$C$18)),IF(Metrics!$J$12="Quarter plan",IF(N(IFERROR(INDEX(Targets!$H$6:$H$45,MATCH('Weekly data'!$C132,Targets!$A$6:$A$45,0)),0))=0,"",IFERROR(INDEX(Targets!$H$6:$H$45,MATCH('Weekly data'!$C132,Targets!$A$6:$A$45,0)),0)),IF(AND(Metrics!$J$12="Weekly",ISNUMBER(Metrics!$K$12)),Metrics!$K$12,"")))))</f>
        <v/>
      </c>
      <c r="BA132">
        <f>IF(NOT(ISNUMBER('Weekly data'!K132)),"",IF(Metrics!$L$12="% of target",IF(ISNUMBER(AZ132),IF(AZ132=0,"",'Weekly data'!K132/AZ132),""),'Weekly data'!K132))</f>
        <v/>
      </c>
      <c r="BB132">
        <f>IF(AND(ISNUMBER(BA132),ISNUMBER(BA131)),ABS(BA132-BA131),"")</f>
        <v/>
      </c>
      <c r="BC132">
        <f>IF(COUNT(BA120:BA131)&lt;12,"",AVERAGE(BA120:BA131))</f>
        <v/>
      </c>
      <c r="BD132">
        <f>IF(COUNT(BB121:BB131)&lt;11,"",AVERAGE(BB121:BB131))</f>
        <v/>
      </c>
      <c r="BE132">
        <f>IF(OR(BC132="",BD132=""),"",BC132+2.66*BD132)</f>
        <v/>
      </c>
      <c r="BF132">
        <f>IF(OR(BC132="",BD132=""),"",BC132-2.66*BD132)</f>
        <v/>
      </c>
      <c r="BG132">
        <f>IF(OR(BC132="",COUNT(BA125:BA132)&lt;8),"",IF(COUNTIF(BA125:BA132,"&gt;"&amp;BC132)=8,"Above",IF(COUNTIF(BA125:BA132,"&lt;"&amp;BC132)=8,"Below","")))</f>
        <v/>
      </c>
      <c r="BH132">
        <f>IF('Weekly data'!$C132="","",IF(Metrics!$J$13="Seasonal bookings",IF(OR(N(IFERROR(INDEX(Targets!$I$6:$I$45,MATCH('Weekly data'!$C132,Targets!$A$6:$A$45,0)),0))=0,SUM(Seasonality!$B$6:$B$18)=0),"",IFERROR(INDEX(Targets!$I$6:$I$45,MATCH('Weekly data'!$C132,Targets!$A$6:$A$45,0)),0)*$B132/SUM(Seasonality!$B$6:$B$18)),IF(Metrics!$J$13="Seasonal pipeline",IF(OR(N(IFERROR(INDEX(Targets!$I$6:$I$45,MATCH('Weekly data'!$C132,Targets!$A$6:$A$45,0)),0))=0,SUM(Seasonality!$C$6:$C$18)=0),"",IFERROR(INDEX(Targets!$I$6:$I$45,MATCH('Weekly data'!$C132,Targets!$A$6:$A$45,0)),0)*$C132/SUM(Seasonality!$C$6:$C$18)),IF(Metrics!$J$13="Quarter plan",IF(N(IFERROR(INDEX(Targets!$I$6:$I$45,MATCH('Weekly data'!$C132,Targets!$A$6:$A$45,0)),0))=0,"",IFERROR(INDEX(Targets!$I$6:$I$45,MATCH('Weekly data'!$C132,Targets!$A$6:$A$45,0)),0)),IF(AND(Metrics!$J$13="Weekly",ISNUMBER(Metrics!$K$13)),Metrics!$K$13,"")))))</f>
        <v/>
      </c>
      <c r="BI132">
        <f>IF(NOT(ISNUMBER('Weekly data'!L132)),"",IF(Metrics!$L$13="% of target",IF(ISNUMBER(BH132),IF(BH132=0,"",'Weekly data'!L132/BH132),""),'Weekly data'!L132))</f>
        <v/>
      </c>
      <c r="BJ132">
        <f>IF(AND(ISNUMBER(BI132),ISNUMBER(BI131)),ABS(BI132-BI131),"")</f>
        <v/>
      </c>
      <c r="BK132">
        <f>IF(COUNT(BI120:BI131)&lt;12,"",AVERAGE(BI120:BI131))</f>
        <v/>
      </c>
      <c r="BL132">
        <f>IF(COUNT(BJ121:BJ131)&lt;11,"",AVERAGE(BJ121:BJ131))</f>
        <v/>
      </c>
      <c r="BM132">
        <f>IF(OR(BK132="",BL132=""),"",BK132+2.66*BL132)</f>
        <v/>
      </c>
      <c r="BN132">
        <f>IF(OR(BK132="",BL132=""),"",BK132-2.66*BL132)</f>
        <v/>
      </c>
      <c r="BO132">
        <f>IF(OR(BK132="",COUNT(BI125:BI132)&lt;8),"",IF(COUNTIF(BI125:BI132,"&gt;"&amp;BK132)=8,"Above",IF(COUNTIF(BI125:BI132,"&lt;"&amp;BK132)=8,"Below","")))</f>
        <v/>
      </c>
      <c r="BP132">
        <f>IF('Weekly data'!$C132="","",IF(Metrics!$J$14="Seasonal bookings",IF(OR(N(IFERROR(INDEX(Targets!$J$6:$J$45,MATCH('Weekly data'!$C132,Targets!$A$6:$A$45,0)),0))=0,SUM(Seasonality!$B$6:$B$18)=0),"",IFERROR(INDEX(Targets!$J$6:$J$45,MATCH('Weekly data'!$C132,Targets!$A$6:$A$45,0)),0)*$B132/SUM(Seasonality!$B$6:$B$18)),IF(Metrics!$J$14="Seasonal pipeline",IF(OR(N(IFERROR(INDEX(Targets!$J$6:$J$45,MATCH('Weekly data'!$C132,Targets!$A$6:$A$45,0)),0))=0,SUM(Seasonality!$C$6:$C$18)=0),"",IFERROR(INDEX(Targets!$J$6:$J$45,MATCH('Weekly data'!$C132,Targets!$A$6:$A$45,0)),0)*$C132/SUM(Seasonality!$C$6:$C$18)),IF(Metrics!$J$14="Quarter plan",IF(N(IFERROR(INDEX(Targets!$J$6:$J$45,MATCH('Weekly data'!$C132,Targets!$A$6:$A$45,0)),0))=0,"",IFERROR(INDEX(Targets!$J$6:$J$45,MATCH('Weekly data'!$C132,Targets!$A$6:$A$45,0)),0)),IF(AND(Metrics!$J$14="Weekly",ISNUMBER(Metrics!$K$14)),Metrics!$K$14,"")))))</f>
        <v/>
      </c>
      <c r="BQ132">
        <f>IF(NOT(ISNUMBER('Weekly data'!M132)),"",IF(Metrics!$L$14="% of target",IF(ISNUMBER(BP132),IF(BP132=0,"",'Weekly data'!M132/BP132),""),'Weekly data'!M132))</f>
        <v/>
      </c>
      <c r="BR132">
        <f>IF(AND(ISNUMBER(BQ132),ISNUMBER(BQ131)),ABS(BQ132-BQ131),"")</f>
        <v/>
      </c>
      <c r="BS132">
        <f>IF(COUNT(BQ120:BQ131)&lt;12,"",AVERAGE(BQ120:BQ131))</f>
        <v/>
      </c>
      <c r="BT132">
        <f>IF(COUNT(BR121:BR131)&lt;11,"",AVERAGE(BR121:BR131))</f>
        <v/>
      </c>
      <c r="BU132">
        <f>IF(OR(BS132="",BT132=""),"",BS132+2.66*BT132)</f>
        <v/>
      </c>
      <c r="BV132">
        <f>IF(OR(BS132="",BT132=""),"",BS132-2.66*BT132)</f>
        <v/>
      </c>
      <c r="BW132">
        <f>IF(OR(BS132="",COUNT(BQ125:BQ132)&lt;8),"",IF(COUNTIF(BQ125:BQ132,"&gt;"&amp;BS132)=8,"Above",IF(COUNTIF(BQ125:BQ132,"&lt;"&amp;BS132)=8,"Below","")))</f>
        <v/>
      </c>
      <c r="BX132">
        <f>IF('Weekly data'!$C132="","",IF(Metrics!$J$15="Seasonal bookings",IF(OR(N(IFERROR(INDEX(Targets!$K$6:$K$45,MATCH('Weekly data'!$C132,Targets!$A$6:$A$45,0)),0))=0,SUM(Seasonality!$B$6:$B$18)=0),"",IFERROR(INDEX(Targets!$K$6:$K$45,MATCH('Weekly data'!$C132,Targets!$A$6:$A$45,0)),0)*$B132/SUM(Seasonality!$B$6:$B$18)),IF(Metrics!$J$15="Seasonal pipeline",IF(OR(N(IFERROR(INDEX(Targets!$K$6:$K$45,MATCH('Weekly data'!$C132,Targets!$A$6:$A$45,0)),0))=0,SUM(Seasonality!$C$6:$C$18)=0),"",IFERROR(INDEX(Targets!$K$6:$K$45,MATCH('Weekly data'!$C132,Targets!$A$6:$A$45,0)),0)*$C132/SUM(Seasonality!$C$6:$C$18)),IF(Metrics!$J$15="Quarter plan",IF(N(IFERROR(INDEX(Targets!$K$6:$K$45,MATCH('Weekly data'!$C132,Targets!$A$6:$A$45,0)),0))=0,"",IFERROR(INDEX(Targets!$K$6:$K$45,MATCH('Weekly data'!$C132,Targets!$A$6:$A$45,0)),0)),IF(AND(Metrics!$J$15="Weekly",ISNUMBER(Metrics!$K$15)),Metrics!$K$15,"")))))</f>
        <v/>
      </c>
      <c r="BY132">
        <f>IF(NOT(ISNUMBER('Weekly data'!N132)),"",IF(Metrics!$L$15="% of target",IF(ISNUMBER(BX132),IF(BX132=0,"",'Weekly data'!N132/BX132),""),'Weekly data'!N132))</f>
        <v/>
      </c>
      <c r="BZ132">
        <f>IF(AND(ISNUMBER(BY132),ISNUMBER(BY131)),ABS(BY132-BY131),"")</f>
        <v/>
      </c>
      <c r="CA132">
        <f>IF(COUNT(BY120:BY131)&lt;12,"",AVERAGE(BY120:BY131))</f>
        <v/>
      </c>
      <c r="CB132">
        <f>IF(COUNT(BZ121:BZ131)&lt;11,"",AVERAGE(BZ121:BZ131))</f>
        <v/>
      </c>
      <c r="CC132">
        <f>IF(OR(CA132="",CB132=""),"",CA132+2.66*CB132)</f>
        <v/>
      </c>
      <c r="CD132">
        <f>IF(OR(CA132="",CB132=""),"",CA132-2.66*CB132)</f>
        <v/>
      </c>
      <c r="CE132">
        <f>IF(OR(CA132="",COUNT(BY125:BY132)&lt;8),"",IF(COUNTIF(BY125:BY132,"&gt;"&amp;CA132)=8,"Above",IF(COUNTIF(BY125:BY132,"&lt;"&amp;CA132)=8,"Below","")))</f>
        <v/>
      </c>
      <c r="CF132">
        <f>IF('Weekly data'!$C132="","",IF(Metrics!$J$16="Seasonal bookings",IF(OR(N(IFERROR(INDEX(Targets!$L$6:$L$45,MATCH('Weekly data'!$C132,Targets!$A$6:$A$45,0)),0))=0,SUM(Seasonality!$B$6:$B$18)=0),"",IFERROR(INDEX(Targets!$L$6:$L$45,MATCH('Weekly data'!$C132,Targets!$A$6:$A$45,0)),0)*$B132/SUM(Seasonality!$B$6:$B$18)),IF(Metrics!$J$16="Seasonal pipeline",IF(OR(N(IFERROR(INDEX(Targets!$L$6:$L$45,MATCH('Weekly data'!$C132,Targets!$A$6:$A$45,0)),0))=0,SUM(Seasonality!$C$6:$C$18)=0),"",IFERROR(INDEX(Targets!$L$6:$L$45,MATCH('Weekly data'!$C132,Targets!$A$6:$A$45,0)),0)*$C132/SUM(Seasonality!$C$6:$C$18)),IF(Metrics!$J$16="Quarter plan",IF(N(IFERROR(INDEX(Targets!$L$6:$L$45,MATCH('Weekly data'!$C132,Targets!$A$6:$A$45,0)),0))=0,"",IFERROR(INDEX(Targets!$L$6:$L$45,MATCH('Weekly data'!$C132,Targets!$A$6:$A$45,0)),0)),IF(AND(Metrics!$J$16="Weekly",ISNUMBER(Metrics!$K$16)),Metrics!$K$16,"")))))</f>
        <v/>
      </c>
      <c r="CG132">
        <f>IF(NOT(ISNUMBER('Weekly data'!O132)),"",IF(Metrics!$L$16="% of target",IF(ISNUMBER(CF132),IF(CF132=0,"",'Weekly data'!O132/CF132),""),'Weekly data'!O132))</f>
        <v/>
      </c>
      <c r="CH132">
        <f>IF(AND(ISNUMBER(CG132),ISNUMBER(CG131)),ABS(CG132-CG131),"")</f>
        <v/>
      </c>
      <c r="CI132">
        <f>IF(COUNT(CG120:CG131)&lt;12,"",AVERAGE(CG120:CG131))</f>
        <v/>
      </c>
      <c r="CJ132">
        <f>IF(COUNT(CH121:CH131)&lt;11,"",AVERAGE(CH121:CH131))</f>
        <v/>
      </c>
      <c r="CK132">
        <f>IF(OR(CI132="",CJ132=""),"",CI132+2.66*CJ132)</f>
        <v/>
      </c>
      <c r="CL132">
        <f>IF(OR(CI132="",CJ132=""),"",CI132-2.66*CJ132)</f>
        <v/>
      </c>
      <c r="CM132">
        <f>IF(OR(CI132="",COUNT(CG125:CG132)&lt;8),"",IF(COUNTIF(CG125:CG132,"&gt;"&amp;CI132)=8,"Above",IF(COUNTIF(CG125:CG132,"&lt;"&amp;CI132)=8,"Below","")))</f>
        <v/>
      </c>
      <c r="CN132">
        <f>IF('Weekly data'!$C132="","",IF(Metrics!$J$17="Seasonal bookings",IF(OR(N(IFERROR(INDEX(Targets!$M$6:$M$45,MATCH('Weekly data'!$C132,Targets!$A$6:$A$45,0)),0))=0,SUM(Seasonality!$B$6:$B$18)=0),"",IFERROR(INDEX(Targets!$M$6:$M$45,MATCH('Weekly data'!$C132,Targets!$A$6:$A$45,0)),0)*$B132/SUM(Seasonality!$B$6:$B$18)),IF(Metrics!$J$17="Seasonal pipeline",IF(OR(N(IFERROR(INDEX(Targets!$M$6:$M$45,MATCH('Weekly data'!$C132,Targets!$A$6:$A$45,0)),0))=0,SUM(Seasonality!$C$6:$C$18)=0),"",IFERROR(INDEX(Targets!$M$6:$M$45,MATCH('Weekly data'!$C132,Targets!$A$6:$A$45,0)),0)*$C132/SUM(Seasonality!$C$6:$C$18)),IF(Metrics!$J$17="Quarter plan",IF(N(IFERROR(INDEX(Targets!$M$6:$M$45,MATCH('Weekly data'!$C132,Targets!$A$6:$A$45,0)),0))=0,"",IFERROR(INDEX(Targets!$M$6:$M$45,MATCH('Weekly data'!$C132,Targets!$A$6:$A$45,0)),0)),IF(AND(Metrics!$J$17="Weekly",ISNUMBER(Metrics!$K$17)),Metrics!$K$17,"")))))</f>
        <v/>
      </c>
      <c r="CO132">
        <f>IF(NOT(ISNUMBER('Weekly data'!P132)),"",IF(Metrics!$L$17="% of target",IF(ISNUMBER(CN132),IF(CN132=0,"",'Weekly data'!P132/CN132),""),'Weekly data'!P132))</f>
        <v/>
      </c>
      <c r="CP132">
        <f>IF(AND(ISNUMBER(CO132),ISNUMBER(CO131)),ABS(CO132-CO131),"")</f>
        <v/>
      </c>
      <c r="CQ132">
        <f>IF(COUNT(CO120:CO131)&lt;12,"",AVERAGE(CO120:CO131))</f>
        <v/>
      </c>
      <c r="CR132">
        <f>IF(COUNT(CP121:CP131)&lt;11,"",AVERAGE(CP121:CP131))</f>
        <v/>
      </c>
      <c r="CS132">
        <f>IF(OR(CQ132="",CR132=""),"",CQ132+2.66*CR132)</f>
        <v/>
      </c>
      <c r="CT132">
        <f>IF(OR(CQ132="",CR132=""),"",CQ132-2.66*CR132)</f>
        <v/>
      </c>
      <c r="CU132">
        <f>IF(OR(CQ132="",COUNT(CO125:CO132)&lt;8),"",IF(COUNTIF(CO125:CO132,"&gt;"&amp;CQ132)=8,"Above",IF(COUNTIF(CO125:CO132,"&lt;"&amp;CQ132)=8,"Below","")))</f>
        <v/>
      </c>
    </row>
    <row r="133">
      <c r="A133" s="8">
        <f>'Weekly data'!A133</f>
        <v/>
      </c>
      <c r="B133">
        <f>IF('Weekly data'!D133="","",INDEX(Seasonality!$B$6:$B$18,'Weekly data'!D133))</f>
        <v/>
      </c>
      <c r="C133">
        <f>IF('Weekly data'!D133="","",INDEX(Seasonality!$C$6:$C$18,'Weekly data'!D133))</f>
        <v/>
      </c>
      <c r="D133">
        <f>IF('Weekly data'!$C133="","",IF(Metrics!$J$6="Seasonal bookings",IF(OR(N(IFERROR(INDEX(Targets!$B$6:$B$45,MATCH('Weekly data'!$C133,Targets!$A$6:$A$45,0)),0))=0,SUM(Seasonality!$B$6:$B$18)=0),"",IFERROR(INDEX(Targets!$B$6:$B$45,MATCH('Weekly data'!$C133,Targets!$A$6:$A$45,0)),0)*$B133/SUM(Seasonality!$B$6:$B$18)),IF(Metrics!$J$6="Seasonal pipeline",IF(OR(N(IFERROR(INDEX(Targets!$B$6:$B$45,MATCH('Weekly data'!$C133,Targets!$A$6:$A$45,0)),0))=0,SUM(Seasonality!$C$6:$C$18)=0),"",IFERROR(INDEX(Targets!$B$6:$B$45,MATCH('Weekly data'!$C133,Targets!$A$6:$A$45,0)),0)*$C133/SUM(Seasonality!$C$6:$C$18)),IF(Metrics!$J$6="Quarter plan",IF(N(IFERROR(INDEX(Targets!$B$6:$B$45,MATCH('Weekly data'!$C133,Targets!$A$6:$A$45,0)),0))=0,"",IFERROR(INDEX(Targets!$B$6:$B$45,MATCH('Weekly data'!$C133,Targets!$A$6:$A$45,0)),0)),IF(AND(Metrics!$J$6="Weekly",ISNUMBER(Metrics!$K$6)),Metrics!$K$6,"")))))</f>
        <v/>
      </c>
      <c r="E133">
        <f>IF(NOT(ISNUMBER('Weekly data'!E133)),"",IF(Metrics!$L$6="% of target",IF(ISNUMBER(D133),IF(D133=0,"",'Weekly data'!E133/D133),""),'Weekly data'!E133))</f>
        <v/>
      </c>
      <c r="F133">
        <f>IF(AND(ISNUMBER(E133),ISNUMBER(E132)),ABS(E133-E132),"")</f>
        <v/>
      </c>
      <c r="G133">
        <f>IF(COUNT(E121:E132)&lt;12,"",AVERAGE(E121:E132))</f>
        <v/>
      </c>
      <c r="H133">
        <f>IF(COUNT(F122:F132)&lt;11,"",AVERAGE(F122:F132))</f>
        <v/>
      </c>
      <c r="I133">
        <f>IF(OR(G133="",H133=""),"",G133+2.66*H133)</f>
        <v/>
      </c>
      <c r="J133">
        <f>IF(OR(G133="",H133=""),"",G133-2.66*H133)</f>
        <v/>
      </c>
      <c r="K133">
        <f>IF(OR(G133="",COUNT(E126:E133)&lt;8),"",IF(COUNTIF(E126:E133,"&gt;"&amp;G133)=8,"Above",IF(COUNTIF(E126:E133,"&lt;"&amp;G133)=8,"Below","")))</f>
        <v/>
      </c>
      <c r="L133">
        <f>IF('Weekly data'!$C133="","",IF(Metrics!$J$7="Seasonal bookings",IF(OR(N(IFERROR(INDEX(Targets!$C$6:$C$45,MATCH('Weekly data'!$C133,Targets!$A$6:$A$45,0)),0))=0,SUM(Seasonality!$B$6:$B$18)=0),"",IFERROR(INDEX(Targets!$C$6:$C$45,MATCH('Weekly data'!$C133,Targets!$A$6:$A$45,0)),0)*$B133/SUM(Seasonality!$B$6:$B$18)),IF(Metrics!$J$7="Seasonal pipeline",IF(OR(N(IFERROR(INDEX(Targets!$C$6:$C$45,MATCH('Weekly data'!$C133,Targets!$A$6:$A$45,0)),0))=0,SUM(Seasonality!$C$6:$C$18)=0),"",IFERROR(INDEX(Targets!$C$6:$C$45,MATCH('Weekly data'!$C133,Targets!$A$6:$A$45,0)),0)*$C133/SUM(Seasonality!$C$6:$C$18)),IF(Metrics!$J$7="Quarter plan",IF(N(IFERROR(INDEX(Targets!$C$6:$C$45,MATCH('Weekly data'!$C133,Targets!$A$6:$A$45,0)),0))=0,"",IFERROR(INDEX(Targets!$C$6:$C$45,MATCH('Weekly data'!$C133,Targets!$A$6:$A$45,0)),0)),IF(AND(Metrics!$J$7="Weekly",ISNUMBER(Metrics!$K$7)),Metrics!$K$7,"")))))</f>
        <v/>
      </c>
      <c r="M133">
        <f>IF(NOT(ISNUMBER('Weekly data'!F133)),"",IF(Metrics!$L$7="% of target",IF(ISNUMBER(L133),IF(L133=0,"",'Weekly data'!F133/L133),""),'Weekly data'!F133))</f>
        <v/>
      </c>
      <c r="N133">
        <f>IF(AND(ISNUMBER(M133),ISNUMBER(M132)),ABS(M133-M132),"")</f>
        <v/>
      </c>
      <c r="O133">
        <f>IF(COUNT(M121:M132)&lt;12,"",AVERAGE(M121:M132))</f>
        <v/>
      </c>
      <c r="P133">
        <f>IF(COUNT(N122:N132)&lt;11,"",AVERAGE(N122:N132))</f>
        <v/>
      </c>
      <c r="Q133">
        <f>IF(OR(O133="",P133=""),"",O133+2.66*P133)</f>
        <v/>
      </c>
      <c r="R133">
        <f>IF(OR(O133="",P133=""),"",O133-2.66*P133)</f>
        <v/>
      </c>
      <c r="S133">
        <f>IF(OR(O133="",COUNT(M126:M133)&lt;8),"",IF(COUNTIF(M126:M133,"&gt;"&amp;O133)=8,"Above",IF(COUNTIF(M126:M133,"&lt;"&amp;O133)=8,"Below","")))</f>
        <v/>
      </c>
      <c r="T133">
        <f>IF('Weekly data'!$C133="","",IF(Metrics!$J$8="Seasonal bookings",IF(OR(N(IFERROR(INDEX(Targets!$D$6:$D$45,MATCH('Weekly data'!$C133,Targets!$A$6:$A$45,0)),0))=0,SUM(Seasonality!$B$6:$B$18)=0),"",IFERROR(INDEX(Targets!$D$6:$D$45,MATCH('Weekly data'!$C133,Targets!$A$6:$A$45,0)),0)*$B133/SUM(Seasonality!$B$6:$B$18)),IF(Metrics!$J$8="Seasonal pipeline",IF(OR(N(IFERROR(INDEX(Targets!$D$6:$D$45,MATCH('Weekly data'!$C133,Targets!$A$6:$A$45,0)),0))=0,SUM(Seasonality!$C$6:$C$18)=0),"",IFERROR(INDEX(Targets!$D$6:$D$45,MATCH('Weekly data'!$C133,Targets!$A$6:$A$45,0)),0)*$C133/SUM(Seasonality!$C$6:$C$18)),IF(Metrics!$J$8="Quarter plan",IF(N(IFERROR(INDEX(Targets!$D$6:$D$45,MATCH('Weekly data'!$C133,Targets!$A$6:$A$45,0)),0))=0,"",IFERROR(INDEX(Targets!$D$6:$D$45,MATCH('Weekly data'!$C133,Targets!$A$6:$A$45,0)),0)),IF(AND(Metrics!$J$8="Weekly",ISNUMBER(Metrics!$K$8)),Metrics!$K$8,"")))))</f>
        <v/>
      </c>
      <c r="U133">
        <f>IF(NOT(ISNUMBER('Weekly data'!G133)),"",IF(Metrics!$L$8="% of target",IF(ISNUMBER(T133),IF(T133=0,"",'Weekly data'!G133/T133),""),'Weekly data'!G133))</f>
        <v/>
      </c>
      <c r="V133">
        <f>IF(AND(ISNUMBER(U133),ISNUMBER(U132)),ABS(U133-U132),"")</f>
        <v/>
      </c>
      <c r="W133">
        <f>IF(COUNT(U121:U132)&lt;12,"",AVERAGE(U121:U132))</f>
        <v/>
      </c>
      <c r="X133">
        <f>IF(COUNT(V122:V132)&lt;11,"",AVERAGE(V122:V132))</f>
        <v/>
      </c>
      <c r="Y133">
        <f>IF(OR(W133="",X133=""),"",W133+2.66*X133)</f>
        <v/>
      </c>
      <c r="Z133">
        <f>IF(OR(W133="",X133=""),"",W133-2.66*X133)</f>
        <v/>
      </c>
      <c r="AA133">
        <f>IF(OR(W133="",COUNT(U126:U133)&lt;8),"",IF(COUNTIF(U126:U133,"&gt;"&amp;W133)=8,"Above",IF(COUNTIF(U126:U133,"&lt;"&amp;W133)=8,"Below","")))</f>
        <v/>
      </c>
      <c r="AB133">
        <f>IF('Weekly data'!$C133="","",IF(Metrics!$J$9="Seasonal bookings",IF(OR(N(IFERROR(INDEX(Targets!$E$6:$E$45,MATCH('Weekly data'!$C133,Targets!$A$6:$A$45,0)),0))=0,SUM(Seasonality!$B$6:$B$18)=0),"",IFERROR(INDEX(Targets!$E$6:$E$45,MATCH('Weekly data'!$C133,Targets!$A$6:$A$45,0)),0)*$B133/SUM(Seasonality!$B$6:$B$18)),IF(Metrics!$J$9="Seasonal pipeline",IF(OR(N(IFERROR(INDEX(Targets!$E$6:$E$45,MATCH('Weekly data'!$C133,Targets!$A$6:$A$45,0)),0))=0,SUM(Seasonality!$C$6:$C$18)=0),"",IFERROR(INDEX(Targets!$E$6:$E$45,MATCH('Weekly data'!$C133,Targets!$A$6:$A$45,0)),0)*$C133/SUM(Seasonality!$C$6:$C$18)),IF(Metrics!$J$9="Quarter plan",IF(N(IFERROR(INDEX(Targets!$E$6:$E$45,MATCH('Weekly data'!$C133,Targets!$A$6:$A$45,0)),0))=0,"",IFERROR(INDEX(Targets!$E$6:$E$45,MATCH('Weekly data'!$C133,Targets!$A$6:$A$45,0)),0)),IF(AND(Metrics!$J$9="Weekly",ISNUMBER(Metrics!$K$9)),Metrics!$K$9,"")))))</f>
        <v/>
      </c>
      <c r="AC133">
        <f>IF(NOT(ISNUMBER('Weekly data'!H133)),"",IF(Metrics!$L$9="% of target",IF(ISNUMBER(AB133),IF(AB133=0,"",'Weekly data'!H133/AB133),""),'Weekly data'!H133))</f>
        <v/>
      </c>
      <c r="AD133">
        <f>IF(AND(ISNUMBER(AC133),ISNUMBER(AC132)),ABS(AC133-AC132),"")</f>
        <v/>
      </c>
      <c r="AE133">
        <f>IF(COUNT(AC121:AC132)&lt;12,"",AVERAGE(AC121:AC132))</f>
        <v/>
      </c>
      <c r="AF133">
        <f>IF(COUNT(AD122:AD132)&lt;11,"",AVERAGE(AD122:AD132))</f>
        <v/>
      </c>
      <c r="AG133">
        <f>IF(OR(AE133="",AF133=""),"",AE133+2.66*AF133)</f>
        <v/>
      </c>
      <c r="AH133">
        <f>IF(OR(AE133="",AF133=""),"",AE133-2.66*AF133)</f>
        <v/>
      </c>
      <c r="AI133">
        <f>IF(OR(AE133="",COUNT(AC126:AC133)&lt;8),"",IF(COUNTIF(AC126:AC133,"&gt;"&amp;AE133)=8,"Above",IF(COUNTIF(AC126:AC133,"&lt;"&amp;AE133)=8,"Below","")))</f>
        <v/>
      </c>
      <c r="AJ133">
        <f>IF('Weekly data'!$C133="","",IF(Metrics!$J$10="Seasonal bookings",IF(OR(N(IFERROR(INDEX(Targets!$F$6:$F$45,MATCH('Weekly data'!$C133,Targets!$A$6:$A$45,0)),0))=0,SUM(Seasonality!$B$6:$B$18)=0),"",IFERROR(INDEX(Targets!$F$6:$F$45,MATCH('Weekly data'!$C133,Targets!$A$6:$A$45,0)),0)*$B133/SUM(Seasonality!$B$6:$B$18)),IF(Metrics!$J$10="Seasonal pipeline",IF(OR(N(IFERROR(INDEX(Targets!$F$6:$F$45,MATCH('Weekly data'!$C133,Targets!$A$6:$A$45,0)),0))=0,SUM(Seasonality!$C$6:$C$18)=0),"",IFERROR(INDEX(Targets!$F$6:$F$45,MATCH('Weekly data'!$C133,Targets!$A$6:$A$45,0)),0)*$C133/SUM(Seasonality!$C$6:$C$18)),IF(Metrics!$J$10="Quarter plan",IF(N(IFERROR(INDEX(Targets!$F$6:$F$45,MATCH('Weekly data'!$C133,Targets!$A$6:$A$45,0)),0))=0,"",IFERROR(INDEX(Targets!$F$6:$F$45,MATCH('Weekly data'!$C133,Targets!$A$6:$A$45,0)),0)),IF(AND(Metrics!$J$10="Weekly",ISNUMBER(Metrics!$K$10)),Metrics!$K$10,"")))))</f>
        <v/>
      </c>
      <c r="AK133">
        <f>IF(NOT(ISNUMBER('Weekly data'!I133)),"",IF(Metrics!$L$10="% of target",IF(ISNUMBER(AJ133),IF(AJ133=0,"",'Weekly data'!I133/AJ133),""),'Weekly data'!I133))</f>
        <v/>
      </c>
      <c r="AL133">
        <f>IF(AND(ISNUMBER(AK133),ISNUMBER(AK132)),ABS(AK133-AK132),"")</f>
        <v/>
      </c>
      <c r="AM133">
        <f>IF(COUNT(AK121:AK132)&lt;12,"",AVERAGE(AK121:AK132))</f>
        <v/>
      </c>
      <c r="AN133">
        <f>IF(COUNT(AL122:AL132)&lt;11,"",AVERAGE(AL122:AL132))</f>
        <v/>
      </c>
      <c r="AO133">
        <f>IF(OR(AM133="",AN133=""),"",AM133+2.66*AN133)</f>
        <v/>
      </c>
      <c r="AP133">
        <f>IF(OR(AM133="",AN133=""),"",AM133-2.66*AN133)</f>
        <v/>
      </c>
      <c r="AQ133">
        <f>IF(OR(AM133="",COUNT(AK126:AK133)&lt;8),"",IF(COUNTIF(AK126:AK133,"&gt;"&amp;AM133)=8,"Above",IF(COUNTIF(AK126:AK133,"&lt;"&amp;AM133)=8,"Below","")))</f>
        <v/>
      </c>
      <c r="AR133">
        <f>IF('Weekly data'!$C133="","",IF(Metrics!$J$11="Seasonal bookings",IF(OR(N(IFERROR(INDEX(Targets!$G$6:$G$45,MATCH('Weekly data'!$C133,Targets!$A$6:$A$45,0)),0))=0,SUM(Seasonality!$B$6:$B$18)=0),"",IFERROR(INDEX(Targets!$G$6:$G$45,MATCH('Weekly data'!$C133,Targets!$A$6:$A$45,0)),0)*$B133/SUM(Seasonality!$B$6:$B$18)),IF(Metrics!$J$11="Seasonal pipeline",IF(OR(N(IFERROR(INDEX(Targets!$G$6:$G$45,MATCH('Weekly data'!$C133,Targets!$A$6:$A$45,0)),0))=0,SUM(Seasonality!$C$6:$C$18)=0),"",IFERROR(INDEX(Targets!$G$6:$G$45,MATCH('Weekly data'!$C133,Targets!$A$6:$A$45,0)),0)*$C133/SUM(Seasonality!$C$6:$C$18)),IF(Metrics!$J$11="Quarter plan",IF(N(IFERROR(INDEX(Targets!$G$6:$G$45,MATCH('Weekly data'!$C133,Targets!$A$6:$A$45,0)),0))=0,"",IFERROR(INDEX(Targets!$G$6:$G$45,MATCH('Weekly data'!$C133,Targets!$A$6:$A$45,0)),0)),IF(AND(Metrics!$J$11="Weekly",ISNUMBER(Metrics!$K$11)),Metrics!$K$11,"")))))</f>
        <v/>
      </c>
      <c r="AS133">
        <f>IF(NOT(ISNUMBER('Weekly data'!J133)),"",IF(Metrics!$L$11="% of target",IF(ISNUMBER(AR133),IF(AR133=0,"",'Weekly data'!J133/AR133),""),'Weekly data'!J133))</f>
        <v/>
      </c>
      <c r="AT133">
        <f>IF(AND(ISNUMBER(AS133),ISNUMBER(AS132)),ABS(AS133-AS132),"")</f>
        <v/>
      </c>
      <c r="AU133">
        <f>IF(COUNT(AS121:AS132)&lt;12,"",AVERAGE(AS121:AS132))</f>
        <v/>
      </c>
      <c r="AV133">
        <f>IF(COUNT(AT122:AT132)&lt;11,"",AVERAGE(AT122:AT132))</f>
        <v/>
      </c>
      <c r="AW133">
        <f>IF(OR(AU133="",AV133=""),"",AU133+2.66*AV133)</f>
        <v/>
      </c>
      <c r="AX133">
        <f>IF(OR(AU133="",AV133=""),"",AU133-2.66*AV133)</f>
        <v/>
      </c>
      <c r="AY133">
        <f>IF(OR(AU133="",COUNT(AS126:AS133)&lt;8),"",IF(COUNTIF(AS126:AS133,"&gt;"&amp;AU133)=8,"Above",IF(COUNTIF(AS126:AS133,"&lt;"&amp;AU133)=8,"Below","")))</f>
        <v/>
      </c>
      <c r="AZ133">
        <f>IF('Weekly data'!$C133="","",IF(Metrics!$J$12="Seasonal bookings",IF(OR(N(IFERROR(INDEX(Targets!$H$6:$H$45,MATCH('Weekly data'!$C133,Targets!$A$6:$A$45,0)),0))=0,SUM(Seasonality!$B$6:$B$18)=0),"",IFERROR(INDEX(Targets!$H$6:$H$45,MATCH('Weekly data'!$C133,Targets!$A$6:$A$45,0)),0)*$B133/SUM(Seasonality!$B$6:$B$18)),IF(Metrics!$J$12="Seasonal pipeline",IF(OR(N(IFERROR(INDEX(Targets!$H$6:$H$45,MATCH('Weekly data'!$C133,Targets!$A$6:$A$45,0)),0))=0,SUM(Seasonality!$C$6:$C$18)=0),"",IFERROR(INDEX(Targets!$H$6:$H$45,MATCH('Weekly data'!$C133,Targets!$A$6:$A$45,0)),0)*$C133/SUM(Seasonality!$C$6:$C$18)),IF(Metrics!$J$12="Quarter plan",IF(N(IFERROR(INDEX(Targets!$H$6:$H$45,MATCH('Weekly data'!$C133,Targets!$A$6:$A$45,0)),0))=0,"",IFERROR(INDEX(Targets!$H$6:$H$45,MATCH('Weekly data'!$C133,Targets!$A$6:$A$45,0)),0)),IF(AND(Metrics!$J$12="Weekly",ISNUMBER(Metrics!$K$12)),Metrics!$K$12,"")))))</f>
        <v/>
      </c>
      <c r="BA133">
        <f>IF(NOT(ISNUMBER('Weekly data'!K133)),"",IF(Metrics!$L$12="% of target",IF(ISNUMBER(AZ133),IF(AZ133=0,"",'Weekly data'!K133/AZ133),""),'Weekly data'!K133))</f>
        <v/>
      </c>
      <c r="BB133">
        <f>IF(AND(ISNUMBER(BA133),ISNUMBER(BA132)),ABS(BA133-BA132),"")</f>
        <v/>
      </c>
      <c r="BC133">
        <f>IF(COUNT(BA121:BA132)&lt;12,"",AVERAGE(BA121:BA132))</f>
        <v/>
      </c>
      <c r="BD133">
        <f>IF(COUNT(BB122:BB132)&lt;11,"",AVERAGE(BB122:BB132))</f>
        <v/>
      </c>
      <c r="BE133">
        <f>IF(OR(BC133="",BD133=""),"",BC133+2.66*BD133)</f>
        <v/>
      </c>
      <c r="BF133">
        <f>IF(OR(BC133="",BD133=""),"",BC133-2.66*BD133)</f>
        <v/>
      </c>
      <c r="BG133">
        <f>IF(OR(BC133="",COUNT(BA126:BA133)&lt;8),"",IF(COUNTIF(BA126:BA133,"&gt;"&amp;BC133)=8,"Above",IF(COUNTIF(BA126:BA133,"&lt;"&amp;BC133)=8,"Below","")))</f>
        <v/>
      </c>
      <c r="BH133">
        <f>IF('Weekly data'!$C133="","",IF(Metrics!$J$13="Seasonal bookings",IF(OR(N(IFERROR(INDEX(Targets!$I$6:$I$45,MATCH('Weekly data'!$C133,Targets!$A$6:$A$45,0)),0))=0,SUM(Seasonality!$B$6:$B$18)=0),"",IFERROR(INDEX(Targets!$I$6:$I$45,MATCH('Weekly data'!$C133,Targets!$A$6:$A$45,0)),0)*$B133/SUM(Seasonality!$B$6:$B$18)),IF(Metrics!$J$13="Seasonal pipeline",IF(OR(N(IFERROR(INDEX(Targets!$I$6:$I$45,MATCH('Weekly data'!$C133,Targets!$A$6:$A$45,0)),0))=0,SUM(Seasonality!$C$6:$C$18)=0),"",IFERROR(INDEX(Targets!$I$6:$I$45,MATCH('Weekly data'!$C133,Targets!$A$6:$A$45,0)),0)*$C133/SUM(Seasonality!$C$6:$C$18)),IF(Metrics!$J$13="Quarter plan",IF(N(IFERROR(INDEX(Targets!$I$6:$I$45,MATCH('Weekly data'!$C133,Targets!$A$6:$A$45,0)),0))=0,"",IFERROR(INDEX(Targets!$I$6:$I$45,MATCH('Weekly data'!$C133,Targets!$A$6:$A$45,0)),0)),IF(AND(Metrics!$J$13="Weekly",ISNUMBER(Metrics!$K$13)),Metrics!$K$13,"")))))</f>
        <v/>
      </c>
      <c r="BI133">
        <f>IF(NOT(ISNUMBER('Weekly data'!L133)),"",IF(Metrics!$L$13="% of target",IF(ISNUMBER(BH133),IF(BH133=0,"",'Weekly data'!L133/BH133),""),'Weekly data'!L133))</f>
        <v/>
      </c>
      <c r="BJ133">
        <f>IF(AND(ISNUMBER(BI133),ISNUMBER(BI132)),ABS(BI133-BI132),"")</f>
        <v/>
      </c>
      <c r="BK133">
        <f>IF(COUNT(BI121:BI132)&lt;12,"",AVERAGE(BI121:BI132))</f>
        <v/>
      </c>
      <c r="BL133">
        <f>IF(COUNT(BJ122:BJ132)&lt;11,"",AVERAGE(BJ122:BJ132))</f>
        <v/>
      </c>
      <c r="BM133">
        <f>IF(OR(BK133="",BL133=""),"",BK133+2.66*BL133)</f>
        <v/>
      </c>
      <c r="BN133">
        <f>IF(OR(BK133="",BL133=""),"",BK133-2.66*BL133)</f>
        <v/>
      </c>
      <c r="BO133">
        <f>IF(OR(BK133="",COUNT(BI126:BI133)&lt;8),"",IF(COUNTIF(BI126:BI133,"&gt;"&amp;BK133)=8,"Above",IF(COUNTIF(BI126:BI133,"&lt;"&amp;BK133)=8,"Below","")))</f>
        <v/>
      </c>
      <c r="BP133">
        <f>IF('Weekly data'!$C133="","",IF(Metrics!$J$14="Seasonal bookings",IF(OR(N(IFERROR(INDEX(Targets!$J$6:$J$45,MATCH('Weekly data'!$C133,Targets!$A$6:$A$45,0)),0))=0,SUM(Seasonality!$B$6:$B$18)=0),"",IFERROR(INDEX(Targets!$J$6:$J$45,MATCH('Weekly data'!$C133,Targets!$A$6:$A$45,0)),0)*$B133/SUM(Seasonality!$B$6:$B$18)),IF(Metrics!$J$14="Seasonal pipeline",IF(OR(N(IFERROR(INDEX(Targets!$J$6:$J$45,MATCH('Weekly data'!$C133,Targets!$A$6:$A$45,0)),0))=0,SUM(Seasonality!$C$6:$C$18)=0),"",IFERROR(INDEX(Targets!$J$6:$J$45,MATCH('Weekly data'!$C133,Targets!$A$6:$A$45,0)),0)*$C133/SUM(Seasonality!$C$6:$C$18)),IF(Metrics!$J$14="Quarter plan",IF(N(IFERROR(INDEX(Targets!$J$6:$J$45,MATCH('Weekly data'!$C133,Targets!$A$6:$A$45,0)),0))=0,"",IFERROR(INDEX(Targets!$J$6:$J$45,MATCH('Weekly data'!$C133,Targets!$A$6:$A$45,0)),0)),IF(AND(Metrics!$J$14="Weekly",ISNUMBER(Metrics!$K$14)),Metrics!$K$14,"")))))</f>
        <v/>
      </c>
      <c r="BQ133">
        <f>IF(NOT(ISNUMBER('Weekly data'!M133)),"",IF(Metrics!$L$14="% of target",IF(ISNUMBER(BP133),IF(BP133=0,"",'Weekly data'!M133/BP133),""),'Weekly data'!M133))</f>
        <v/>
      </c>
      <c r="BR133">
        <f>IF(AND(ISNUMBER(BQ133),ISNUMBER(BQ132)),ABS(BQ133-BQ132),"")</f>
        <v/>
      </c>
      <c r="BS133">
        <f>IF(COUNT(BQ121:BQ132)&lt;12,"",AVERAGE(BQ121:BQ132))</f>
        <v/>
      </c>
      <c r="BT133">
        <f>IF(COUNT(BR122:BR132)&lt;11,"",AVERAGE(BR122:BR132))</f>
        <v/>
      </c>
      <c r="BU133">
        <f>IF(OR(BS133="",BT133=""),"",BS133+2.66*BT133)</f>
        <v/>
      </c>
      <c r="BV133">
        <f>IF(OR(BS133="",BT133=""),"",BS133-2.66*BT133)</f>
        <v/>
      </c>
      <c r="BW133">
        <f>IF(OR(BS133="",COUNT(BQ126:BQ133)&lt;8),"",IF(COUNTIF(BQ126:BQ133,"&gt;"&amp;BS133)=8,"Above",IF(COUNTIF(BQ126:BQ133,"&lt;"&amp;BS133)=8,"Below","")))</f>
        <v/>
      </c>
      <c r="BX133">
        <f>IF('Weekly data'!$C133="","",IF(Metrics!$J$15="Seasonal bookings",IF(OR(N(IFERROR(INDEX(Targets!$K$6:$K$45,MATCH('Weekly data'!$C133,Targets!$A$6:$A$45,0)),0))=0,SUM(Seasonality!$B$6:$B$18)=0),"",IFERROR(INDEX(Targets!$K$6:$K$45,MATCH('Weekly data'!$C133,Targets!$A$6:$A$45,0)),0)*$B133/SUM(Seasonality!$B$6:$B$18)),IF(Metrics!$J$15="Seasonal pipeline",IF(OR(N(IFERROR(INDEX(Targets!$K$6:$K$45,MATCH('Weekly data'!$C133,Targets!$A$6:$A$45,0)),0))=0,SUM(Seasonality!$C$6:$C$18)=0),"",IFERROR(INDEX(Targets!$K$6:$K$45,MATCH('Weekly data'!$C133,Targets!$A$6:$A$45,0)),0)*$C133/SUM(Seasonality!$C$6:$C$18)),IF(Metrics!$J$15="Quarter plan",IF(N(IFERROR(INDEX(Targets!$K$6:$K$45,MATCH('Weekly data'!$C133,Targets!$A$6:$A$45,0)),0))=0,"",IFERROR(INDEX(Targets!$K$6:$K$45,MATCH('Weekly data'!$C133,Targets!$A$6:$A$45,0)),0)),IF(AND(Metrics!$J$15="Weekly",ISNUMBER(Metrics!$K$15)),Metrics!$K$15,"")))))</f>
        <v/>
      </c>
      <c r="BY133">
        <f>IF(NOT(ISNUMBER('Weekly data'!N133)),"",IF(Metrics!$L$15="% of target",IF(ISNUMBER(BX133),IF(BX133=0,"",'Weekly data'!N133/BX133),""),'Weekly data'!N133))</f>
        <v/>
      </c>
      <c r="BZ133">
        <f>IF(AND(ISNUMBER(BY133),ISNUMBER(BY132)),ABS(BY133-BY132),"")</f>
        <v/>
      </c>
      <c r="CA133">
        <f>IF(COUNT(BY121:BY132)&lt;12,"",AVERAGE(BY121:BY132))</f>
        <v/>
      </c>
      <c r="CB133">
        <f>IF(COUNT(BZ122:BZ132)&lt;11,"",AVERAGE(BZ122:BZ132))</f>
        <v/>
      </c>
      <c r="CC133">
        <f>IF(OR(CA133="",CB133=""),"",CA133+2.66*CB133)</f>
        <v/>
      </c>
      <c r="CD133">
        <f>IF(OR(CA133="",CB133=""),"",CA133-2.66*CB133)</f>
        <v/>
      </c>
      <c r="CE133">
        <f>IF(OR(CA133="",COUNT(BY126:BY133)&lt;8),"",IF(COUNTIF(BY126:BY133,"&gt;"&amp;CA133)=8,"Above",IF(COUNTIF(BY126:BY133,"&lt;"&amp;CA133)=8,"Below","")))</f>
        <v/>
      </c>
      <c r="CF133">
        <f>IF('Weekly data'!$C133="","",IF(Metrics!$J$16="Seasonal bookings",IF(OR(N(IFERROR(INDEX(Targets!$L$6:$L$45,MATCH('Weekly data'!$C133,Targets!$A$6:$A$45,0)),0))=0,SUM(Seasonality!$B$6:$B$18)=0),"",IFERROR(INDEX(Targets!$L$6:$L$45,MATCH('Weekly data'!$C133,Targets!$A$6:$A$45,0)),0)*$B133/SUM(Seasonality!$B$6:$B$18)),IF(Metrics!$J$16="Seasonal pipeline",IF(OR(N(IFERROR(INDEX(Targets!$L$6:$L$45,MATCH('Weekly data'!$C133,Targets!$A$6:$A$45,0)),0))=0,SUM(Seasonality!$C$6:$C$18)=0),"",IFERROR(INDEX(Targets!$L$6:$L$45,MATCH('Weekly data'!$C133,Targets!$A$6:$A$45,0)),0)*$C133/SUM(Seasonality!$C$6:$C$18)),IF(Metrics!$J$16="Quarter plan",IF(N(IFERROR(INDEX(Targets!$L$6:$L$45,MATCH('Weekly data'!$C133,Targets!$A$6:$A$45,0)),0))=0,"",IFERROR(INDEX(Targets!$L$6:$L$45,MATCH('Weekly data'!$C133,Targets!$A$6:$A$45,0)),0)),IF(AND(Metrics!$J$16="Weekly",ISNUMBER(Metrics!$K$16)),Metrics!$K$16,"")))))</f>
        <v/>
      </c>
      <c r="CG133">
        <f>IF(NOT(ISNUMBER('Weekly data'!O133)),"",IF(Metrics!$L$16="% of target",IF(ISNUMBER(CF133),IF(CF133=0,"",'Weekly data'!O133/CF133),""),'Weekly data'!O133))</f>
        <v/>
      </c>
      <c r="CH133">
        <f>IF(AND(ISNUMBER(CG133),ISNUMBER(CG132)),ABS(CG133-CG132),"")</f>
        <v/>
      </c>
      <c r="CI133">
        <f>IF(COUNT(CG121:CG132)&lt;12,"",AVERAGE(CG121:CG132))</f>
        <v/>
      </c>
      <c r="CJ133">
        <f>IF(COUNT(CH122:CH132)&lt;11,"",AVERAGE(CH122:CH132))</f>
        <v/>
      </c>
      <c r="CK133">
        <f>IF(OR(CI133="",CJ133=""),"",CI133+2.66*CJ133)</f>
        <v/>
      </c>
      <c r="CL133">
        <f>IF(OR(CI133="",CJ133=""),"",CI133-2.66*CJ133)</f>
        <v/>
      </c>
      <c r="CM133">
        <f>IF(OR(CI133="",COUNT(CG126:CG133)&lt;8),"",IF(COUNTIF(CG126:CG133,"&gt;"&amp;CI133)=8,"Above",IF(COUNTIF(CG126:CG133,"&lt;"&amp;CI133)=8,"Below","")))</f>
        <v/>
      </c>
      <c r="CN133">
        <f>IF('Weekly data'!$C133="","",IF(Metrics!$J$17="Seasonal bookings",IF(OR(N(IFERROR(INDEX(Targets!$M$6:$M$45,MATCH('Weekly data'!$C133,Targets!$A$6:$A$45,0)),0))=0,SUM(Seasonality!$B$6:$B$18)=0),"",IFERROR(INDEX(Targets!$M$6:$M$45,MATCH('Weekly data'!$C133,Targets!$A$6:$A$45,0)),0)*$B133/SUM(Seasonality!$B$6:$B$18)),IF(Metrics!$J$17="Seasonal pipeline",IF(OR(N(IFERROR(INDEX(Targets!$M$6:$M$45,MATCH('Weekly data'!$C133,Targets!$A$6:$A$45,0)),0))=0,SUM(Seasonality!$C$6:$C$18)=0),"",IFERROR(INDEX(Targets!$M$6:$M$45,MATCH('Weekly data'!$C133,Targets!$A$6:$A$45,0)),0)*$C133/SUM(Seasonality!$C$6:$C$18)),IF(Metrics!$J$17="Quarter plan",IF(N(IFERROR(INDEX(Targets!$M$6:$M$45,MATCH('Weekly data'!$C133,Targets!$A$6:$A$45,0)),0))=0,"",IFERROR(INDEX(Targets!$M$6:$M$45,MATCH('Weekly data'!$C133,Targets!$A$6:$A$45,0)),0)),IF(AND(Metrics!$J$17="Weekly",ISNUMBER(Metrics!$K$17)),Metrics!$K$17,"")))))</f>
        <v/>
      </c>
      <c r="CO133">
        <f>IF(NOT(ISNUMBER('Weekly data'!P133)),"",IF(Metrics!$L$17="% of target",IF(ISNUMBER(CN133),IF(CN133=0,"",'Weekly data'!P133/CN133),""),'Weekly data'!P133))</f>
        <v/>
      </c>
      <c r="CP133">
        <f>IF(AND(ISNUMBER(CO133),ISNUMBER(CO132)),ABS(CO133-CO132),"")</f>
        <v/>
      </c>
      <c r="CQ133">
        <f>IF(COUNT(CO121:CO132)&lt;12,"",AVERAGE(CO121:CO132))</f>
        <v/>
      </c>
      <c r="CR133">
        <f>IF(COUNT(CP122:CP132)&lt;11,"",AVERAGE(CP122:CP132))</f>
        <v/>
      </c>
      <c r="CS133">
        <f>IF(OR(CQ133="",CR133=""),"",CQ133+2.66*CR133)</f>
        <v/>
      </c>
      <c r="CT133">
        <f>IF(OR(CQ133="",CR133=""),"",CQ133-2.66*CR133)</f>
        <v/>
      </c>
      <c r="CU133">
        <f>IF(OR(CQ133="",COUNT(CO126:CO133)&lt;8),"",IF(COUNTIF(CO126:CO133,"&gt;"&amp;CQ133)=8,"Above",IF(COUNTIF(CO126:CO133,"&lt;"&amp;CQ133)=8,"Below","")))</f>
        <v/>
      </c>
    </row>
    <row r="134">
      <c r="A134" s="8">
        <f>'Weekly data'!A134</f>
        <v/>
      </c>
      <c r="B134">
        <f>IF('Weekly data'!D134="","",INDEX(Seasonality!$B$6:$B$18,'Weekly data'!D134))</f>
        <v/>
      </c>
      <c r="C134">
        <f>IF('Weekly data'!D134="","",INDEX(Seasonality!$C$6:$C$18,'Weekly data'!D134))</f>
        <v/>
      </c>
      <c r="D134">
        <f>IF('Weekly data'!$C134="","",IF(Metrics!$J$6="Seasonal bookings",IF(OR(N(IFERROR(INDEX(Targets!$B$6:$B$45,MATCH('Weekly data'!$C134,Targets!$A$6:$A$45,0)),0))=0,SUM(Seasonality!$B$6:$B$18)=0),"",IFERROR(INDEX(Targets!$B$6:$B$45,MATCH('Weekly data'!$C134,Targets!$A$6:$A$45,0)),0)*$B134/SUM(Seasonality!$B$6:$B$18)),IF(Metrics!$J$6="Seasonal pipeline",IF(OR(N(IFERROR(INDEX(Targets!$B$6:$B$45,MATCH('Weekly data'!$C134,Targets!$A$6:$A$45,0)),0))=0,SUM(Seasonality!$C$6:$C$18)=0),"",IFERROR(INDEX(Targets!$B$6:$B$45,MATCH('Weekly data'!$C134,Targets!$A$6:$A$45,0)),0)*$C134/SUM(Seasonality!$C$6:$C$18)),IF(Metrics!$J$6="Quarter plan",IF(N(IFERROR(INDEX(Targets!$B$6:$B$45,MATCH('Weekly data'!$C134,Targets!$A$6:$A$45,0)),0))=0,"",IFERROR(INDEX(Targets!$B$6:$B$45,MATCH('Weekly data'!$C134,Targets!$A$6:$A$45,0)),0)),IF(AND(Metrics!$J$6="Weekly",ISNUMBER(Metrics!$K$6)),Metrics!$K$6,"")))))</f>
        <v/>
      </c>
      <c r="E134">
        <f>IF(NOT(ISNUMBER('Weekly data'!E134)),"",IF(Metrics!$L$6="% of target",IF(ISNUMBER(D134),IF(D134=0,"",'Weekly data'!E134/D134),""),'Weekly data'!E134))</f>
        <v/>
      </c>
      <c r="F134">
        <f>IF(AND(ISNUMBER(E134),ISNUMBER(E133)),ABS(E134-E133),"")</f>
        <v/>
      </c>
      <c r="G134">
        <f>IF(COUNT(E122:E133)&lt;12,"",AVERAGE(E122:E133))</f>
        <v/>
      </c>
      <c r="H134">
        <f>IF(COUNT(F123:F133)&lt;11,"",AVERAGE(F123:F133))</f>
        <v/>
      </c>
      <c r="I134">
        <f>IF(OR(G134="",H134=""),"",G134+2.66*H134)</f>
        <v/>
      </c>
      <c r="J134">
        <f>IF(OR(G134="",H134=""),"",G134-2.66*H134)</f>
        <v/>
      </c>
      <c r="K134">
        <f>IF(OR(G134="",COUNT(E127:E134)&lt;8),"",IF(COUNTIF(E127:E134,"&gt;"&amp;G134)=8,"Above",IF(COUNTIF(E127:E134,"&lt;"&amp;G134)=8,"Below","")))</f>
        <v/>
      </c>
      <c r="L134">
        <f>IF('Weekly data'!$C134="","",IF(Metrics!$J$7="Seasonal bookings",IF(OR(N(IFERROR(INDEX(Targets!$C$6:$C$45,MATCH('Weekly data'!$C134,Targets!$A$6:$A$45,0)),0))=0,SUM(Seasonality!$B$6:$B$18)=0),"",IFERROR(INDEX(Targets!$C$6:$C$45,MATCH('Weekly data'!$C134,Targets!$A$6:$A$45,0)),0)*$B134/SUM(Seasonality!$B$6:$B$18)),IF(Metrics!$J$7="Seasonal pipeline",IF(OR(N(IFERROR(INDEX(Targets!$C$6:$C$45,MATCH('Weekly data'!$C134,Targets!$A$6:$A$45,0)),0))=0,SUM(Seasonality!$C$6:$C$18)=0),"",IFERROR(INDEX(Targets!$C$6:$C$45,MATCH('Weekly data'!$C134,Targets!$A$6:$A$45,0)),0)*$C134/SUM(Seasonality!$C$6:$C$18)),IF(Metrics!$J$7="Quarter plan",IF(N(IFERROR(INDEX(Targets!$C$6:$C$45,MATCH('Weekly data'!$C134,Targets!$A$6:$A$45,0)),0))=0,"",IFERROR(INDEX(Targets!$C$6:$C$45,MATCH('Weekly data'!$C134,Targets!$A$6:$A$45,0)),0)),IF(AND(Metrics!$J$7="Weekly",ISNUMBER(Metrics!$K$7)),Metrics!$K$7,"")))))</f>
        <v/>
      </c>
      <c r="M134">
        <f>IF(NOT(ISNUMBER('Weekly data'!F134)),"",IF(Metrics!$L$7="% of target",IF(ISNUMBER(L134),IF(L134=0,"",'Weekly data'!F134/L134),""),'Weekly data'!F134))</f>
        <v/>
      </c>
      <c r="N134">
        <f>IF(AND(ISNUMBER(M134),ISNUMBER(M133)),ABS(M134-M133),"")</f>
        <v/>
      </c>
      <c r="O134">
        <f>IF(COUNT(M122:M133)&lt;12,"",AVERAGE(M122:M133))</f>
        <v/>
      </c>
      <c r="P134">
        <f>IF(COUNT(N123:N133)&lt;11,"",AVERAGE(N123:N133))</f>
        <v/>
      </c>
      <c r="Q134">
        <f>IF(OR(O134="",P134=""),"",O134+2.66*P134)</f>
        <v/>
      </c>
      <c r="R134">
        <f>IF(OR(O134="",P134=""),"",O134-2.66*P134)</f>
        <v/>
      </c>
      <c r="S134">
        <f>IF(OR(O134="",COUNT(M127:M134)&lt;8),"",IF(COUNTIF(M127:M134,"&gt;"&amp;O134)=8,"Above",IF(COUNTIF(M127:M134,"&lt;"&amp;O134)=8,"Below","")))</f>
        <v/>
      </c>
      <c r="T134">
        <f>IF('Weekly data'!$C134="","",IF(Metrics!$J$8="Seasonal bookings",IF(OR(N(IFERROR(INDEX(Targets!$D$6:$D$45,MATCH('Weekly data'!$C134,Targets!$A$6:$A$45,0)),0))=0,SUM(Seasonality!$B$6:$B$18)=0),"",IFERROR(INDEX(Targets!$D$6:$D$45,MATCH('Weekly data'!$C134,Targets!$A$6:$A$45,0)),0)*$B134/SUM(Seasonality!$B$6:$B$18)),IF(Metrics!$J$8="Seasonal pipeline",IF(OR(N(IFERROR(INDEX(Targets!$D$6:$D$45,MATCH('Weekly data'!$C134,Targets!$A$6:$A$45,0)),0))=0,SUM(Seasonality!$C$6:$C$18)=0),"",IFERROR(INDEX(Targets!$D$6:$D$45,MATCH('Weekly data'!$C134,Targets!$A$6:$A$45,0)),0)*$C134/SUM(Seasonality!$C$6:$C$18)),IF(Metrics!$J$8="Quarter plan",IF(N(IFERROR(INDEX(Targets!$D$6:$D$45,MATCH('Weekly data'!$C134,Targets!$A$6:$A$45,0)),0))=0,"",IFERROR(INDEX(Targets!$D$6:$D$45,MATCH('Weekly data'!$C134,Targets!$A$6:$A$45,0)),0)),IF(AND(Metrics!$J$8="Weekly",ISNUMBER(Metrics!$K$8)),Metrics!$K$8,"")))))</f>
        <v/>
      </c>
      <c r="U134">
        <f>IF(NOT(ISNUMBER('Weekly data'!G134)),"",IF(Metrics!$L$8="% of target",IF(ISNUMBER(T134),IF(T134=0,"",'Weekly data'!G134/T134),""),'Weekly data'!G134))</f>
        <v/>
      </c>
      <c r="V134">
        <f>IF(AND(ISNUMBER(U134),ISNUMBER(U133)),ABS(U134-U133),"")</f>
        <v/>
      </c>
      <c r="W134">
        <f>IF(COUNT(U122:U133)&lt;12,"",AVERAGE(U122:U133))</f>
        <v/>
      </c>
      <c r="X134">
        <f>IF(COUNT(V123:V133)&lt;11,"",AVERAGE(V123:V133))</f>
        <v/>
      </c>
      <c r="Y134">
        <f>IF(OR(W134="",X134=""),"",W134+2.66*X134)</f>
        <v/>
      </c>
      <c r="Z134">
        <f>IF(OR(W134="",X134=""),"",W134-2.66*X134)</f>
        <v/>
      </c>
      <c r="AA134">
        <f>IF(OR(W134="",COUNT(U127:U134)&lt;8),"",IF(COUNTIF(U127:U134,"&gt;"&amp;W134)=8,"Above",IF(COUNTIF(U127:U134,"&lt;"&amp;W134)=8,"Below","")))</f>
        <v/>
      </c>
      <c r="AB134">
        <f>IF('Weekly data'!$C134="","",IF(Metrics!$J$9="Seasonal bookings",IF(OR(N(IFERROR(INDEX(Targets!$E$6:$E$45,MATCH('Weekly data'!$C134,Targets!$A$6:$A$45,0)),0))=0,SUM(Seasonality!$B$6:$B$18)=0),"",IFERROR(INDEX(Targets!$E$6:$E$45,MATCH('Weekly data'!$C134,Targets!$A$6:$A$45,0)),0)*$B134/SUM(Seasonality!$B$6:$B$18)),IF(Metrics!$J$9="Seasonal pipeline",IF(OR(N(IFERROR(INDEX(Targets!$E$6:$E$45,MATCH('Weekly data'!$C134,Targets!$A$6:$A$45,0)),0))=0,SUM(Seasonality!$C$6:$C$18)=0),"",IFERROR(INDEX(Targets!$E$6:$E$45,MATCH('Weekly data'!$C134,Targets!$A$6:$A$45,0)),0)*$C134/SUM(Seasonality!$C$6:$C$18)),IF(Metrics!$J$9="Quarter plan",IF(N(IFERROR(INDEX(Targets!$E$6:$E$45,MATCH('Weekly data'!$C134,Targets!$A$6:$A$45,0)),0))=0,"",IFERROR(INDEX(Targets!$E$6:$E$45,MATCH('Weekly data'!$C134,Targets!$A$6:$A$45,0)),0)),IF(AND(Metrics!$J$9="Weekly",ISNUMBER(Metrics!$K$9)),Metrics!$K$9,"")))))</f>
        <v/>
      </c>
      <c r="AC134">
        <f>IF(NOT(ISNUMBER('Weekly data'!H134)),"",IF(Metrics!$L$9="% of target",IF(ISNUMBER(AB134),IF(AB134=0,"",'Weekly data'!H134/AB134),""),'Weekly data'!H134))</f>
        <v/>
      </c>
      <c r="AD134">
        <f>IF(AND(ISNUMBER(AC134),ISNUMBER(AC133)),ABS(AC134-AC133),"")</f>
        <v/>
      </c>
      <c r="AE134">
        <f>IF(COUNT(AC122:AC133)&lt;12,"",AVERAGE(AC122:AC133))</f>
        <v/>
      </c>
      <c r="AF134">
        <f>IF(COUNT(AD123:AD133)&lt;11,"",AVERAGE(AD123:AD133))</f>
        <v/>
      </c>
      <c r="AG134">
        <f>IF(OR(AE134="",AF134=""),"",AE134+2.66*AF134)</f>
        <v/>
      </c>
      <c r="AH134">
        <f>IF(OR(AE134="",AF134=""),"",AE134-2.66*AF134)</f>
        <v/>
      </c>
      <c r="AI134">
        <f>IF(OR(AE134="",COUNT(AC127:AC134)&lt;8),"",IF(COUNTIF(AC127:AC134,"&gt;"&amp;AE134)=8,"Above",IF(COUNTIF(AC127:AC134,"&lt;"&amp;AE134)=8,"Below","")))</f>
        <v/>
      </c>
      <c r="AJ134">
        <f>IF('Weekly data'!$C134="","",IF(Metrics!$J$10="Seasonal bookings",IF(OR(N(IFERROR(INDEX(Targets!$F$6:$F$45,MATCH('Weekly data'!$C134,Targets!$A$6:$A$45,0)),0))=0,SUM(Seasonality!$B$6:$B$18)=0),"",IFERROR(INDEX(Targets!$F$6:$F$45,MATCH('Weekly data'!$C134,Targets!$A$6:$A$45,0)),0)*$B134/SUM(Seasonality!$B$6:$B$18)),IF(Metrics!$J$10="Seasonal pipeline",IF(OR(N(IFERROR(INDEX(Targets!$F$6:$F$45,MATCH('Weekly data'!$C134,Targets!$A$6:$A$45,0)),0))=0,SUM(Seasonality!$C$6:$C$18)=0),"",IFERROR(INDEX(Targets!$F$6:$F$45,MATCH('Weekly data'!$C134,Targets!$A$6:$A$45,0)),0)*$C134/SUM(Seasonality!$C$6:$C$18)),IF(Metrics!$J$10="Quarter plan",IF(N(IFERROR(INDEX(Targets!$F$6:$F$45,MATCH('Weekly data'!$C134,Targets!$A$6:$A$45,0)),0))=0,"",IFERROR(INDEX(Targets!$F$6:$F$45,MATCH('Weekly data'!$C134,Targets!$A$6:$A$45,0)),0)),IF(AND(Metrics!$J$10="Weekly",ISNUMBER(Metrics!$K$10)),Metrics!$K$10,"")))))</f>
        <v/>
      </c>
      <c r="AK134">
        <f>IF(NOT(ISNUMBER('Weekly data'!I134)),"",IF(Metrics!$L$10="% of target",IF(ISNUMBER(AJ134),IF(AJ134=0,"",'Weekly data'!I134/AJ134),""),'Weekly data'!I134))</f>
        <v/>
      </c>
      <c r="AL134">
        <f>IF(AND(ISNUMBER(AK134),ISNUMBER(AK133)),ABS(AK134-AK133),"")</f>
        <v/>
      </c>
      <c r="AM134">
        <f>IF(COUNT(AK122:AK133)&lt;12,"",AVERAGE(AK122:AK133))</f>
        <v/>
      </c>
      <c r="AN134">
        <f>IF(COUNT(AL123:AL133)&lt;11,"",AVERAGE(AL123:AL133))</f>
        <v/>
      </c>
      <c r="AO134">
        <f>IF(OR(AM134="",AN134=""),"",AM134+2.66*AN134)</f>
        <v/>
      </c>
      <c r="AP134">
        <f>IF(OR(AM134="",AN134=""),"",AM134-2.66*AN134)</f>
        <v/>
      </c>
      <c r="AQ134">
        <f>IF(OR(AM134="",COUNT(AK127:AK134)&lt;8),"",IF(COUNTIF(AK127:AK134,"&gt;"&amp;AM134)=8,"Above",IF(COUNTIF(AK127:AK134,"&lt;"&amp;AM134)=8,"Below","")))</f>
        <v/>
      </c>
      <c r="AR134">
        <f>IF('Weekly data'!$C134="","",IF(Metrics!$J$11="Seasonal bookings",IF(OR(N(IFERROR(INDEX(Targets!$G$6:$G$45,MATCH('Weekly data'!$C134,Targets!$A$6:$A$45,0)),0))=0,SUM(Seasonality!$B$6:$B$18)=0),"",IFERROR(INDEX(Targets!$G$6:$G$45,MATCH('Weekly data'!$C134,Targets!$A$6:$A$45,0)),0)*$B134/SUM(Seasonality!$B$6:$B$18)),IF(Metrics!$J$11="Seasonal pipeline",IF(OR(N(IFERROR(INDEX(Targets!$G$6:$G$45,MATCH('Weekly data'!$C134,Targets!$A$6:$A$45,0)),0))=0,SUM(Seasonality!$C$6:$C$18)=0),"",IFERROR(INDEX(Targets!$G$6:$G$45,MATCH('Weekly data'!$C134,Targets!$A$6:$A$45,0)),0)*$C134/SUM(Seasonality!$C$6:$C$18)),IF(Metrics!$J$11="Quarter plan",IF(N(IFERROR(INDEX(Targets!$G$6:$G$45,MATCH('Weekly data'!$C134,Targets!$A$6:$A$45,0)),0))=0,"",IFERROR(INDEX(Targets!$G$6:$G$45,MATCH('Weekly data'!$C134,Targets!$A$6:$A$45,0)),0)),IF(AND(Metrics!$J$11="Weekly",ISNUMBER(Metrics!$K$11)),Metrics!$K$11,"")))))</f>
        <v/>
      </c>
      <c r="AS134">
        <f>IF(NOT(ISNUMBER('Weekly data'!J134)),"",IF(Metrics!$L$11="% of target",IF(ISNUMBER(AR134),IF(AR134=0,"",'Weekly data'!J134/AR134),""),'Weekly data'!J134))</f>
        <v/>
      </c>
      <c r="AT134">
        <f>IF(AND(ISNUMBER(AS134),ISNUMBER(AS133)),ABS(AS134-AS133),"")</f>
        <v/>
      </c>
      <c r="AU134">
        <f>IF(COUNT(AS122:AS133)&lt;12,"",AVERAGE(AS122:AS133))</f>
        <v/>
      </c>
      <c r="AV134">
        <f>IF(COUNT(AT123:AT133)&lt;11,"",AVERAGE(AT123:AT133))</f>
        <v/>
      </c>
      <c r="AW134">
        <f>IF(OR(AU134="",AV134=""),"",AU134+2.66*AV134)</f>
        <v/>
      </c>
      <c r="AX134">
        <f>IF(OR(AU134="",AV134=""),"",AU134-2.66*AV134)</f>
        <v/>
      </c>
      <c r="AY134">
        <f>IF(OR(AU134="",COUNT(AS127:AS134)&lt;8),"",IF(COUNTIF(AS127:AS134,"&gt;"&amp;AU134)=8,"Above",IF(COUNTIF(AS127:AS134,"&lt;"&amp;AU134)=8,"Below","")))</f>
        <v/>
      </c>
      <c r="AZ134">
        <f>IF('Weekly data'!$C134="","",IF(Metrics!$J$12="Seasonal bookings",IF(OR(N(IFERROR(INDEX(Targets!$H$6:$H$45,MATCH('Weekly data'!$C134,Targets!$A$6:$A$45,0)),0))=0,SUM(Seasonality!$B$6:$B$18)=0),"",IFERROR(INDEX(Targets!$H$6:$H$45,MATCH('Weekly data'!$C134,Targets!$A$6:$A$45,0)),0)*$B134/SUM(Seasonality!$B$6:$B$18)),IF(Metrics!$J$12="Seasonal pipeline",IF(OR(N(IFERROR(INDEX(Targets!$H$6:$H$45,MATCH('Weekly data'!$C134,Targets!$A$6:$A$45,0)),0))=0,SUM(Seasonality!$C$6:$C$18)=0),"",IFERROR(INDEX(Targets!$H$6:$H$45,MATCH('Weekly data'!$C134,Targets!$A$6:$A$45,0)),0)*$C134/SUM(Seasonality!$C$6:$C$18)),IF(Metrics!$J$12="Quarter plan",IF(N(IFERROR(INDEX(Targets!$H$6:$H$45,MATCH('Weekly data'!$C134,Targets!$A$6:$A$45,0)),0))=0,"",IFERROR(INDEX(Targets!$H$6:$H$45,MATCH('Weekly data'!$C134,Targets!$A$6:$A$45,0)),0)),IF(AND(Metrics!$J$12="Weekly",ISNUMBER(Metrics!$K$12)),Metrics!$K$12,"")))))</f>
        <v/>
      </c>
      <c r="BA134">
        <f>IF(NOT(ISNUMBER('Weekly data'!K134)),"",IF(Metrics!$L$12="% of target",IF(ISNUMBER(AZ134),IF(AZ134=0,"",'Weekly data'!K134/AZ134),""),'Weekly data'!K134))</f>
        <v/>
      </c>
      <c r="BB134">
        <f>IF(AND(ISNUMBER(BA134),ISNUMBER(BA133)),ABS(BA134-BA133),"")</f>
        <v/>
      </c>
      <c r="BC134">
        <f>IF(COUNT(BA122:BA133)&lt;12,"",AVERAGE(BA122:BA133))</f>
        <v/>
      </c>
      <c r="BD134">
        <f>IF(COUNT(BB123:BB133)&lt;11,"",AVERAGE(BB123:BB133))</f>
        <v/>
      </c>
      <c r="BE134">
        <f>IF(OR(BC134="",BD134=""),"",BC134+2.66*BD134)</f>
        <v/>
      </c>
      <c r="BF134">
        <f>IF(OR(BC134="",BD134=""),"",BC134-2.66*BD134)</f>
        <v/>
      </c>
      <c r="BG134">
        <f>IF(OR(BC134="",COUNT(BA127:BA134)&lt;8),"",IF(COUNTIF(BA127:BA134,"&gt;"&amp;BC134)=8,"Above",IF(COUNTIF(BA127:BA134,"&lt;"&amp;BC134)=8,"Below","")))</f>
        <v/>
      </c>
      <c r="BH134">
        <f>IF('Weekly data'!$C134="","",IF(Metrics!$J$13="Seasonal bookings",IF(OR(N(IFERROR(INDEX(Targets!$I$6:$I$45,MATCH('Weekly data'!$C134,Targets!$A$6:$A$45,0)),0))=0,SUM(Seasonality!$B$6:$B$18)=0),"",IFERROR(INDEX(Targets!$I$6:$I$45,MATCH('Weekly data'!$C134,Targets!$A$6:$A$45,0)),0)*$B134/SUM(Seasonality!$B$6:$B$18)),IF(Metrics!$J$13="Seasonal pipeline",IF(OR(N(IFERROR(INDEX(Targets!$I$6:$I$45,MATCH('Weekly data'!$C134,Targets!$A$6:$A$45,0)),0))=0,SUM(Seasonality!$C$6:$C$18)=0),"",IFERROR(INDEX(Targets!$I$6:$I$45,MATCH('Weekly data'!$C134,Targets!$A$6:$A$45,0)),0)*$C134/SUM(Seasonality!$C$6:$C$18)),IF(Metrics!$J$13="Quarter plan",IF(N(IFERROR(INDEX(Targets!$I$6:$I$45,MATCH('Weekly data'!$C134,Targets!$A$6:$A$45,0)),0))=0,"",IFERROR(INDEX(Targets!$I$6:$I$45,MATCH('Weekly data'!$C134,Targets!$A$6:$A$45,0)),0)),IF(AND(Metrics!$J$13="Weekly",ISNUMBER(Metrics!$K$13)),Metrics!$K$13,"")))))</f>
        <v/>
      </c>
      <c r="BI134">
        <f>IF(NOT(ISNUMBER('Weekly data'!L134)),"",IF(Metrics!$L$13="% of target",IF(ISNUMBER(BH134),IF(BH134=0,"",'Weekly data'!L134/BH134),""),'Weekly data'!L134))</f>
        <v/>
      </c>
      <c r="BJ134">
        <f>IF(AND(ISNUMBER(BI134),ISNUMBER(BI133)),ABS(BI134-BI133),"")</f>
        <v/>
      </c>
      <c r="BK134">
        <f>IF(COUNT(BI122:BI133)&lt;12,"",AVERAGE(BI122:BI133))</f>
        <v/>
      </c>
      <c r="BL134">
        <f>IF(COUNT(BJ123:BJ133)&lt;11,"",AVERAGE(BJ123:BJ133))</f>
        <v/>
      </c>
      <c r="BM134">
        <f>IF(OR(BK134="",BL134=""),"",BK134+2.66*BL134)</f>
        <v/>
      </c>
      <c r="BN134">
        <f>IF(OR(BK134="",BL134=""),"",BK134-2.66*BL134)</f>
        <v/>
      </c>
      <c r="BO134">
        <f>IF(OR(BK134="",COUNT(BI127:BI134)&lt;8),"",IF(COUNTIF(BI127:BI134,"&gt;"&amp;BK134)=8,"Above",IF(COUNTIF(BI127:BI134,"&lt;"&amp;BK134)=8,"Below","")))</f>
        <v/>
      </c>
      <c r="BP134">
        <f>IF('Weekly data'!$C134="","",IF(Metrics!$J$14="Seasonal bookings",IF(OR(N(IFERROR(INDEX(Targets!$J$6:$J$45,MATCH('Weekly data'!$C134,Targets!$A$6:$A$45,0)),0))=0,SUM(Seasonality!$B$6:$B$18)=0),"",IFERROR(INDEX(Targets!$J$6:$J$45,MATCH('Weekly data'!$C134,Targets!$A$6:$A$45,0)),0)*$B134/SUM(Seasonality!$B$6:$B$18)),IF(Metrics!$J$14="Seasonal pipeline",IF(OR(N(IFERROR(INDEX(Targets!$J$6:$J$45,MATCH('Weekly data'!$C134,Targets!$A$6:$A$45,0)),0))=0,SUM(Seasonality!$C$6:$C$18)=0),"",IFERROR(INDEX(Targets!$J$6:$J$45,MATCH('Weekly data'!$C134,Targets!$A$6:$A$45,0)),0)*$C134/SUM(Seasonality!$C$6:$C$18)),IF(Metrics!$J$14="Quarter plan",IF(N(IFERROR(INDEX(Targets!$J$6:$J$45,MATCH('Weekly data'!$C134,Targets!$A$6:$A$45,0)),0))=0,"",IFERROR(INDEX(Targets!$J$6:$J$45,MATCH('Weekly data'!$C134,Targets!$A$6:$A$45,0)),0)),IF(AND(Metrics!$J$14="Weekly",ISNUMBER(Metrics!$K$14)),Metrics!$K$14,"")))))</f>
        <v/>
      </c>
      <c r="BQ134">
        <f>IF(NOT(ISNUMBER('Weekly data'!M134)),"",IF(Metrics!$L$14="% of target",IF(ISNUMBER(BP134),IF(BP134=0,"",'Weekly data'!M134/BP134),""),'Weekly data'!M134))</f>
        <v/>
      </c>
      <c r="BR134">
        <f>IF(AND(ISNUMBER(BQ134),ISNUMBER(BQ133)),ABS(BQ134-BQ133),"")</f>
        <v/>
      </c>
      <c r="BS134">
        <f>IF(COUNT(BQ122:BQ133)&lt;12,"",AVERAGE(BQ122:BQ133))</f>
        <v/>
      </c>
      <c r="BT134">
        <f>IF(COUNT(BR123:BR133)&lt;11,"",AVERAGE(BR123:BR133))</f>
        <v/>
      </c>
      <c r="BU134">
        <f>IF(OR(BS134="",BT134=""),"",BS134+2.66*BT134)</f>
        <v/>
      </c>
      <c r="BV134">
        <f>IF(OR(BS134="",BT134=""),"",BS134-2.66*BT134)</f>
        <v/>
      </c>
      <c r="BW134">
        <f>IF(OR(BS134="",COUNT(BQ127:BQ134)&lt;8),"",IF(COUNTIF(BQ127:BQ134,"&gt;"&amp;BS134)=8,"Above",IF(COUNTIF(BQ127:BQ134,"&lt;"&amp;BS134)=8,"Below","")))</f>
        <v/>
      </c>
      <c r="BX134">
        <f>IF('Weekly data'!$C134="","",IF(Metrics!$J$15="Seasonal bookings",IF(OR(N(IFERROR(INDEX(Targets!$K$6:$K$45,MATCH('Weekly data'!$C134,Targets!$A$6:$A$45,0)),0))=0,SUM(Seasonality!$B$6:$B$18)=0),"",IFERROR(INDEX(Targets!$K$6:$K$45,MATCH('Weekly data'!$C134,Targets!$A$6:$A$45,0)),0)*$B134/SUM(Seasonality!$B$6:$B$18)),IF(Metrics!$J$15="Seasonal pipeline",IF(OR(N(IFERROR(INDEX(Targets!$K$6:$K$45,MATCH('Weekly data'!$C134,Targets!$A$6:$A$45,0)),0))=0,SUM(Seasonality!$C$6:$C$18)=0),"",IFERROR(INDEX(Targets!$K$6:$K$45,MATCH('Weekly data'!$C134,Targets!$A$6:$A$45,0)),0)*$C134/SUM(Seasonality!$C$6:$C$18)),IF(Metrics!$J$15="Quarter plan",IF(N(IFERROR(INDEX(Targets!$K$6:$K$45,MATCH('Weekly data'!$C134,Targets!$A$6:$A$45,0)),0))=0,"",IFERROR(INDEX(Targets!$K$6:$K$45,MATCH('Weekly data'!$C134,Targets!$A$6:$A$45,0)),0)),IF(AND(Metrics!$J$15="Weekly",ISNUMBER(Metrics!$K$15)),Metrics!$K$15,"")))))</f>
        <v/>
      </c>
      <c r="BY134">
        <f>IF(NOT(ISNUMBER('Weekly data'!N134)),"",IF(Metrics!$L$15="% of target",IF(ISNUMBER(BX134),IF(BX134=0,"",'Weekly data'!N134/BX134),""),'Weekly data'!N134))</f>
        <v/>
      </c>
      <c r="BZ134">
        <f>IF(AND(ISNUMBER(BY134),ISNUMBER(BY133)),ABS(BY134-BY133),"")</f>
        <v/>
      </c>
      <c r="CA134">
        <f>IF(COUNT(BY122:BY133)&lt;12,"",AVERAGE(BY122:BY133))</f>
        <v/>
      </c>
      <c r="CB134">
        <f>IF(COUNT(BZ123:BZ133)&lt;11,"",AVERAGE(BZ123:BZ133))</f>
        <v/>
      </c>
      <c r="CC134">
        <f>IF(OR(CA134="",CB134=""),"",CA134+2.66*CB134)</f>
        <v/>
      </c>
      <c r="CD134">
        <f>IF(OR(CA134="",CB134=""),"",CA134-2.66*CB134)</f>
        <v/>
      </c>
      <c r="CE134">
        <f>IF(OR(CA134="",COUNT(BY127:BY134)&lt;8),"",IF(COUNTIF(BY127:BY134,"&gt;"&amp;CA134)=8,"Above",IF(COUNTIF(BY127:BY134,"&lt;"&amp;CA134)=8,"Below","")))</f>
        <v/>
      </c>
      <c r="CF134">
        <f>IF('Weekly data'!$C134="","",IF(Metrics!$J$16="Seasonal bookings",IF(OR(N(IFERROR(INDEX(Targets!$L$6:$L$45,MATCH('Weekly data'!$C134,Targets!$A$6:$A$45,0)),0))=0,SUM(Seasonality!$B$6:$B$18)=0),"",IFERROR(INDEX(Targets!$L$6:$L$45,MATCH('Weekly data'!$C134,Targets!$A$6:$A$45,0)),0)*$B134/SUM(Seasonality!$B$6:$B$18)),IF(Metrics!$J$16="Seasonal pipeline",IF(OR(N(IFERROR(INDEX(Targets!$L$6:$L$45,MATCH('Weekly data'!$C134,Targets!$A$6:$A$45,0)),0))=0,SUM(Seasonality!$C$6:$C$18)=0),"",IFERROR(INDEX(Targets!$L$6:$L$45,MATCH('Weekly data'!$C134,Targets!$A$6:$A$45,0)),0)*$C134/SUM(Seasonality!$C$6:$C$18)),IF(Metrics!$J$16="Quarter plan",IF(N(IFERROR(INDEX(Targets!$L$6:$L$45,MATCH('Weekly data'!$C134,Targets!$A$6:$A$45,0)),0))=0,"",IFERROR(INDEX(Targets!$L$6:$L$45,MATCH('Weekly data'!$C134,Targets!$A$6:$A$45,0)),0)),IF(AND(Metrics!$J$16="Weekly",ISNUMBER(Metrics!$K$16)),Metrics!$K$16,"")))))</f>
        <v/>
      </c>
      <c r="CG134">
        <f>IF(NOT(ISNUMBER('Weekly data'!O134)),"",IF(Metrics!$L$16="% of target",IF(ISNUMBER(CF134),IF(CF134=0,"",'Weekly data'!O134/CF134),""),'Weekly data'!O134))</f>
        <v/>
      </c>
      <c r="CH134">
        <f>IF(AND(ISNUMBER(CG134),ISNUMBER(CG133)),ABS(CG134-CG133),"")</f>
        <v/>
      </c>
      <c r="CI134">
        <f>IF(COUNT(CG122:CG133)&lt;12,"",AVERAGE(CG122:CG133))</f>
        <v/>
      </c>
      <c r="CJ134">
        <f>IF(COUNT(CH123:CH133)&lt;11,"",AVERAGE(CH123:CH133))</f>
        <v/>
      </c>
      <c r="CK134">
        <f>IF(OR(CI134="",CJ134=""),"",CI134+2.66*CJ134)</f>
        <v/>
      </c>
      <c r="CL134">
        <f>IF(OR(CI134="",CJ134=""),"",CI134-2.66*CJ134)</f>
        <v/>
      </c>
      <c r="CM134">
        <f>IF(OR(CI134="",COUNT(CG127:CG134)&lt;8),"",IF(COUNTIF(CG127:CG134,"&gt;"&amp;CI134)=8,"Above",IF(COUNTIF(CG127:CG134,"&lt;"&amp;CI134)=8,"Below","")))</f>
        <v/>
      </c>
      <c r="CN134">
        <f>IF('Weekly data'!$C134="","",IF(Metrics!$J$17="Seasonal bookings",IF(OR(N(IFERROR(INDEX(Targets!$M$6:$M$45,MATCH('Weekly data'!$C134,Targets!$A$6:$A$45,0)),0))=0,SUM(Seasonality!$B$6:$B$18)=0),"",IFERROR(INDEX(Targets!$M$6:$M$45,MATCH('Weekly data'!$C134,Targets!$A$6:$A$45,0)),0)*$B134/SUM(Seasonality!$B$6:$B$18)),IF(Metrics!$J$17="Seasonal pipeline",IF(OR(N(IFERROR(INDEX(Targets!$M$6:$M$45,MATCH('Weekly data'!$C134,Targets!$A$6:$A$45,0)),0))=0,SUM(Seasonality!$C$6:$C$18)=0),"",IFERROR(INDEX(Targets!$M$6:$M$45,MATCH('Weekly data'!$C134,Targets!$A$6:$A$45,0)),0)*$C134/SUM(Seasonality!$C$6:$C$18)),IF(Metrics!$J$17="Quarter plan",IF(N(IFERROR(INDEX(Targets!$M$6:$M$45,MATCH('Weekly data'!$C134,Targets!$A$6:$A$45,0)),0))=0,"",IFERROR(INDEX(Targets!$M$6:$M$45,MATCH('Weekly data'!$C134,Targets!$A$6:$A$45,0)),0)),IF(AND(Metrics!$J$17="Weekly",ISNUMBER(Metrics!$K$17)),Metrics!$K$17,"")))))</f>
        <v/>
      </c>
      <c r="CO134">
        <f>IF(NOT(ISNUMBER('Weekly data'!P134)),"",IF(Metrics!$L$17="% of target",IF(ISNUMBER(CN134),IF(CN134=0,"",'Weekly data'!P134/CN134),""),'Weekly data'!P134))</f>
        <v/>
      </c>
      <c r="CP134">
        <f>IF(AND(ISNUMBER(CO134),ISNUMBER(CO133)),ABS(CO134-CO133),"")</f>
        <v/>
      </c>
      <c r="CQ134">
        <f>IF(COUNT(CO122:CO133)&lt;12,"",AVERAGE(CO122:CO133))</f>
        <v/>
      </c>
      <c r="CR134">
        <f>IF(COUNT(CP123:CP133)&lt;11,"",AVERAGE(CP123:CP133))</f>
        <v/>
      </c>
      <c r="CS134">
        <f>IF(OR(CQ134="",CR134=""),"",CQ134+2.66*CR134)</f>
        <v/>
      </c>
      <c r="CT134">
        <f>IF(OR(CQ134="",CR134=""),"",CQ134-2.66*CR134)</f>
        <v/>
      </c>
      <c r="CU134">
        <f>IF(OR(CQ134="",COUNT(CO127:CO134)&lt;8),"",IF(COUNTIF(CO127:CO134,"&gt;"&amp;CQ134)=8,"Above",IF(COUNTIF(CO127:CO134,"&lt;"&amp;CQ134)=8,"Below","")))</f>
        <v/>
      </c>
    </row>
    <row r="135">
      <c r="A135" s="8">
        <f>'Weekly data'!A135</f>
        <v/>
      </c>
      <c r="B135">
        <f>IF('Weekly data'!D135="","",INDEX(Seasonality!$B$6:$B$18,'Weekly data'!D135))</f>
        <v/>
      </c>
      <c r="C135">
        <f>IF('Weekly data'!D135="","",INDEX(Seasonality!$C$6:$C$18,'Weekly data'!D135))</f>
        <v/>
      </c>
      <c r="D135">
        <f>IF('Weekly data'!$C135="","",IF(Metrics!$J$6="Seasonal bookings",IF(OR(N(IFERROR(INDEX(Targets!$B$6:$B$45,MATCH('Weekly data'!$C135,Targets!$A$6:$A$45,0)),0))=0,SUM(Seasonality!$B$6:$B$18)=0),"",IFERROR(INDEX(Targets!$B$6:$B$45,MATCH('Weekly data'!$C135,Targets!$A$6:$A$45,0)),0)*$B135/SUM(Seasonality!$B$6:$B$18)),IF(Metrics!$J$6="Seasonal pipeline",IF(OR(N(IFERROR(INDEX(Targets!$B$6:$B$45,MATCH('Weekly data'!$C135,Targets!$A$6:$A$45,0)),0))=0,SUM(Seasonality!$C$6:$C$18)=0),"",IFERROR(INDEX(Targets!$B$6:$B$45,MATCH('Weekly data'!$C135,Targets!$A$6:$A$45,0)),0)*$C135/SUM(Seasonality!$C$6:$C$18)),IF(Metrics!$J$6="Quarter plan",IF(N(IFERROR(INDEX(Targets!$B$6:$B$45,MATCH('Weekly data'!$C135,Targets!$A$6:$A$45,0)),0))=0,"",IFERROR(INDEX(Targets!$B$6:$B$45,MATCH('Weekly data'!$C135,Targets!$A$6:$A$45,0)),0)),IF(AND(Metrics!$J$6="Weekly",ISNUMBER(Metrics!$K$6)),Metrics!$K$6,"")))))</f>
        <v/>
      </c>
      <c r="E135">
        <f>IF(NOT(ISNUMBER('Weekly data'!E135)),"",IF(Metrics!$L$6="% of target",IF(ISNUMBER(D135),IF(D135=0,"",'Weekly data'!E135/D135),""),'Weekly data'!E135))</f>
        <v/>
      </c>
      <c r="F135">
        <f>IF(AND(ISNUMBER(E135),ISNUMBER(E134)),ABS(E135-E134),"")</f>
        <v/>
      </c>
      <c r="G135">
        <f>IF(COUNT(E123:E134)&lt;12,"",AVERAGE(E123:E134))</f>
        <v/>
      </c>
      <c r="H135">
        <f>IF(COUNT(F124:F134)&lt;11,"",AVERAGE(F124:F134))</f>
        <v/>
      </c>
      <c r="I135">
        <f>IF(OR(G135="",H135=""),"",G135+2.66*H135)</f>
        <v/>
      </c>
      <c r="J135">
        <f>IF(OR(G135="",H135=""),"",G135-2.66*H135)</f>
        <v/>
      </c>
      <c r="K135">
        <f>IF(OR(G135="",COUNT(E128:E135)&lt;8),"",IF(COUNTIF(E128:E135,"&gt;"&amp;G135)=8,"Above",IF(COUNTIF(E128:E135,"&lt;"&amp;G135)=8,"Below","")))</f>
        <v/>
      </c>
      <c r="L135">
        <f>IF('Weekly data'!$C135="","",IF(Metrics!$J$7="Seasonal bookings",IF(OR(N(IFERROR(INDEX(Targets!$C$6:$C$45,MATCH('Weekly data'!$C135,Targets!$A$6:$A$45,0)),0))=0,SUM(Seasonality!$B$6:$B$18)=0),"",IFERROR(INDEX(Targets!$C$6:$C$45,MATCH('Weekly data'!$C135,Targets!$A$6:$A$45,0)),0)*$B135/SUM(Seasonality!$B$6:$B$18)),IF(Metrics!$J$7="Seasonal pipeline",IF(OR(N(IFERROR(INDEX(Targets!$C$6:$C$45,MATCH('Weekly data'!$C135,Targets!$A$6:$A$45,0)),0))=0,SUM(Seasonality!$C$6:$C$18)=0),"",IFERROR(INDEX(Targets!$C$6:$C$45,MATCH('Weekly data'!$C135,Targets!$A$6:$A$45,0)),0)*$C135/SUM(Seasonality!$C$6:$C$18)),IF(Metrics!$J$7="Quarter plan",IF(N(IFERROR(INDEX(Targets!$C$6:$C$45,MATCH('Weekly data'!$C135,Targets!$A$6:$A$45,0)),0))=0,"",IFERROR(INDEX(Targets!$C$6:$C$45,MATCH('Weekly data'!$C135,Targets!$A$6:$A$45,0)),0)),IF(AND(Metrics!$J$7="Weekly",ISNUMBER(Metrics!$K$7)),Metrics!$K$7,"")))))</f>
        <v/>
      </c>
      <c r="M135">
        <f>IF(NOT(ISNUMBER('Weekly data'!F135)),"",IF(Metrics!$L$7="% of target",IF(ISNUMBER(L135),IF(L135=0,"",'Weekly data'!F135/L135),""),'Weekly data'!F135))</f>
        <v/>
      </c>
      <c r="N135">
        <f>IF(AND(ISNUMBER(M135),ISNUMBER(M134)),ABS(M135-M134),"")</f>
        <v/>
      </c>
      <c r="O135">
        <f>IF(COUNT(M123:M134)&lt;12,"",AVERAGE(M123:M134))</f>
        <v/>
      </c>
      <c r="P135">
        <f>IF(COUNT(N124:N134)&lt;11,"",AVERAGE(N124:N134))</f>
        <v/>
      </c>
      <c r="Q135">
        <f>IF(OR(O135="",P135=""),"",O135+2.66*P135)</f>
        <v/>
      </c>
      <c r="R135">
        <f>IF(OR(O135="",P135=""),"",O135-2.66*P135)</f>
        <v/>
      </c>
      <c r="S135">
        <f>IF(OR(O135="",COUNT(M128:M135)&lt;8),"",IF(COUNTIF(M128:M135,"&gt;"&amp;O135)=8,"Above",IF(COUNTIF(M128:M135,"&lt;"&amp;O135)=8,"Below","")))</f>
        <v/>
      </c>
      <c r="T135">
        <f>IF('Weekly data'!$C135="","",IF(Metrics!$J$8="Seasonal bookings",IF(OR(N(IFERROR(INDEX(Targets!$D$6:$D$45,MATCH('Weekly data'!$C135,Targets!$A$6:$A$45,0)),0))=0,SUM(Seasonality!$B$6:$B$18)=0),"",IFERROR(INDEX(Targets!$D$6:$D$45,MATCH('Weekly data'!$C135,Targets!$A$6:$A$45,0)),0)*$B135/SUM(Seasonality!$B$6:$B$18)),IF(Metrics!$J$8="Seasonal pipeline",IF(OR(N(IFERROR(INDEX(Targets!$D$6:$D$45,MATCH('Weekly data'!$C135,Targets!$A$6:$A$45,0)),0))=0,SUM(Seasonality!$C$6:$C$18)=0),"",IFERROR(INDEX(Targets!$D$6:$D$45,MATCH('Weekly data'!$C135,Targets!$A$6:$A$45,0)),0)*$C135/SUM(Seasonality!$C$6:$C$18)),IF(Metrics!$J$8="Quarter plan",IF(N(IFERROR(INDEX(Targets!$D$6:$D$45,MATCH('Weekly data'!$C135,Targets!$A$6:$A$45,0)),0))=0,"",IFERROR(INDEX(Targets!$D$6:$D$45,MATCH('Weekly data'!$C135,Targets!$A$6:$A$45,0)),0)),IF(AND(Metrics!$J$8="Weekly",ISNUMBER(Metrics!$K$8)),Metrics!$K$8,"")))))</f>
        <v/>
      </c>
      <c r="U135">
        <f>IF(NOT(ISNUMBER('Weekly data'!G135)),"",IF(Metrics!$L$8="% of target",IF(ISNUMBER(T135),IF(T135=0,"",'Weekly data'!G135/T135),""),'Weekly data'!G135))</f>
        <v/>
      </c>
      <c r="V135">
        <f>IF(AND(ISNUMBER(U135),ISNUMBER(U134)),ABS(U135-U134),"")</f>
        <v/>
      </c>
      <c r="W135">
        <f>IF(COUNT(U123:U134)&lt;12,"",AVERAGE(U123:U134))</f>
        <v/>
      </c>
      <c r="X135">
        <f>IF(COUNT(V124:V134)&lt;11,"",AVERAGE(V124:V134))</f>
        <v/>
      </c>
      <c r="Y135">
        <f>IF(OR(W135="",X135=""),"",W135+2.66*X135)</f>
        <v/>
      </c>
      <c r="Z135">
        <f>IF(OR(W135="",X135=""),"",W135-2.66*X135)</f>
        <v/>
      </c>
      <c r="AA135">
        <f>IF(OR(W135="",COUNT(U128:U135)&lt;8),"",IF(COUNTIF(U128:U135,"&gt;"&amp;W135)=8,"Above",IF(COUNTIF(U128:U135,"&lt;"&amp;W135)=8,"Below","")))</f>
        <v/>
      </c>
      <c r="AB135">
        <f>IF('Weekly data'!$C135="","",IF(Metrics!$J$9="Seasonal bookings",IF(OR(N(IFERROR(INDEX(Targets!$E$6:$E$45,MATCH('Weekly data'!$C135,Targets!$A$6:$A$45,0)),0))=0,SUM(Seasonality!$B$6:$B$18)=0),"",IFERROR(INDEX(Targets!$E$6:$E$45,MATCH('Weekly data'!$C135,Targets!$A$6:$A$45,0)),0)*$B135/SUM(Seasonality!$B$6:$B$18)),IF(Metrics!$J$9="Seasonal pipeline",IF(OR(N(IFERROR(INDEX(Targets!$E$6:$E$45,MATCH('Weekly data'!$C135,Targets!$A$6:$A$45,0)),0))=0,SUM(Seasonality!$C$6:$C$18)=0),"",IFERROR(INDEX(Targets!$E$6:$E$45,MATCH('Weekly data'!$C135,Targets!$A$6:$A$45,0)),0)*$C135/SUM(Seasonality!$C$6:$C$18)),IF(Metrics!$J$9="Quarter plan",IF(N(IFERROR(INDEX(Targets!$E$6:$E$45,MATCH('Weekly data'!$C135,Targets!$A$6:$A$45,0)),0))=0,"",IFERROR(INDEX(Targets!$E$6:$E$45,MATCH('Weekly data'!$C135,Targets!$A$6:$A$45,0)),0)),IF(AND(Metrics!$J$9="Weekly",ISNUMBER(Metrics!$K$9)),Metrics!$K$9,"")))))</f>
        <v/>
      </c>
      <c r="AC135">
        <f>IF(NOT(ISNUMBER('Weekly data'!H135)),"",IF(Metrics!$L$9="% of target",IF(ISNUMBER(AB135),IF(AB135=0,"",'Weekly data'!H135/AB135),""),'Weekly data'!H135))</f>
        <v/>
      </c>
      <c r="AD135">
        <f>IF(AND(ISNUMBER(AC135),ISNUMBER(AC134)),ABS(AC135-AC134),"")</f>
        <v/>
      </c>
      <c r="AE135">
        <f>IF(COUNT(AC123:AC134)&lt;12,"",AVERAGE(AC123:AC134))</f>
        <v/>
      </c>
      <c r="AF135">
        <f>IF(COUNT(AD124:AD134)&lt;11,"",AVERAGE(AD124:AD134))</f>
        <v/>
      </c>
      <c r="AG135">
        <f>IF(OR(AE135="",AF135=""),"",AE135+2.66*AF135)</f>
        <v/>
      </c>
      <c r="AH135">
        <f>IF(OR(AE135="",AF135=""),"",AE135-2.66*AF135)</f>
        <v/>
      </c>
      <c r="AI135">
        <f>IF(OR(AE135="",COUNT(AC128:AC135)&lt;8),"",IF(COUNTIF(AC128:AC135,"&gt;"&amp;AE135)=8,"Above",IF(COUNTIF(AC128:AC135,"&lt;"&amp;AE135)=8,"Below","")))</f>
        <v/>
      </c>
      <c r="AJ135">
        <f>IF('Weekly data'!$C135="","",IF(Metrics!$J$10="Seasonal bookings",IF(OR(N(IFERROR(INDEX(Targets!$F$6:$F$45,MATCH('Weekly data'!$C135,Targets!$A$6:$A$45,0)),0))=0,SUM(Seasonality!$B$6:$B$18)=0),"",IFERROR(INDEX(Targets!$F$6:$F$45,MATCH('Weekly data'!$C135,Targets!$A$6:$A$45,0)),0)*$B135/SUM(Seasonality!$B$6:$B$18)),IF(Metrics!$J$10="Seasonal pipeline",IF(OR(N(IFERROR(INDEX(Targets!$F$6:$F$45,MATCH('Weekly data'!$C135,Targets!$A$6:$A$45,0)),0))=0,SUM(Seasonality!$C$6:$C$18)=0),"",IFERROR(INDEX(Targets!$F$6:$F$45,MATCH('Weekly data'!$C135,Targets!$A$6:$A$45,0)),0)*$C135/SUM(Seasonality!$C$6:$C$18)),IF(Metrics!$J$10="Quarter plan",IF(N(IFERROR(INDEX(Targets!$F$6:$F$45,MATCH('Weekly data'!$C135,Targets!$A$6:$A$45,0)),0))=0,"",IFERROR(INDEX(Targets!$F$6:$F$45,MATCH('Weekly data'!$C135,Targets!$A$6:$A$45,0)),0)),IF(AND(Metrics!$J$10="Weekly",ISNUMBER(Metrics!$K$10)),Metrics!$K$10,"")))))</f>
        <v/>
      </c>
      <c r="AK135">
        <f>IF(NOT(ISNUMBER('Weekly data'!I135)),"",IF(Metrics!$L$10="% of target",IF(ISNUMBER(AJ135),IF(AJ135=0,"",'Weekly data'!I135/AJ135),""),'Weekly data'!I135))</f>
        <v/>
      </c>
      <c r="AL135">
        <f>IF(AND(ISNUMBER(AK135),ISNUMBER(AK134)),ABS(AK135-AK134),"")</f>
        <v/>
      </c>
      <c r="AM135">
        <f>IF(COUNT(AK123:AK134)&lt;12,"",AVERAGE(AK123:AK134))</f>
        <v/>
      </c>
      <c r="AN135">
        <f>IF(COUNT(AL124:AL134)&lt;11,"",AVERAGE(AL124:AL134))</f>
        <v/>
      </c>
      <c r="AO135">
        <f>IF(OR(AM135="",AN135=""),"",AM135+2.66*AN135)</f>
        <v/>
      </c>
      <c r="AP135">
        <f>IF(OR(AM135="",AN135=""),"",AM135-2.66*AN135)</f>
        <v/>
      </c>
      <c r="AQ135">
        <f>IF(OR(AM135="",COUNT(AK128:AK135)&lt;8),"",IF(COUNTIF(AK128:AK135,"&gt;"&amp;AM135)=8,"Above",IF(COUNTIF(AK128:AK135,"&lt;"&amp;AM135)=8,"Below","")))</f>
        <v/>
      </c>
      <c r="AR135">
        <f>IF('Weekly data'!$C135="","",IF(Metrics!$J$11="Seasonal bookings",IF(OR(N(IFERROR(INDEX(Targets!$G$6:$G$45,MATCH('Weekly data'!$C135,Targets!$A$6:$A$45,0)),0))=0,SUM(Seasonality!$B$6:$B$18)=0),"",IFERROR(INDEX(Targets!$G$6:$G$45,MATCH('Weekly data'!$C135,Targets!$A$6:$A$45,0)),0)*$B135/SUM(Seasonality!$B$6:$B$18)),IF(Metrics!$J$11="Seasonal pipeline",IF(OR(N(IFERROR(INDEX(Targets!$G$6:$G$45,MATCH('Weekly data'!$C135,Targets!$A$6:$A$45,0)),0))=0,SUM(Seasonality!$C$6:$C$18)=0),"",IFERROR(INDEX(Targets!$G$6:$G$45,MATCH('Weekly data'!$C135,Targets!$A$6:$A$45,0)),0)*$C135/SUM(Seasonality!$C$6:$C$18)),IF(Metrics!$J$11="Quarter plan",IF(N(IFERROR(INDEX(Targets!$G$6:$G$45,MATCH('Weekly data'!$C135,Targets!$A$6:$A$45,0)),0))=0,"",IFERROR(INDEX(Targets!$G$6:$G$45,MATCH('Weekly data'!$C135,Targets!$A$6:$A$45,0)),0)),IF(AND(Metrics!$J$11="Weekly",ISNUMBER(Metrics!$K$11)),Metrics!$K$11,"")))))</f>
        <v/>
      </c>
      <c r="AS135">
        <f>IF(NOT(ISNUMBER('Weekly data'!J135)),"",IF(Metrics!$L$11="% of target",IF(ISNUMBER(AR135),IF(AR135=0,"",'Weekly data'!J135/AR135),""),'Weekly data'!J135))</f>
        <v/>
      </c>
      <c r="AT135">
        <f>IF(AND(ISNUMBER(AS135),ISNUMBER(AS134)),ABS(AS135-AS134),"")</f>
        <v/>
      </c>
      <c r="AU135">
        <f>IF(COUNT(AS123:AS134)&lt;12,"",AVERAGE(AS123:AS134))</f>
        <v/>
      </c>
      <c r="AV135">
        <f>IF(COUNT(AT124:AT134)&lt;11,"",AVERAGE(AT124:AT134))</f>
        <v/>
      </c>
      <c r="AW135">
        <f>IF(OR(AU135="",AV135=""),"",AU135+2.66*AV135)</f>
        <v/>
      </c>
      <c r="AX135">
        <f>IF(OR(AU135="",AV135=""),"",AU135-2.66*AV135)</f>
        <v/>
      </c>
      <c r="AY135">
        <f>IF(OR(AU135="",COUNT(AS128:AS135)&lt;8),"",IF(COUNTIF(AS128:AS135,"&gt;"&amp;AU135)=8,"Above",IF(COUNTIF(AS128:AS135,"&lt;"&amp;AU135)=8,"Below","")))</f>
        <v/>
      </c>
      <c r="AZ135">
        <f>IF('Weekly data'!$C135="","",IF(Metrics!$J$12="Seasonal bookings",IF(OR(N(IFERROR(INDEX(Targets!$H$6:$H$45,MATCH('Weekly data'!$C135,Targets!$A$6:$A$45,0)),0))=0,SUM(Seasonality!$B$6:$B$18)=0),"",IFERROR(INDEX(Targets!$H$6:$H$45,MATCH('Weekly data'!$C135,Targets!$A$6:$A$45,0)),0)*$B135/SUM(Seasonality!$B$6:$B$18)),IF(Metrics!$J$12="Seasonal pipeline",IF(OR(N(IFERROR(INDEX(Targets!$H$6:$H$45,MATCH('Weekly data'!$C135,Targets!$A$6:$A$45,0)),0))=0,SUM(Seasonality!$C$6:$C$18)=0),"",IFERROR(INDEX(Targets!$H$6:$H$45,MATCH('Weekly data'!$C135,Targets!$A$6:$A$45,0)),0)*$C135/SUM(Seasonality!$C$6:$C$18)),IF(Metrics!$J$12="Quarter plan",IF(N(IFERROR(INDEX(Targets!$H$6:$H$45,MATCH('Weekly data'!$C135,Targets!$A$6:$A$45,0)),0))=0,"",IFERROR(INDEX(Targets!$H$6:$H$45,MATCH('Weekly data'!$C135,Targets!$A$6:$A$45,0)),0)),IF(AND(Metrics!$J$12="Weekly",ISNUMBER(Metrics!$K$12)),Metrics!$K$12,"")))))</f>
        <v/>
      </c>
      <c r="BA135">
        <f>IF(NOT(ISNUMBER('Weekly data'!K135)),"",IF(Metrics!$L$12="% of target",IF(ISNUMBER(AZ135),IF(AZ135=0,"",'Weekly data'!K135/AZ135),""),'Weekly data'!K135))</f>
        <v/>
      </c>
      <c r="BB135">
        <f>IF(AND(ISNUMBER(BA135),ISNUMBER(BA134)),ABS(BA135-BA134),"")</f>
        <v/>
      </c>
      <c r="BC135">
        <f>IF(COUNT(BA123:BA134)&lt;12,"",AVERAGE(BA123:BA134))</f>
        <v/>
      </c>
      <c r="BD135">
        <f>IF(COUNT(BB124:BB134)&lt;11,"",AVERAGE(BB124:BB134))</f>
        <v/>
      </c>
      <c r="BE135">
        <f>IF(OR(BC135="",BD135=""),"",BC135+2.66*BD135)</f>
        <v/>
      </c>
      <c r="BF135">
        <f>IF(OR(BC135="",BD135=""),"",BC135-2.66*BD135)</f>
        <v/>
      </c>
      <c r="BG135">
        <f>IF(OR(BC135="",COUNT(BA128:BA135)&lt;8),"",IF(COUNTIF(BA128:BA135,"&gt;"&amp;BC135)=8,"Above",IF(COUNTIF(BA128:BA135,"&lt;"&amp;BC135)=8,"Below","")))</f>
        <v/>
      </c>
      <c r="BH135">
        <f>IF('Weekly data'!$C135="","",IF(Metrics!$J$13="Seasonal bookings",IF(OR(N(IFERROR(INDEX(Targets!$I$6:$I$45,MATCH('Weekly data'!$C135,Targets!$A$6:$A$45,0)),0))=0,SUM(Seasonality!$B$6:$B$18)=0),"",IFERROR(INDEX(Targets!$I$6:$I$45,MATCH('Weekly data'!$C135,Targets!$A$6:$A$45,0)),0)*$B135/SUM(Seasonality!$B$6:$B$18)),IF(Metrics!$J$13="Seasonal pipeline",IF(OR(N(IFERROR(INDEX(Targets!$I$6:$I$45,MATCH('Weekly data'!$C135,Targets!$A$6:$A$45,0)),0))=0,SUM(Seasonality!$C$6:$C$18)=0),"",IFERROR(INDEX(Targets!$I$6:$I$45,MATCH('Weekly data'!$C135,Targets!$A$6:$A$45,0)),0)*$C135/SUM(Seasonality!$C$6:$C$18)),IF(Metrics!$J$13="Quarter plan",IF(N(IFERROR(INDEX(Targets!$I$6:$I$45,MATCH('Weekly data'!$C135,Targets!$A$6:$A$45,0)),0))=0,"",IFERROR(INDEX(Targets!$I$6:$I$45,MATCH('Weekly data'!$C135,Targets!$A$6:$A$45,0)),0)),IF(AND(Metrics!$J$13="Weekly",ISNUMBER(Metrics!$K$13)),Metrics!$K$13,"")))))</f>
        <v/>
      </c>
      <c r="BI135">
        <f>IF(NOT(ISNUMBER('Weekly data'!L135)),"",IF(Metrics!$L$13="% of target",IF(ISNUMBER(BH135),IF(BH135=0,"",'Weekly data'!L135/BH135),""),'Weekly data'!L135))</f>
        <v/>
      </c>
      <c r="BJ135">
        <f>IF(AND(ISNUMBER(BI135),ISNUMBER(BI134)),ABS(BI135-BI134),"")</f>
        <v/>
      </c>
      <c r="BK135">
        <f>IF(COUNT(BI123:BI134)&lt;12,"",AVERAGE(BI123:BI134))</f>
        <v/>
      </c>
      <c r="BL135">
        <f>IF(COUNT(BJ124:BJ134)&lt;11,"",AVERAGE(BJ124:BJ134))</f>
        <v/>
      </c>
      <c r="BM135">
        <f>IF(OR(BK135="",BL135=""),"",BK135+2.66*BL135)</f>
        <v/>
      </c>
      <c r="BN135">
        <f>IF(OR(BK135="",BL135=""),"",BK135-2.66*BL135)</f>
        <v/>
      </c>
      <c r="BO135">
        <f>IF(OR(BK135="",COUNT(BI128:BI135)&lt;8),"",IF(COUNTIF(BI128:BI135,"&gt;"&amp;BK135)=8,"Above",IF(COUNTIF(BI128:BI135,"&lt;"&amp;BK135)=8,"Below","")))</f>
        <v/>
      </c>
      <c r="BP135">
        <f>IF('Weekly data'!$C135="","",IF(Metrics!$J$14="Seasonal bookings",IF(OR(N(IFERROR(INDEX(Targets!$J$6:$J$45,MATCH('Weekly data'!$C135,Targets!$A$6:$A$45,0)),0))=0,SUM(Seasonality!$B$6:$B$18)=0),"",IFERROR(INDEX(Targets!$J$6:$J$45,MATCH('Weekly data'!$C135,Targets!$A$6:$A$45,0)),0)*$B135/SUM(Seasonality!$B$6:$B$18)),IF(Metrics!$J$14="Seasonal pipeline",IF(OR(N(IFERROR(INDEX(Targets!$J$6:$J$45,MATCH('Weekly data'!$C135,Targets!$A$6:$A$45,0)),0))=0,SUM(Seasonality!$C$6:$C$18)=0),"",IFERROR(INDEX(Targets!$J$6:$J$45,MATCH('Weekly data'!$C135,Targets!$A$6:$A$45,0)),0)*$C135/SUM(Seasonality!$C$6:$C$18)),IF(Metrics!$J$14="Quarter plan",IF(N(IFERROR(INDEX(Targets!$J$6:$J$45,MATCH('Weekly data'!$C135,Targets!$A$6:$A$45,0)),0))=0,"",IFERROR(INDEX(Targets!$J$6:$J$45,MATCH('Weekly data'!$C135,Targets!$A$6:$A$45,0)),0)),IF(AND(Metrics!$J$14="Weekly",ISNUMBER(Metrics!$K$14)),Metrics!$K$14,"")))))</f>
        <v/>
      </c>
      <c r="BQ135">
        <f>IF(NOT(ISNUMBER('Weekly data'!M135)),"",IF(Metrics!$L$14="% of target",IF(ISNUMBER(BP135),IF(BP135=0,"",'Weekly data'!M135/BP135),""),'Weekly data'!M135))</f>
        <v/>
      </c>
      <c r="BR135">
        <f>IF(AND(ISNUMBER(BQ135),ISNUMBER(BQ134)),ABS(BQ135-BQ134),"")</f>
        <v/>
      </c>
      <c r="BS135">
        <f>IF(COUNT(BQ123:BQ134)&lt;12,"",AVERAGE(BQ123:BQ134))</f>
        <v/>
      </c>
      <c r="BT135">
        <f>IF(COUNT(BR124:BR134)&lt;11,"",AVERAGE(BR124:BR134))</f>
        <v/>
      </c>
      <c r="BU135">
        <f>IF(OR(BS135="",BT135=""),"",BS135+2.66*BT135)</f>
        <v/>
      </c>
      <c r="BV135">
        <f>IF(OR(BS135="",BT135=""),"",BS135-2.66*BT135)</f>
        <v/>
      </c>
      <c r="BW135">
        <f>IF(OR(BS135="",COUNT(BQ128:BQ135)&lt;8),"",IF(COUNTIF(BQ128:BQ135,"&gt;"&amp;BS135)=8,"Above",IF(COUNTIF(BQ128:BQ135,"&lt;"&amp;BS135)=8,"Below","")))</f>
        <v/>
      </c>
      <c r="BX135">
        <f>IF('Weekly data'!$C135="","",IF(Metrics!$J$15="Seasonal bookings",IF(OR(N(IFERROR(INDEX(Targets!$K$6:$K$45,MATCH('Weekly data'!$C135,Targets!$A$6:$A$45,0)),0))=0,SUM(Seasonality!$B$6:$B$18)=0),"",IFERROR(INDEX(Targets!$K$6:$K$45,MATCH('Weekly data'!$C135,Targets!$A$6:$A$45,0)),0)*$B135/SUM(Seasonality!$B$6:$B$18)),IF(Metrics!$J$15="Seasonal pipeline",IF(OR(N(IFERROR(INDEX(Targets!$K$6:$K$45,MATCH('Weekly data'!$C135,Targets!$A$6:$A$45,0)),0))=0,SUM(Seasonality!$C$6:$C$18)=0),"",IFERROR(INDEX(Targets!$K$6:$K$45,MATCH('Weekly data'!$C135,Targets!$A$6:$A$45,0)),0)*$C135/SUM(Seasonality!$C$6:$C$18)),IF(Metrics!$J$15="Quarter plan",IF(N(IFERROR(INDEX(Targets!$K$6:$K$45,MATCH('Weekly data'!$C135,Targets!$A$6:$A$45,0)),0))=0,"",IFERROR(INDEX(Targets!$K$6:$K$45,MATCH('Weekly data'!$C135,Targets!$A$6:$A$45,0)),0)),IF(AND(Metrics!$J$15="Weekly",ISNUMBER(Metrics!$K$15)),Metrics!$K$15,"")))))</f>
        <v/>
      </c>
      <c r="BY135">
        <f>IF(NOT(ISNUMBER('Weekly data'!N135)),"",IF(Metrics!$L$15="% of target",IF(ISNUMBER(BX135),IF(BX135=0,"",'Weekly data'!N135/BX135),""),'Weekly data'!N135))</f>
        <v/>
      </c>
      <c r="BZ135">
        <f>IF(AND(ISNUMBER(BY135),ISNUMBER(BY134)),ABS(BY135-BY134),"")</f>
        <v/>
      </c>
      <c r="CA135">
        <f>IF(COUNT(BY123:BY134)&lt;12,"",AVERAGE(BY123:BY134))</f>
        <v/>
      </c>
      <c r="CB135">
        <f>IF(COUNT(BZ124:BZ134)&lt;11,"",AVERAGE(BZ124:BZ134))</f>
        <v/>
      </c>
      <c r="CC135">
        <f>IF(OR(CA135="",CB135=""),"",CA135+2.66*CB135)</f>
        <v/>
      </c>
      <c r="CD135">
        <f>IF(OR(CA135="",CB135=""),"",CA135-2.66*CB135)</f>
        <v/>
      </c>
      <c r="CE135">
        <f>IF(OR(CA135="",COUNT(BY128:BY135)&lt;8),"",IF(COUNTIF(BY128:BY135,"&gt;"&amp;CA135)=8,"Above",IF(COUNTIF(BY128:BY135,"&lt;"&amp;CA135)=8,"Below","")))</f>
        <v/>
      </c>
      <c r="CF135">
        <f>IF('Weekly data'!$C135="","",IF(Metrics!$J$16="Seasonal bookings",IF(OR(N(IFERROR(INDEX(Targets!$L$6:$L$45,MATCH('Weekly data'!$C135,Targets!$A$6:$A$45,0)),0))=0,SUM(Seasonality!$B$6:$B$18)=0),"",IFERROR(INDEX(Targets!$L$6:$L$45,MATCH('Weekly data'!$C135,Targets!$A$6:$A$45,0)),0)*$B135/SUM(Seasonality!$B$6:$B$18)),IF(Metrics!$J$16="Seasonal pipeline",IF(OR(N(IFERROR(INDEX(Targets!$L$6:$L$45,MATCH('Weekly data'!$C135,Targets!$A$6:$A$45,0)),0))=0,SUM(Seasonality!$C$6:$C$18)=0),"",IFERROR(INDEX(Targets!$L$6:$L$45,MATCH('Weekly data'!$C135,Targets!$A$6:$A$45,0)),0)*$C135/SUM(Seasonality!$C$6:$C$18)),IF(Metrics!$J$16="Quarter plan",IF(N(IFERROR(INDEX(Targets!$L$6:$L$45,MATCH('Weekly data'!$C135,Targets!$A$6:$A$45,0)),0))=0,"",IFERROR(INDEX(Targets!$L$6:$L$45,MATCH('Weekly data'!$C135,Targets!$A$6:$A$45,0)),0)),IF(AND(Metrics!$J$16="Weekly",ISNUMBER(Metrics!$K$16)),Metrics!$K$16,"")))))</f>
        <v/>
      </c>
      <c r="CG135">
        <f>IF(NOT(ISNUMBER('Weekly data'!O135)),"",IF(Metrics!$L$16="% of target",IF(ISNUMBER(CF135),IF(CF135=0,"",'Weekly data'!O135/CF135),""),'Weekly data'!O135))</f>
        <v/>
      </c>
      <c r="CH135">
        <f>IF(AND(ISNUMBER(CG135),ISNUMBER(CG134)),ABS(CG135-CG134),"")</f>
        <v/>
      </c>
      <c r="CI135">
        <f>IF(COUNT(CG123:CG134)&lt;12,"",AVERAGE(CG123:CG134))</f>
        <v/>
      </c>
      <c r="CJ135">
        <f>IF(COUNT(CH124:CH134)&lt;11,"",AVERAGE(CH124:CH134))</f>
        <v/>
      </c>
      <c r="CK135">
        <f>IF(OR(CI135="",CJ135=""),"",CI135+2.66*CJ135)</f>
        <v/>
      </c>
      <c r="CL135">
        <f>IF(OR(CI135="",CJ135=""),"",CI135-2.66*CJ135)</f>
        <v/>
      </c>
      <c r="CM135">
        <f>IF(OR(CI135="",COUNT(CG128:CG135)&lt;8),"",IF(COUNTIF(CG128:CG135,"&gt;"&amp;CI135)=8,"Above",IF(COUNTIF(CG128:CG135,"&lt;"&amp;CI135)=8,"Below","")))</f>
        <v/>
      </c>
      <c r="CN135">
        <f>IF('Weekly data'!$C135="","",IF(Metrics!$J$17="Seasonal bookings",IF(OR(N(IFERROR(INDEX(Targets!$M$6:$M$45,MATCH('Weekly data'!$C135,Targets!$A$6:$A$45,0)),0))=0,SUM(Seasonality!$B$6:$B$18)=0),"",IFERROR(INDEX(Targets!$M$6:$M$45,MATCH('Weekly data'!$C135,Targets!$A$6:$A$45,0)),0)*$B135/SUM(Seasonality!$B$6:$B$18)),IF(Metrics!$J$17="Seasonal pipeline",IF(OR(N(IFERROR(INDEX(Targets!$M$6:$M$45,MATCH('Weekly data'!$C135,Targets!$A$6:$A$45,0)),0))=0,SUM(Seasonality!$C$6:$C$18)=0),"",IFERROR(INDEX(Targets!$M$6:$M$45,MATCH('Weekly data'!$C135,Targets!$A$6:$A$45,0)),0)*$C135/SUM(Seasonality!$C$6:$C$18)),IF(Metrics!$J$17="Quarter plan",IF(N(IFERROR(INDEX(Targets!$M$6:$M$45,MATCH('Weekly data'!$C135,Targets!$A$6:$A$45,0)),0))=0,"",IFERROR(INDEX(Targets!$M$6:$M$45,MATCH('Weekly data'!$C135,Targets!$A$6:$A$45,0)),0)),IF(AND(Metrics!$J$17="Weekly",ISNUMBER(Metrics!$K$17)),Metrics!$K$17,"")))))</f>
        <v/>
      </c>
      <c r="CO135">
        <f>IF(NOT(ISNUMBER('Weekly data'!P135)),"",IF(Metrics!$L$17="% of target",IF(ISNUMBER(CN135),IF(CN135=0,"",'Weekly data'!P135/CN135),""),'Weekly data'!P135))</f>
        <v/>
      </c>
      <c r="CP135">
        <f>IF(AND(ISNUMBER(CO135),ISNUMBER(CO134)),ABS(CO135-CO134),"")</f>
        <v/>
      </c>
      <c r="CQ135">
        <f>IF(COUNT(CO123:CO134)&lt;12,"",AVERAGE(CO123:CO134))</f>
        <v/>
      </c>
      <c r="CR135">
        <f>IF(COUNT(CP124:CP134)&lt;11,"",AVERAGE(CP124:CP134))</f>
        <v/>
      </c>
      <c r="CS135">
        <f>IF(OR(CQ135="",CR135=""),"",CQ135+2.66*CR135)</f>
        <v/>
      </c>
      <c r="CT135">
        <f>IF(OR(CQ135="",CR135=""),"",CQ135-2.66*CR135)</f>
        <v/>
      </c>
      <c r="CU135">
        <f>IF(OR(CQ135="",COUNT(CO128:CO135)&lt;8),"",IF(COUNTIF(CO128:CO135,"&gt;"&amp;CQ135)=8,"Above",IF(COUNTIF(CO128:CO135,"&lt;"&amp;CQ135)=8,"Below","")))</f>
        <v/>
      </c>
    </row>
    <row r="136">
      <c r="A136" s="8">
        <f>'Weekly data'!A136</f>
        <v/>
      </c>
      <c r="B136">
        <f>IF('Weekly data'!D136="","",INDEX(Seasonality!$B$6:$B$18,'Weekly data'!D136))</f>
        <v/>
      </c>
      <c r="C136">
        <f>IF('Weekly data'!D136="","",INDEX(Seasonality!$C$6:$C$18,'Weekly data'!D136))</f>
        <v/>
      </c>
      <c r="D136">
        <f>IF('Weekly data'!$C136="","",IF(Metrics!$J$6="Seasonal bookings",IF(OR(N(IFERROR(INDEX(Targets!$B$6:$B$45,MATCH('Weekly data'!$C136,Targets!$A$6:$A$45,0)),0))=0,SUM(Seasonality!$B$6:$B$18)=0),"",IFERROR(INDEX(Targets!$B$6:$B$45,MATCH('Weekly data'!$C136,Targets!$A$6:$A$45,0)),0)*$B136/SUM(Seasonality!$B$6:$B$18)),IF(Metrics!$J$6="Seasonal pipeline",IF(OR(N(IFERROR(INDEX(Targets!$B$6:$B$45,MATCH('Weekly data'!$C136,Targets!$A$6:$A$45,0)),0))=0,SUM(Seasonality!$C$6:$C$18)=0),"",IFERROR(INDEX(Targets!$B$6:$B$45,MATCH('Weekly data'!$C136,Targets!$A$6:$A$45,0)),0)*$C136/SUM(Seasonality!$C$6:$C$18)),IF(Metrics!$J$6="Quarter plan",IF(N(IFERROR(INDEX(Targets!$B$6:$B$45,MATCH('Weekly data'!$C136,Targets!$A$6:$A$45,0)),0))=0,"",IFERROR(INDEX(Targets!$B$6:$B$45,MATCH('Weekly data'!$C136,Targets!$A$6:$A$45,0)),0)),IF(AND(Metrics!$J$6="Weekly",ISNUMBER(Metrics!$K$6)),Metrics!$K$6,"")))))</f>
        <v/>
      </c>
      <c r="E136">
        <f>IF(NOT(ISNUMBER('Weekly data'!E136)),"",IF(Metrics!$L$6="% of target",IF(ISNUMBER(D136),IF(D136=0,"",'Weekly data'!E136/D136),""),'Weekly data'!E136))</f>
        <v/>
      </c>
      <c r="F136">
        <f>IF(AND(ISNUMBER(E136),ISNUMBER(E135)),ABS(E136-E135),"")</f>
        <v/>
      </c>
      <c r="G136">
        <f>IF(COUNT(E124:E135)&lt;12,"",AVERAGE(E124:E135))</f>
        <v/>
      </c>
      <c r="H136">
        <f>IF(COUNT(F125:F135)&lt;11,"",AVERAGE(F125:F135))</f>
        <v/>
      </c>
      <c r="I136">
        <f>IF(OR(G136="",H136=""),"",G136+2.66*H136)</f>
        <v/>
      </c>
      <c r="J136">
        <f>IF(OR(G136="",H136=""),"",G136-2.66*H136)</f>
        <v/>
      </c>
      <c r="K136">
        <f>IF(OR(G136="",COUNT(E129:E136)&lt;8),"",IF(COUNTIF(E129:E136,"&gt;"&amp;G136)=8,"Above",IF(COUNTIF(E129:E136,"&lt;"&amp;G136)=8,"Below","")))</f>
        <v/>
      </c>
      <c r="L136">
        <f>IF('Weekly data'!$C136="","",IF(Metrics!$J$7="Seasonal bookings",IF(OR(N(IFERROR(INDEX(Targets!$C$6:$C$45,MATCH('Weekly data'!$C136,Targets!$A$6:$A$45,0)),0))=0,SUM(Seasonality!$B$6:$B$18)=0),"",IFERROR(INDEX(Targets!$C$6:$C$45,MATCH('Weekly data'!$C136,Targets!$A$6:$A$45,0)),0)*$B136/SUM(Seasonality!$B$6:$B$18)),IF(Metrics!$J$7="Seasonal pipeline",IF(OR(N(IFERROR(INDEX(Targets!$C$6:$C$45,MATCH('Weekly data'!$C136,Targets!$A$6:$A$45,0)),0))=0,SUM(Seasonality!$C$6:$C$18)=0),"",IFERROR(INDEX(Targets!$C$6:$C$45,MATCH('Weekly data'!$C136,Targets!$A$6:$A$45,0)),0)*$C136/SUM(Seasonality!$C$6:$C$18)),IF(Metrics!$J$7="Quarter plan",IF(N(IFERROR(INDEX(Targets!$C$6:$C$45,MATCH('Weekly data'!$C136,Targets!$A$6:$A$45,0)),0))=0,"",IFERROR(INDEX(Targets!$C$6:$C$45,MATCH('Weekly data'!$C136,Targets!$A$6:$A$45,0)),0)),IF(AND(Metrics!$J$7="Weekly",ISNUMBER(Metrics!$K$7)),Metrics!$K$7,"")))))</f>
        <v/>
      </c>
      <c r="M136">
        <f>IF(NOT(ISNUMBER('Weekly data'!F136)),"",IF(Metrics!$L$7="% of target",IF(ISNUMBER(L136),IF(L136=0,"",'Weekly data'!F136/L136),""),'Weekly data'!F136))</f>
        <v/>
      </c>
      <c r="N136">
        <f>IF(AND(ISNUMBER(M136),ISNUMBER(M135)),ABS(M136-M135),"")</f>
        <v/>
      </c>
      <c r="O136">
        <f>IF(COUNT(M124:M135)&lt;12,"",AVERAGE(M124:M135))</f>
        <v/>
      </c>
      <c r="P136">
        <f>IF(COUNT(N125:N135)&lt;11,"",AVERAGE(N125:N135))</f>
        <v/>
      </c>
      <c r="Q136">
        <f>IF(OR(O136="",P136=""),"",O136+2.66*P136)</f>
        <v/>
      </c>
      <c r="R136">
        <f>IF(OR(O136="",P136=""),"",O136-2.66*P136)</f>
        <v/>
      </c>
      <c r="S136">
        <f>IF(OR(O136="",COUNT(M129:M136)&lt;8),"",IF(COUNTIF(M129:M136,"&gt;"&amp;O136)=8,"Above",IF(COUNTIF(M129:M136,"&lt;"&amp;O136)=8,"Below","")))</f>
        <v/>
      </c>
      <c r="T136">
        <f>IF('Weekly data'!$C136="","",IF(Metrics!$J$8="Seasonal bookings",IF(OR(N(IFERROR(INDEX(Targets!$D$6:$D$45,MATCH('Weekly data'!$C136,Targets!$A$6:$A$45,0)),0))=0,SUM(Seasonality!$B$6:$B$18)=0),"",IFERROR(INDEX(Targets!$D$6:$D$45,MATCH('Weekly data'!$C136,Targets!$A$6:$A$45,0)),0)*$B136/SUM(Seasonality!$B$6:$B$18)),IF(Metrics!$J$8="Seasonal pipeline",IF(OR(N(IFERROR(INDEX(Targets!$D$6:$D$45,MATCH('Weekly data'!$C136,Targets!$A$6:$A$45,0)),0))=0,SUM(Seasonality!$C$6:$C$18)=0),"",IFERROR(INDEX(Targets!$D$6:$D$45,MATCH('Weekly data'!$C136,Targets!$A$6:$A$45,0)),0)*$C136/SUM(Seasonality!$C$6:$C$18)),IF(Metrics!$J$8="Quarter plan",IF(N(IFERROR(INDEX(Targets!$D$6:$D$45,MATCH('Weekly data'!$C136,Targets!$A$6:$A$45,0)),0))=0,"",IFERROR(INDEX(Targets!$D$6:$D$45,MATCH('Weekly data'!$C136,Targets!$A$6:$A$45,0)),0)),IF(AND(Metrics!$J$8="Weekly",ISNUMBER(Metrics!$K$8)),Metrics!$K$8,"")))))</f>
        <v/>
      </c>
      <c r="U136">
        <f>IF(NOT(ISNUMBER('Weekly data'!G136)),"",IF(Metrics!$L$8="% of target",IF(ISNUMBER(T136),IF(T136=0,"",'Weekly data'!G136/T136),""),'Weekly data'!G136))</f>
        <v/>
      </c>
      <c r="V136">
        <f>IF(AND(ISNUMBER(U136),ISNUMBER(U135)),ABS(U136-U135),"")</f>
        <v/>
      </c>
      <c r="W136">
        <f>IF(COUNT(U124:U135)&lt;12,"",AVERAGE(U124:U135))</f>
        <v/>
      </c>
      <c r="X136">
        <f>IF(COUNT(V125:V135)&lt;11,"",AVERAGE(V125:V135))</f>
        <v/>
      </c>
      <c r="Y136">
        <f>IF(OR(W136="",X136=""),"",W136+2.66*X136)</f>
        <v/>
      </c>
      <c r="Z136">
        <f>IF(OR(W136="",X136=""),"",W136-2.66*X136)</f>
        <v/>
      </c>
      <c r="AA136">
        <f>IF(OR(W136="",COUNT(U129:U136)&lt;8),"",IF(COUNTIF(U129:U136,"&gt;"&amp;W136)=8,"Above",IF(COUNTIF(U129:U136,"&lt;"&amp;W136)=8,"Below","")))</f>
        <v/>
      </c>
      <c r="AB136">
        <f>IF('Weekly data'!$C136="","",IF(Metrics!$J$9="Seasonal bookings",IF(OR(N(IFERROR(INDEX(Targets!$E$6:$E$45,MATCH('Weekly data'!$C136,Targets!$A$6:$A$45,0)),0))=0,SUM(Seasonality!$B$6:$B$18)=0),"",IFERROR(INDEX(Targets!$E$6:$E$45,MATCH('Weekly data'!$C136,Targets!$A$6:$A$45,0)),0)*$B136/SUM(Seasonality!$B$6:$B$18)),IF(Metrics!$J$9="Seasonal pipeline",IF(OR(N(IFERROR(INDEX(Targets!$E$6:$E$45,MATCH('Weekly data'!$C136,Targets!$A$6:$A$45,0)),0))=0,SUM(Seasonality!$C$6:$C$18)=0),"",IFERROR(INDEX(Targets!$E$6:$E$45,MATCH('Weekly data'!$C136,Targets!$A$6:$A$45,0)),0)*$C136/SUM(Seasonality!$C$6:$C$18)),IF(Metrics!$J$9="Quarter plan",IF(N(IFERROR(INDEX(Targets!$E$6:$E$45,MATCH('Weekly data'!$C136,Targets!$A$6:$A$45,0)),0))=0,"",IFERROR(INDEX(Targets!$E$6:$E$45,MATCH('Weekly data'!$C136,Targets!$A$6:$A$45,0)),0)),IF(AND(Metrics!$J$9="Weekly",ISNUMBER(Metrics!$K$9)),Metrics!$K$9,"")))))</f>
        <v/>
      </c>
      <c r="AC136">
        <f>IF(NOT(ISNUMBER('Weekly data'!H136)),"",IF(Metrics!$L$9="% of target",IF(ISNUMBER(AB136),IF(AB136=0,"",'Weekly data'!H136/AB136),""),'Weekly data'!H136))</f>
        <v/>
      </c>
      <c r="AD136">
        <f>IF(AND(ISNUMBER(AC136),ISNUMBER(AC135)),ABS(AC136-AC135),"")</f>
        <v/>
      </c>
      <c r="AE136">
        <f>IF(COUNT(AC124:AC135)&lt;12,"",AVERAGE(AC124:AC135))</f>
        <v/>
      </c>
      <c r="AF136">
        <f>IF(COUNT(AD125:AD135)&lt;11,"",AVERAGE(AD125:AD135))</f>
        <v/>
      </c>
      <c r="AG136">
        <f>IF(OR(AE136="",AF136=""),"",AE136+2.66*AF136)</f>
        <v/>
      </c>
      <c r="AH136">
        <f>IF(OR(AE136="",AF136=""),"",AE136-2.66*AF136)</f>
        <v/>
      </c>
      <c r="AI136">
        <f>IF(OR(AE136="",COUNT(AC129:AC136)&lt;8),"",IF(COUNTIF(AC129:AC136,"&gt;"&amp;AE136)=8,"Above",IF(COUNTIF(AC129:AC136,"&lt;"&amp;AE136)=8,"Below","")))</f>
        <v/>
      </c>
      <c r="AJ136">
        <f>IF('Weekly data'!$C136="","",IF(Metrics!$J$10="Seasonal bookings",IF(OR(N(IFERROR(INDEX(Targets!$F$6:$F$45,MATCH('Weekly data'!$C136,Targets!$A$6:$A$45,0)),0))=0,SUM(Seasonality!$B$6:$B$18)=0),"",IFERROR(INDEX(Targets!$F$6:$F$45,MATCH('Weekly data'!$C136,Targets!$A$6:$A$45,0)),0)*$B136/SUM(Seasonality!$B$6:$B$18)),IF(Metrics!$J$10="Seasonal pipeline",IF(OR(N(IFERROR(INDEX(Targets!$F$6:$F$45,MATCH('Weekly data'!$C136,Targets!$A$6:$A$45,0)),0))=0,SUM(Seasonality!$C$6:$C$18)=0),"",IFERROR(INDEX(Targets!$F$6:$F$45,MATCH('Weekly data'!$C136,Targets!$A$6:$A$45,0)),0)*$C136/SUM(Seasonality!$C$6:$C$18)),IF(Metrics!$J$10="Quarter plan",IF(N(IFERROR(INDEX(Targets!$F$6:$F$45,MATCH('Weekly data'!$C136,Targets!$A$6:$A$45,0)),0))=0,"",IFERROR(INDEX(Targets!$F$6:$F$45,MATCH('Weekly data'!$C136,Targets!$A$6:$A$45,0)),0)),IF(AND(Metrics!$J$10="Weekly",ISNUMBER(Metrics!$K$10)),Metrics!$K$10,"")))))</f>
        <v/>
      </c>
      <c r="AK136">
        <f>IF(NOT(ISNUMBER('Weekly data'!I136)),"",IF(Metrics!$L$10="% of target",IF(ISNUMBER(AJ136),IF(AJ136=0,"",'Weekly data'!I136/AJ136),""),'Weekly data'!I136))</f>
        <v/>
      </c>
      <c r="AL136">
        <f>IF(AND(ISNUMBER(AK136),ISNUMBER(AK135)),ABS(AK136-AK135),"")</f>
        <v/>
      </c>
      <c r="AM136">
        <f>IF(COUNT(AK124:AK135)&lt;12,"",AVERAGE(AK124:AK135))</f>
        <v/>
      </c>
      <c r="AN136">
        <f>IF(COUNT(AL125:AL135)&lt;11,"",AVERAGE(AL125:AL135))</f>
        <v/>
      </c>
      <c r="AO136">
        <f>IF(OR(AM136="",AN136=""),"",AM136+2.66*AN136)</f>
        <v/>
      </c>
      <c r="AP136">
        <f>IF(OR(AM136="",AN136=""),"",AM136-2.66*AN136)</f>
        <v/>
      </c>
      <c r="AQ136">
        <f>IF(OR(AM136="",COUNT(AK129:AK136)&lt;8),"",IF(COUNTIF(AK129:AK136,"&gt;"&amp;AM136)=8,"Above",IF(COUNTIF(AK129:AK136,"&lt;"&amp;AM136)=8,"Below","")))</f>
        <v/>
      </c>
      <c r="AR136">
        <f>IF('Weekly data'!$C136="","",IF(Metrics!$J$11="Seasonal bookings",IF(OR(N(IFERROR(INDEX(Targets!$G$6:$G$45,MATCH('Weekly data'!$C136,Targets!$A$6:$A$45,0)),0))=0,SUM(Seasonality!$B$6:$B$18)=0),"",IFERROR(INDEX(Targets!$G$6:$G$45,MATCH('Weekly data'!$C136,Targets!$A$6:$A$45,0)),0)*$B136/SUM(Seasonality!$B$6:$B$18)),IF(Metrics!$J$11="Seasonal pipeline",IF(OR(N(IFERROR(INDEX(Targets!$G$6:$G$45,MATCH('Weekly data'!$C136,Targets!$A$6:$A$45,0)),0))=0,SUM(Seasonality!$C$6:$C$18)=0),"",IFERROR(INDEX(Targets!$G$6:$G$45,MATCH('Weekly data'!$C136,Targets!$A$6:$A$45,0)),0)*$C136/SUM(Seasonality!$C$6:$C$18)),IF(Metrics!$J$11="Quarter plan",IF(N(IFERROR(INDEX(Targets!$G$6:$G$45,MATCH('Weekly data'!$C136,Targets!$A$6:$A$45,0)),0))=0,"",IFERROR(INDEX(Targets!$G$6:$G$45,MATCH('Weekly data'!$C136,Targets!$A$6:$A$45,0)),0)),IF(AND(Metrics!$J$11="Weekly",ISNUMBER(Metrics!$K$11)),Metrics!$K$11,"")))))</f>
        <v/>
      </c>
      <c r="AS136">
        <f>IF(NOT(ISNUMBER('Weekly data'!J136)),"",IF(Metrics!$L$11="% of target",IF(ISNUMBER(AR136),IF(AR136=0,"",'Weekly data'!J136/AR136),""),'Weekly data'!J136))</f>
        <v/>
      </c>
      <c r="AT136">
        <f>IF(AND(ISNUMBER(AS136),ISNUMBER(AS135)),ABS(AS136-AS135),"")</f>
        <v/>
      </c>
      <c r="AU136">
        <f>IF(COUNT(AS124:AS135)&lt;12,"",AVERAGE(AS124:AS135))</f>
        <v/>
      </c>
      <c r="AV136">
        <f>IF(COUNT(AT125:AT135)&lt;11,"",AVERAGE(AT125:AT135))</f>
        <v/>
      </c>
      <c r="AW136">
        <f>IF(OR(AU136="",AV136=""),"",AU136+2.66*AV136)</f>
        <v/>
      </c>
      <c r="AX136">
        <f>IF(OR(AU136="",AV136=""),"",AU136-2.66*AV136)</f>
        <v/>
      </c>
      <c r="AY136">
        <f>IF(OR(AU136="",COUNT(AS129:AS136)&lt;8),"",IF(COUNTIF(AS129:AS136,"&gt;"&amp;AU136)=8,"Above",IF(COUNTIF(AS129:AS136,"&lt;"&amp;AU136)=8,"Below","")))</f>
        <v/>
      </c>
      <c r="AZ136">
        <f>IF('Weekly data'!$C136="","",IF(Metrics!$J$12="Seasonal bookings",IF(OR(N(IFERROR(INDEX(Targets!$H$6:$H$45,MATCH('Weekly data'!$C136,Targets!$A$6:$A$45,0)),0))=0,SUM(Seasonality!$B$6:$B$18)=0),"",IFERROR(INDEX(Targets!$H$6:$H$45,MATCH('Weekly data'!$C136,Targets!$A$6:$A$45,0)),0)*$B136/SUM(Seasonality!$B$6:$B$18)),IF(Metrics!$J$12="Seasonal pipeline",IF(OR(N(IFERROR(INDEX(Targets!$H$6:$H$45,MATCH('Weekly data'!$C136,Targets!$A$6:$A$45,0)),0))=0,SUM(Seasonality!$C$6:$C$18)=0),"",IFERROR(INDEX(Targets!$H$6:$H$45,MATCH('Weekly data'!$C136,Targets!$A$6:$A$45,0)),0)*$C136/SUM(Seasonality!$C$6:$C$18)),IF(Metrics!$J$12="Quarter plan",IF(N(IFERROR(INDEX(Targets!$H$6:$H$45,MATCH('Weekly data'!$C136,Targets!$A$6:$A$45,0)),0))=0,"",IFERROR(INDEX(Targets!$H$6:$H$45,MATCH('Weekly data'!$C136,Targets!$A$6:$A$45,0)),0)),IF(AND(Metrics!$J$12="Weekly",ISNUMBER(Metrics!$K$12)),Metrics!$K$12,"")))))</f>
        <v/>
      </c>
      <c r="BA136">
        <f>IF(NOT(ISNUMBER('Weekly data'!K136)),"",IF(Metrics!$L$12="% of target",IF(ISNUMBER(AZ136),IF(AZ136=0,"",'Weekly data'!K136/AZ136),""),'Weekly data'!K136))</f>
        <v/>
      </c>
      <c r="BB136">
        <f>IF(AND(ISNUMBER(BA136),ISNUMBER(BA135)),ABS(BA136-BA135),"")</f>
        <v/>
      </c>
      <c r="BC136">
        <f>IF(COUNT(BA124:BA135)&lt;12,"",AVERAGE(BA124:BA135))</f>
        <v/>
      </c>
      <c r="BD136">
        <f>IF(COUNT(BB125:BB135)&lt;11,"",AVERAGE(BB125:BB135))</f>
        <v/>
      </c>
      <c r="BE136">
        <f>IF(OR(BC136="",BD136=""),"",BC136+2.66*BD136)</f>
        <v/>
      </c>
      <c r="BF136">
        <f>IF(OR(BC136="",BD136=""),"",BC136-2.66*BD136)</f>
        <v/>
      </c>
      <c r="BG136">
        <f>IF(OR(BC136="",COUNT(BA129:BA136)&lt;8),"",IF(COUNTIF(BA129:BA136,"&gt;"&amp;BC136)=8,"Above",IF(COUNTIF(BA129:BA136,"&lt;"&amp;BC136)=8,"Below","")))</f>
        <v/>
      </c>
      <c r="BH136">
        <f>IF('Weekly data'!$C136="","",IF(Metrics!$J$13="Seasonal bookings",IF(OR(N(IFERROR(INDEX(Targets!$I$6:$I$45,MATCH('Weekly data'!$C136,Targets!$A$6:$A$45,0)),0))=0,SUM(Seasonality!$B$6:$B$18)=0),"",IFERROR(INDEX(Targets!$I$6:$I$45,MATCH('Weekly data'!$C136,Targets!$A$6:$A$45,0)),0)*$B136/SUM(Seasonality!$B$6:$B$18)),IF(Metrics!$J$13="Seasonal pipeline",IF(OR(N(IFERROR(INDEX(Targets!$I$6:$I$45,MATCH('Weekly data'!$C136,Targets!$A$6:$A$45,0)),0))=0,SUM(Seasonality!$C$6:$C$18)=0),"",IFERROR(INDEX(Targets!$I$6:$I$45,MATCH('Weekly data'!$C136,Targets!$A$6:$A$45,0)),0)*$C136/SUM(Seasonality!$C$6:$C$18)),IF(Metrics!$J$13="Quarter plan",IF(N(IFERROR(INDEX(Targets!$I$6:$I$45,MATCH('Weekly data'!$C136,Targets!$A$6:$A$45,0)),0))=0,"",IFERROR(INDEX(Targets!$I$6:$I$45,MATCH('Weekly data'!$C136,Targets!$A$6:$A$45,0)),0)),IF(AND(Metrics!$J$13="Weekly",ISNUMBER(Metrics!$K$13)),Metrics!$K$13,"")))))</f>
        <v/>
      </c>
      <c r="BI136">
        <f>IF(NOT(ISNUMBER('Weekly data'!L136)),"",IF(Metrics!$L$13="% of target",IF(ISNUMBER(BH136),IF(BH136=0,"",'Weekly data'!L136/BH136),""),'Weekly data'!L136))</f>
        <v/>
      </c>
      <c r="BJ136">
        <f>IF(AND(ISNUMBER(BI136),ISNUMBER(BI135)),ABS(BI136-BI135),"")</f>
        <v/>
      </c>
      <c r="BK136">
        <f>IF(COUNT(BI124:BI135)&lt;12,"",AVERAGE(BI124:BI135))</f>
        <v/>
      </c>
      <c r="BL136">
        <f>IF(COUNT(BJ125:BJ135)&lt;11,"",AVERAGE(BJ125:BJ135))</f>
        <v/>
      </c>
      <c r="BM136">
        <f>IF(OR(BK136="",BL136=""),"",BK136+2.66*BL136)</f>
        <v/>
      </c>
      <c r="BN136">
        <f>IF(OR(BK136="",BL136=""),"",BK136-2.66*BL136)</f>
        <v/>
      </c>
      <c r="BO136">
        <f>IF(OR(BK136="",COUNT(BI129:BI136)&lt;8),"",IF(COUNTIF(BI129:BI136,"&gt;"&amp;BK136)=8,"Above",IF(COUNTIF(BI129:BI136,"&lt;"&amp;BK136)=8,"Below","")))</f>
        <v/>
      </c>
      <c r="BP136">
        <f>IF('Weekly data'!$C136="","",IF(Metrics!$J$14="Seasonal bookings",IF(OR(N(IFERROR(INDEX(Targets!$J$6:$J$45,MATCH('Weekly data'!$C136,Targets!$A$6:$A$45,0)),0))=0,SUM(Seasonality!$B$6:$B$18)=0),"",IFERROR(INDEX(Targets!$J$6:$J$45,MATCH('Weekly data'!$C136,Targets!$A$6:$A$45,0)),0)*$B136/SUM(Seasonality!$B$6:$B$18)),IF(Metrics!$J$14="Seasonal pipeline",IF(OR(N(IFERROR(INDEX(Targets!$J$6:$J$45,MATCH('Weekly data'!$C136,Targets!$A$6:$A$45,0)),0))=0,SUM(Seasonality!$C$6:$C$18)=0),"",IFERROR(INDEX(Targets!$J$6:$J$45,MATCH('Weekly data'!$C136,Targets!$A$6:$A$45,0)),0)*$C136/SUM(Seasonality!$C$6:$C$18)),IF(Metrics!$J$14="Quarter plan",IF(N(IFERROR(INDEX(Targets!$J$6:$J$45,MATCH('Weekly data'!$C136,Targets!$A$6:$A$45,0)),0))=0,"",IFERROR(INDEX(Targets!$J$6:$J$45,MATCH('Weekly data'!$C136,Targets!$A$6:$A$45,0)),0)),IF(AND(Metrics!$J$14="Weekly",ISNUMBER(Metrics!$K$14)),Metrics!$K$14,"")))))</f>
        <v/>
      </c>
      <c r="BQ136">
        <f>IF(NOT(ISNUMBER('Weekly data'!M136)),"",IF(Metrics!$L$14="% of target",IF(ISNUMBER(BP136),IF(BP136=0,"",'Weekly data'!M136/BP136),""),'Weekly data'!M136))</f>
        <v/>
      </c>
      <c r="BR136">
        <f>IF(AND(ISNUMBER(BQ136),ISNUMBER(BQ135)),ABS(BQ136-BQ135),"")</f>
        <v/>
      </c>
      <c r="BS136">
        <f>IF(COUNT(BQ124:BQ135)&lt;12,"",AVERAGE(BQ124:BQ135))</f>
        <v/>
      </c>
      <c r="BT136">
        <f>IF(COUNT(BR125:BR135)&lt;11,"",AVERAGE(BR125:BR135))</f>
        <v/>
      </c>
      <c r="BU136">
        <f>IF(OR(BS136="",BT136=""),"",BS136+2.66*BT136)</f>
        <v/>
      </c>
      <c r="BV136">
        <f>IF(OR(BS136="",BT136=""),"",BS136-2.66*BT136)</f>
        <v/>
      </c>
      <c r="BW136">
        <f>IF(OR(BS136="",COUNT(BQ129:BQ136)&lt;8),"",IF(COUNTIF(BQ129:BQ136,"&gt;"&amp;BS136)=8,"Above",IF(COUNTIF(BQ129:BQ136,"&lt;"&amp;BS136)=8,"Below","")))</f>
        <v/>
      </c>
      <c r="BX136">
        <f>IF('Weekly data'!$C136="","",IF(Metrics!$J$15="Seasonal bookings",IF(OR(N(IFERROR(INDEX(Targets!$K$6:$K$45,MATCH('Weekly data'!$C136,Targets!$A$6:$A$45,0)),0))=0,SUM(Seasonality!$B$6:$B$18)=0),"",IFERROR(INDEX(Targets!$K$6:$K$45,MATCH('Weekly data'!$C136,Targets!$A$6:$A$45,0)),0)*$B136/SUM(Seasonality!$B$6:$B$18)),IF(Metrics!$J$15="Seasonal pipeline",IF(OR(N(IFERROR(INDEX(Targets!$K$6:$K$45,MATCH('Weekly data'!$C136,Targets!$A$6:$A$45,0)),0))=0,SUM(Seasonality!$C$6:$C$18)=0),"",IFERROR(INDEX(Targets!$K$6:$K$45,MATCH('Weekly data'!$C136,Targets!$A$6:$A$45,0)),0)*$C136/SUM(Seasonality!$C$6:$C$18)),IF(Metrics!$J$15="Quarter plan",IF(N(IFERROR(INDEX(Targets!$K$6:$K$45,MATCH('Weekly data'!$C136,Targets!$A$6:$A$45,0)),0))=0,"",IFERROR(INDEX(Targets!$K$6:$K$45,MATCH('Weekly data'!$C136,Targets!$A$6:$A$45,0)),0)),IF(AND(Metrics!$J$15="Weekly",ISNUMBER(Metrics!$K$15)),Metrics!$K$15,"")))))</f>
        <v/>
      </c>
      <c r="BY136">
        <f>IF(NOT(ISNUMBER('Weekly data'!N136)),"",IF(Metrics!$L$15="% of target",IF(ISNUMBER(BX136),IF(BX136=0,"",'Weekly data'!N136/BX136),""),'Weekly data'!N136))</f>
        <v/>
      </c>
      <c r="BZ136">
        <f>IF(AND(ISNUMBER(BY136),ISNUMBER(BY135)),ABS(BY136-BY135),"")</f>
        <v/>
      </c>
      <c r="CA136">
        <f>IF(COUNT(BY124:BY135)&lt;12,"",AVERAGE(BY124:BY135))</f>
        <v/>
      </c>
      <c r="CB136">
        <f>IF(COUNT(BZ125:BZ135)&lt;11,"",AVERAGE(BZ125:BZ135))</f>
        <v/>
      </c>
      <c r="CC136">
        <f>IF(OR(CA136="",CB136=""),"",CA136+2.66*CB136)</f>
        <v/>
      </c>
      <c r="CD136">
        <f>IF(OR(CA136="",CB136=""),"",CA136-2.66*CB136)</f>
        <v/>
      </c>
      <c r="CE136">
        <f>IF(OR(CA136="",COUNT(BY129:BY136)&lt;8),"",IF(COUNTIF(BY129:BY136,"&gt;"&amp;CA136)=8,"Above",IF(COUNTIF(BY129:BY136,"&lt;"&amp;CA136)=8,"Below","")))</f>
        <v/>
      </c>
      <c r="CF136">
        <f>IF('Weekly data'!$C136="","",IF(Metrics!$J$16="Seasonal bookings",IF(OR(N(IFERROR(INDEX(Targets!$L$6:$L$45,MATCH('Weekly data'!$C136,Targets!$A$6:$A$45,0)),0))=0,SUM(Seasonality!$B$6:$B$18)=0),"",IFERROR(INDEX(Targets!$L$6:$L$45,MATCH('Weekly data'!$C136,Targets!$A$6:$A$45,0)),0)*$B136/SUM(Seasonality!$B$6:$B$18)),IF(Metrics!$J$16="Seasonal pipeline",IF(OR(N(IFERROR(INDEX(Targets!$L$6:$L$45,MATCH('Weekly data'!$C136,Targets!$A$6:$A$45,0)),0))=0,SUM(Seasonality!$C$6:$C$18)=0),"",IFERROR(INDEX(Targets!$L$6:$L$45,MATCH('Weekly data'!$C136,Targets!$A$6:$A$45,0)),0)*$C136/SUM(Seasonality!$C$6:$C$18)),IF(Metrics!$J$16="Quarter plan",IF(N(IFERROR(INDEX(Targets!$L$6:$L$45,MATCH('Weekly data'!$C136,Targets!$A$6:$A$45,0)),0))=0,"",IFERROR(INDEX(Targets!$L$6:$L$45,MATCH('Weekly data'!$C136,Targets!$A$6:$A$45,0)),0)),IF(AND(Metrics!$J$16="Weekly",ISNUMBER(Metrics!$K$16)),Metrics!$K$16,"")))))</f>
        <v/>
      </c>
      <c r="CG136">
        <f>IF(NOT(ISNUMBER('Weekly data'!O136)),"",IF(Metrics!$L$16="% of target",IF(ISNUMBER(CF136),IF(CF136=0,"",'Weekly data'!O136/CF136),""),'Weekly data'!O136))</f>
        <v/>
      </c>
      <c r="CH136">
        <f>IF(AND(ISNUMBER(CG136),ISNUMBER(CG135)),ABS(CG136-CG135),"")</f>
        <v/>
      </c>
      <c r="CI136">
        <f>IF(COUNT(CG124:CG135)&lt;12,"",AVERAGE(CG124:CG135))</f>
        <v/>
      </c>
      <c r="CJ136">
        <f>IF(COUNT(CH125:CH135)&lt;11,"",AVERAGE(CH125:CH135))</f>
        <v/>
      </c>
      <c r="CK136">
        <f>IF(OR(CI136="",CJ136=""),"",CI136+2.66*CJ136)</f>
        <v/>
      </c>
      <c r="CL136">
        <f>IF(OR(CI136="",CJ136=""),"",CI136-2.66*CJ136)</f>
        <v/>
      </c>
      <c r="CM136">
        <f>IF(OR(CI136="",COUNT(CG129:CG136)&lt;8),"",IF(COUNTIF(CG129:CG136,"&gt;"&amp;CI136)=8,"Above",IF(COUNTIF(CG129:CG136,"&lt;"&amp;CI136)=8,"Below","")))</f>
        <v/>
      </c>
      <c r="CN136">
        <f>IF('Weekly data'!$C136="","",IF(Metrics!$J$17="Seasonal bookings",IF(OR(N(IFERROR(INDEX(Targets!$M$6:$M$45,MATCH('Weekly data'!$C136,Targets!$A$6:$A$45,0)),0))=0,SUM(Seasonality!$B$6:$B$18)=0),"",IFERROR(INDEX(Targets!$M$6:$M$45,MATCH('Weekly data'!$C136,Targets!$A$6:$A$45,0)),0)*$B136/SUM(Seasonality!$B$6:$B$18)),IF(Metrics!$J$17="Seasonal pipeline",IF(OR(N(IFERROR(INDEX(Targets!$M$6:$M$45,MATCH('Weekly data'!$C136,Targets!$A$6:$A$45,0)),0))=0,SUM(Seasonality!$C$6:$C$18)=0),"",IFERROR(INDEX(Targets!$M$6:$M$45,MATCH('Weekly data'!$C136,Targets!$A$6:$A$45,0)),0)*$C136/SUM(Seasonality!$C$6:$C$18)),IF(Metrics!$J$17="Quarter plan",IF(N(IFERROR(INDEX(Targets!$M$6:$M$45,MATCH('Weekly data'!$C136,Targets!$A$6:$A$45,0)),0))=0,"",IFERROR(INDEX(Targets!$M$6:$M$45,MATCH('Weekly data'!$C136,Targets!$A$6:$A$45,0)),0)),IF(AND(Metrics!$J$17="Weekly",ISNUMBER(Metrics!$K$17)),Metrics!$K$17,"")))))</f>
        <v/>
      </c>
      <c r="CO136">
        <f>IF(NOT(ISNUMBER('Weekly data'!P136)),"",IF(Metrics!$L$17="% of target",IF(ISNUMBER(CN136),IF(CN136=0,"",'Weekly data'!P136/CN136),""),'Weekly data'!P136))</f>
        <v/>
      </c>
      <c r="CP136">
        <f>IF(AND(ISNUMBER(CO136),ISNUMBER(CO135)),ABS(CO136-CO135),"")</f>
        <v/>
      </c>
      <c r="CQ136">
        <f>IF(COUNT(CO124:CO135)&lt;12,"",AVERAGE(CO124:CO135))</f>
        <v/>
      </c>
      <c r="CR136">
        <f>IF(COUNT(CP125:CP135)&lt;11,"",AVERAGE(CP125:CP135))</f>
        <v/>
      </c>
      <c r="CS136">
        <f>IF(OR(CQ136="",CR136=""),"",CQ136+2.66*CR136)</f>
        <v/>
      </c>
      <c r="CT136">
        <f>IF(OR(CQ136="",CR136=""),"",CQ136-2.66*CR136)</f>
        <v/>
      </c>
      <c r="CU136">
        <f>IF(OR(CQ136="",COUNT(CO129:CO136)&lt;8),"",IF(COUNTIF(CO129:CO136,"&gt;"&amp;CQ136)=8,"Above",IF(COUNTIF(CO129:CO136,"&lt;"&amp;CQ136)=8,"Below","")))</f>
        <v/>
      </c>
    </row>
    <row r="137">
      <c r="A137" s="8">
        <f>'Weekly data'!A137</f>
        <v/>
      </c>
      <c r="B137">
        <f>IF('Weekly data'!D137="","",INDEX(Seasonality!$B$6:$B$18,'Weekly data'!D137))</f>
        <v/>
      </c>
      <c r="C137">
        <f>IF('Weekly data'!D137="","",INDEX(Seasonality!$C$6:$C$18,'Weekly data'!D137))</f>
        <v/>
      </c>
      <c r="D137">
        <f>IF('Weekly data'!$C137="","",IF(Metrics!$J$6="Seasonal bookings",IF(OR(N(IFERROR(INDEX(Targets!$B$6:$B$45,MATCH('Weekly data'!$C137,Targets!$A$6:$A$45,0)),0))=0,SUM(Seasonality!$B$6:$B$18)=0),"",IFERROR(INDEX(Targets!$B$6:$B$45,MATCH('Weekly data'!$C137,Targets!$A$6:$A$45,0)),0)*$B137/SUM(Seasonality!$B$6:$B$18)),IF(Metrics!$J$6="Seasonal pipeline",IF(OR(N(IFERROR(INDEX(Targets!$B$6:$B$45,MATCH('Weekly data'!$C137,Targets!$A$6:$A$45,0)),0))=0,SUM(Seasonality!$C$6:$C$18)=0),"",IFERROR(INDEX(Targets!$B$6:$B$45,MATCH('Weekly data'!$C137,Targets!$A$6:$A$45,0)),0)*$C137/SUM(Seasonality!$C$6:$C$18)),IF(Metrics!$J$6="Quarter plan",IF(N(IFERROR(INDEX(Targets!$B$6:$B$45,MATCH('Weekly data'!$C137,Targets!$A$6:$A$45,0)),0))=0,"",IFERROR(INDEX(Targets!$B$6:$B$45,MATCH('Weekly data'!$C137,Targets!$A$6:$A$45,0)),0)),IF(AND(Metrics!$J$6="Weekly",ISNUMBER(Metrics!$K$6)),Metrics!$K$6,"")))))</f>
        <v/>
      </c>
      <c r="E137">
        <f>IF(NOT(ISNUMBER('Weekly data'!E137)),"",IF(Metrics!$L$6="% of target",IF(ISNUMBER(D137),IF(D137=0,"",'Weekly data'!E137/D137),""),'Weekly data'!E137))</f>
        <v/>
      </c>
      <c r="F137">
        <f>IF(AND(ISNUMBER(E137),ISNUMBER(E136)),ABS(E137-E136),"")</f>
        <v/>
      </c>
      <c r="G137">
        <f>IF(COUNT(E125:E136)&lt;12,"",AVERAGE(E125:E136))</f>
        <v/>
      </c>
      <c r="H137">
        <f>IF(COUNT(F126:F136)&lt;11,"",AVERAGE(F126:F136))</f>
        <v/>
      </c>
      <c r="I137">
        <f>IF(OR(G137="",H137=""),"",G137+2.66*H137)</f>
        <v/>
      </c>
      <c r="J137">
        <f>IF(OR(G137="",H137=""),"",G137-2.66*H137)</f>
        <v/>
      </c>
      <c r="K137">
        <f>IF(OR(G137="",COUNT(E130:E137)&lt;8),"",IF(COUNTIF(E130:E137,"&gt;"&amp;G137)=8,"Above",IF(COUNTIF(E130:E137,"&lt;"&amp;G137)=8,"Below","")))</f>
        <v/>
      </c>
      <c r="L137">
        <f>IF('Weekly data'!$C137="","",IF(Metrics!$J$7="Seasonal bookings",IF(OR(N(IFERROR(INDEX(Targets!$C$6:$C$45,MATCH('Weekly data'!$C137,Targets!$A$6:$A$45,0)),0))=0,SUM(Seasonality!$B$6:$B$18)=0),"",IFERROR(INDEX(Targets!$C$6:$C$45,MATCH('Weekly data'!$C137,Targets!$A$6:$A$45,0)),0)*$B137/SUM(Seasonality!$B$6:$B$18)),IF(Metrics!$J$7="Seasonal pipeline",IF(OR(N(IFERROR(INDEX(Targets!$C$6:$C$45,MATCH('Weekly data'!$C137,Targets!$A$6:$A$45,0)),0))=0,SUM(Seasonality!$C$6:$C$18)=0),"",IFERROR(INDEX(Targets!$C$6:$C$45,MATCH('Weekly data'!$C137,Targets!$A$6:$A$45,0)),0)*$C137/SUM(Seasonality!$C$6:$C$18)),IF(Metrics!$J$7="Quarter plan",IF(N(IFERROR(INDEX(Targets!$C$6:$C$45,MATCH('Weekly data'!$C137,Targets!$A$6:$A$45,0)),0))=0,"",IFERROR(INDEX(Targets!$C$6:$C$45,MATCH('Weekly data'!$C137,Targets!$A$6:$A$45,0)),0)),IF(AND(Metrics!$J$7="Weekly",ISNUMBER(Metrics!$K$7)),Metrics!$K$7,"")))))</f>
        <v/>
      </c>
      <c r="M137">
        <f>IF(NOT(ISNUMBER('Weekly data'!F137)),"",IF(Metrics!$L$7="% of target",IF(ISNUMBER(L137),IF(L137=0,"",'Weekly data'!F137/L137),""),'Weekly data'!F137))</f>
        <v/>
      </c>
      <c r="N137">
        <f>IF(AND(ISNUMBER(M137),ISNUMBER(M136)),ABS(M137-M136),"")</f>
        <v/>
      </c>
      <c r="O137">
        <f>IF(COUNT(M125:M136)&lt;12,"",AVERAGE(M125:M136))</f>
        <v/>
      </c>
      <c r="P137">
        <f>IF(COUNT(N126:N136)&lt;11,"",AVERAGE(N126:N136))</f>
        <v/>
      </c>
      <c r="Q137">
        <f>IF(OR(O137="",P137=""),"",O137+2.66*P137)</f>
        <v/>
      </c>
      <c r="R137">
        <f>IF(OR(O137="",P137=""),"",O137-2.66*P137)</f>
        <v/>
      </c>
      <c r="S137">
        <f>IF(OR(O137="",COUNT(M130:M137)&lt;8),"",IF(COUNTIF(M130:M137,"&gt;"&amp;O137)=8,"Above",IF(COUNTIF(M130:M137,"&lt;"&amp;O137)=8,"Below","")))</f>
        <v/>
      </c>
      <c r="T137">
        <f>IF('Weekly data'!$C137="","",IF(Metrics!$J$8="Seasonal bookings",IF(OR(N(IFERROR(INDEX(Targets!$D$6:$D$45,MATCH('Weekly data'!$C137,Targets!$A$6:$A$45,0)),0))=0,SUM(Seasonality!$B$6:$B$18)=0),"",IFERROR(INDEX(Targets!$D$6:$D$45,MATCH('Weekly data'!$C137,Targets!$A$6:$A$45,0)),0)*$B137/SUM(Seasonality!$B$6:$B$18)),IF(Metrics!$J$8="Seasonal pipeline",IF(OR(N(IFERROR(INDEX(Targets!$D$6:$D$45,MATCH('Weekly data'!$C137,Targets!$A$6:$A$45,0)),0))=0,SUM(Seasonality!$C$6:$C$18)=0),"",IFERROR(INDEX(Targets!$D$6:$D$45,MATCH('Weekly data'!$C137,Targets!$A$6:$A$45,0)),0)*$C137/SUM(Seasonality!$C$6:$C$18)),IF(Metrics!$J$8="Quarter plan",IF(N(IFERROR(INDEX(Targets!$D$6:$D$45,MATCH('Weekly data'!$C137,Targets!$A$6:$A$45,0)),0))=0,"",IFERROR(INDEX(Targets!$D$6:$D$45,MATCH('Weekly data'!$C137,Targets!$A$6:$A$45,0)),0)),IF(AND(Metrics!$J$8="Weekly",ISNUMBER(Metrics!$K$8)),Metrics!$K$8,"")))))</f>
        <v/>
      </c>
      <c r="U137">
        <f>IF(NOT(ISNUMBER('Weekly data'!G137)),"",IF(Metrics!$L$8="% of target",IF(ISNUMBER(T137),IF(T137=0,"",'Weekly data'!G137/T137),""),'Weekly data'!G137))</f>
        <v/>
      </c>
      <c r="V137">
        <f>IF(AND(ISNUMBER(U137),ISNUMBER(U136)),ABS(U137-U136),"")</f>
        <v/>
      </c>
      <c r="W137">
        <f>IF(COUNT(U125:U136)&lt;12,"",AVERAGE(U125:U136))</f>
        <v/>
      </c>
      <c r="X137">
        <f>IF(COUNT(V126:V136)&lt;11,"",AVERAGE(V126:V136))</f>
        <v/>
      </c>
      <c r="Y137">
        <f>IF(OR(W137="",X137=""),"",W137+2.66*X137)</f>
        <v/>
      </c>
      <c r="Z137">
        <f>IF(OR(W137="",X137=""),"",W137-2.66*X137)</f>
        <v/>
      </c>
      <c r="AA137">
        <f>IF(OR(W137="",COUNT(U130:U137)&lt;8),"",IF(COUNTIF(U130:U137,"&gt;"&amp;W137)=8,"Above",IF(COUNTIF(U130:U137,"&lt;"&amp;W137)=8,"Below","")))</f>
        <v/>
      </c>
      <c r="AB137">
        <f>IF('Weekly data'!$C137="","",IF(Metrics!$J$9="Seasonal bookings",IF(OR(N(IFERROR(INDEX(Targets!$E$6:$E$45,MATCH('Weekly data'!$C137,Targets!$A$6:$A$45,0)),0))=0,SUM(Seasonality!$B$6:$B$18)=0),"",IFERROR(INDEX(Targets!$E$6:$E$45,MATCH('Weekly data'!$C137,Targets!$A$6:$A$45,0)),0)*$B137/SUM(Seasonality!$B$6:$B$18)),IF(Metrics!$J$9="Seasonal pipeline",IF(OR(N(IFERROR(INDEX(Targets!$E$6:$E$45,MATCH('Weekly data'!$C137,Targets!$A$6:$A$45,0)),0))=0,SUM(Seasonality!$C$6:$C$18)=0),"",IFERROR(INDEX(Targets!$E$6:$E$45,MATCH('Weekly data'!$C137,Targets!$A$6:$A$45,0)),0)*$C137/SUM(Seasonality!$C$6:$C$18)),IF(Metrics!$J$9="Quarter plan",IF(N(IFERROR(INDEX(Targets!$E$6:$E$45,MATCH('Weekly data'!$C137,Targets!$A$6:$A$45,0)),0))=0,"",IFERROR(INDEX(Targets!$E$6:$E$45,MATCH('Weekly data'!$C137,Targets!$A$6:$A$45,0)),0)),IF(AND(Metrics!$J$9="Weekly",ISNUMBER(Metrics!$K$9)),Metrics!$K$9,"")))))</f>
        <v/>
      </c>
      <c r="AC137">
        <f>IF(NOT(ISNUMBER('Weekly data'!H137)),"",IF(Metrics!$L$9="% of target",IF(ISNUMBER(AB137),IF(AB137=0,"",'Weekly data'!H137/AB137),""),'Weekly data'!H137))</f>
        <v/>
      </c>
      <c r="AD137">
        <f>IF(AND(ISNUMBER(AC137),ISNUMBER(AC136)),ABS(AC137-AC136),"")</f>
        <v/>
      </c>
      <c r="AE137">
        <f>IF(COUNT(AC125:AC136)&lt;12,"",AVERAGE(AC125:AC136))</f>
        <v/>
      </c>
      <c r="AF137">
        <f>IF(COUNT(AD126:AD136)&lt;11,"",AVERAGE(AD126:AD136))</f>
        <v/>
      </c>
      <c r="AG137">
        <f>IF(OR(AE137="",AF137=""),"",AE137+2.66*AF137)</f>
        <v/>
      </c>
      <c r="AH137">
        <f>IF(OR(AE137="",AF137=""),"",AE137-2.66*AF137)</f>
        <v/>
      </c>
      <c r="AI137">
        <f>IF(OR(AE137="",COUNT(AC130:AC137)&lt;8),"",IF(COUNTIF(AC130:AC137,"&gt;"&amp;AE137)=8,"Above",IF(COUNTIF(AC130:AC137,"&lt;"&amp;AE137)=8,"Below","")))</f>
        <v/>
      </c>
      <c r="AJ137">
        <f>IF('Weekly data'!$C137="","",IF(Metrics!$J$10="Seasonal bookings",IF(OR(N(IFERROR(INDEX(Targets!$F$6:$F$45,MATCH('Weekly data'!$C137,Targets!$A$6:$A$45,0)),0))=0,SUM(Seasonality!$B$6:$B$18)=0),"",IFERROR(INDEX(Targets!$F$6:$F$45,MATCH('Weekly data'!$C137,Targets!$A$6:$A$45,0)),0)*$B137/SUM(Seasonality!$B$6:$B$18)),IF(Metrics!$J$10="Seasonal pipeline",IF(OR(N(IFERROR(INDEX(Targets!$F$6:$F$45,MATCH('Weekly data'!$C137,Targets!$A$6:$A$45,0)),0))=0,SUM(Seasonality!$C$6:$C$18)=0),"",IFERROR(INDEX(Targets!$F$6:$F$45,MATCH('Weekly data'!$C137,Targets!$A$6:$A$45,0)),0)*$C137/SUM(Seasonality!$C$6:$C$18)),IF(Metrics!$J$10="Quarter plan",IF(N(IFERROR(INDEX(Targets!$F$6:$F$45,MATCH('Weekly data'!$C137,Targets!$A$6:$A$45,0)),0))=0,"",IFERROR(INDEX(Targets!$F$6:$F$45,MATCH('Weekly data'!$C137,Targets!$A$6:$A$45,0)),0)),IF(AND(Metrics!$J$10="Weekly",ISNUMBER(Metrics!$K$10)),Metrics!$K$10,"")))))</f>
        <v/>
      </c>
      <c r="AK137">
        <f>IF(NOT(ISNUMBER('Weekly data'!I137)),"",IF(Metrics!$L$10="% of target",IF(ISNUMBER(AJ137),IF(AJ137=0,"",'Weekly data'!I137/AJ137),""),'Weekly data'!I137))</f>
        <v/>
      </c>
      <c r="AL137">
        <f>IF(AND(ISNUMBER(AK137),ISNUMBER(AK136)),ABS(AK137-AK136),"")</f>
        <v/>
      </c>
      <c r="AM137">
        <f>IF(COUNT(AK125:AK136)&lt;12,"",AVERAGE(AK125:AK136))</f>
        <v/>
      </c>
      <c r="AN137">
        <f>IF(COUNT(AL126:AL136)&lt;11,"",AVERAGE(AL126:AL136))</f>
        <v/>
      </c>
      <c r="AO137">
        <f>IF(OR(AM137="",AN137=""),"",AM137+2.66*AN137)</f>
        <v/>
      </c>
      <c r="AP137">
        <f>IF(OR(AM137="",AN137=""),"",AM137-2.66*AN137)</f>
        <v/>
      </c>
      <c r="AQ137">
        <f>IF(OR(AM137="",COUNT(AK130:AK137)&lt;8),"",IF(COUNTIF(AK130:AK137,"&gt;"&amp;AM137)=8,"Above",IF(COUNTIF(AK130:AK137,"&lt;"&amp;AM137)=8,"Below","")))</f>
        <v/>
      </c>
      <c r="AR137">
        <f>IF('Weekly data'!$C137="","",IF(Metrics!$J$11="Seasonal bookings",IF(OR(N(IFERROR(INDEX(Targets!$G$6:$G$45,MATCH('Weekly data'!$C137,Targets!$A$6:$A$45,0)),0))=0,SUM(Seasonality!$B$6:$B$18)=0),"",IFERROR(INDEX(Targets!$G$6:$G$45,MATCH('Weekly data'!$C137,Targets!$A$6:$A$45,0)),0)*$B137/SUM(Seasonality!$B$6:$B$18)),IF(Metrics!$J$11="Seasonal pipeline",IF(OR(N(IFERROR(INDEX(Targets!$G$6:$G$45,MATCH('Weekly data'!$C137,Targets!$A$6:$A$45,0)),0))=0,SUM(Seasonality!$C$6:$C$18)=0),"",IFERROR(INDEX(Targets!$G$6:$G$45,MATCH('Weekly data'!$C137,Targets!$A$6:$A$45,0)),0)*$C137/SUM(Seasonality!$C$6:$C$18)),IF(Metrics!$J$11="Quarter plan",IF(N(IFERROR(INDEX(Targets!$G$6:$G$45,MATCH('Weekly data'!$C137,Targets!$A$6:$A$45,0)),0))=0,"",IFERROR(INDEX(Targets!$G$6:$G$45,MATCH('Weekly data'!$C137,Targets!$A$6:$A$45,0)),0)),IF(AND(Metrics!$J$11="Weekly",ISNUMBER(Metrics!$K$11)),Metrics!$K$11,"")))))</f>
        <v/>
      </c>
      <c r="AS137">
        <f>IF(NOT(ISNUMBER('Weekly data'!J137)),"",IF(Metrics!$L$11="% of target",IF(ISNUMBER(AR137),IF(AR137=0,"",'Weekly data'!J137/AR137),""),'Weekly data'!J137))</f>
        <v/>
      </c>
      <c r="AT137">
        <f>IF(AND(ISNUMBER(AS137),ISNUMBER(AS136)),ABS(AS137-AS136),"")</f>
        <v/>
      </c>
      <c r="AU137">
        <f>IF(COUNT(AS125:AS136)&lt;12,"",AVERAGE(AS125:AS136))</f>
        <v/>
      </c>
      <c r="AV137">
        <f>IF(COUNT(AT126:AT136)&lt;11,"",AVERAGE(AT126:AT136))</f>
        <v/>
      </c>
      <c r="AW137">
        <f>IF(OR(AU137="",AV137=""),"",AU137+2.66*AV137)</f>
        <v/>
      </c>
      <c r="AX137">
        <f>IF(OR(AU137="",AV137=""),"",AU137-2.66*AV137)</f>
        <v/>
      </c>
      <c r="AY137">
        <f>IF(OR(AU137="",COUNT(AS130:AS137)&lt;8),"",IF(COUNTIF(AS130:AS137,"&gt;"&amp;AU137)=8,"Above",IF(COUNTIF(AS130:AS137,"&lt;"&amp;AU137)=8,"Below","")))</f>
        <v/>
      </c>
      <c r="AZ137">
        <f>IF('Weekly data'!$C137="","",IF(Metrics!$J$12="Seasonal bookings",IF(OR(N(IFERROR(INDEX(Targets!$H$6:$H$45,MATCH('Weekly data'!$C137,Targets!$A$6:$A$45,0)),0))=0,SUM(Seasonality!$B$6:$B$18)=0),"",IFERROR(INDEX(Targets!$H$6:$H$45,MATCH('Weekly data'!$C137,Targets!$A$6:$A$45,0)),0)*$B137/SUM(Seasonality!$B$6:$B$18)),IF(Metrics!$J$12="Seasonal pipeline",IF(OR(N(IFERROR(INDEX(Targets!$H$6:$H$45,MATCH('Weekly data'!$C137,Targets!$A$6:$A$45,0)),0))=0,SUM(Seasonality!$C$6:$C$18)=0),"",IFERROR(INDEX(Targets!$H$6:$H$45,MATCH('Weekly data'!$C137,Targets!$A$6:$A$45,0)),0)*$C137/SUM(Seasonality!$C$6:$C$18)),IF(Metrics!$J$12="Quarter plan",IF(N(IFERROR(INDEX(Targets!$H$6:$H$45,MATCH('Weekly data'!$C137,Targets!$A$6:$A$45,0)),0))=0,"",IFERROR(INDEX(Targets!$H$6:$H$45,MATCH('Weekly data'!$C137,Targets!$A$6:$A$45,0)),0)),IF(AND(Metrics!$J$12="Weekly",ISNUMBER(Metrics!$K$12)),Metrics!$K$12,"")))))</f>
        <v/>
      </c>
      <c r="BA137">
        <f>IF(NOT(ISNUMBER('Weekly data'!K137)),"",IF(Metrics!$L$12="% of target",IF(ISNUMBER(AZ137),IF(AZ137=0,"",'Weekly data'!K137/AZ137),""),'Weekly data'!K137))</f>
        <v/>
      </c>
      <c r="BB137">
        <f>IF(AND(ISNUMBER(BA137),ISNUMBER(BA136)),ABS(BA137-BA136),"")</f>
        <v/>
      </c>
      <c r="BC137">
        <f>IF(COUNT(BA125:BA136)&lt;12,"",AVERAGE(BA125:BA136))</f>
        <v/>
      </c>
      <c r="BD137">
        <f>IF(COUNT(BB126:BB136)&lt;11,"",AVERAGE(BB126:BB136))</f>
        <v/>
      </c>
      <c r="BE137">
        <f>IF(OR(BC137="",BD137=""),"",BC137+2.66*BD137)</f>
        <v/>
      </c>
      <c r="BF137">
        <f>IF(OR(BC137="",BD137=""),"",BC137-2.66*BD137)</f>
        <v/>
      </c>
      <c r="BG137">
        <f>IF(OR(BC137="",COUNT(BA130:BA137)&lt;8),"",IF(COUNTIF(BA130:BA137,"&gt;"&amp;BC137)=8,"Above",IF(COUNTIF(BA130:BA137,"&lt;"&amp;BC137)=8,"Below","")))</f>
        <v/>
      </c>
      <c r="BH137">
        <f>IF('Weekly data'!$C137="","",IF(Metrics!$J$13="Seasonal bookings",IF(OR(N(IFERROR(INDEX(Targets!$I$6:$I$45,MATCH('Weekly data'!$C137,Targets!$A$6:$A$45,0)),0))=0,SUM(Seasonality!$B$6:$B$18)=0),"",IFERROR(INDEX(Targets!$I$6:$I$45,MATCH('Weekly data'!$C137,Targets!$A$6:$A$45,0)),0)*$B137/SUM(Seasonality!$B$6:$B$18)),IF(Metrics!$J$13="Seasonal pipeline",IF(OR(N(IFERROR(INDEX(Targets!$I$6:$I$45,MATCH('Weekly data'!$C137,Targets!$A$6:$A$45,0)),0))=0,SUM(Seasonality!$C$6:$C$18)=0),"",IFERROR(INDEX(Targets!$I$6:$I$45,MATCH('Weekly data'!$C137,Targets!$A$6:$A$45,0)),0)*$C137/SUM(Seasonality!$C$6:$C$18)),IF(Metrics!$J$13="Quarter plan",IF(N(IFERROR(INDEX(Targets!$I$6:$I$45,MATCH('Weekly data'!$C137,Targets!$A$6:$A$45,0)),0))=0,"",IFERROR(INDEX(Targets!$I$6:$I$45,MATCH('Weekly data'!$C137,Targets!$A$6:$A$45,0)),0)),IF(AND(Metrics!$J$13="Weekly",ISNUMBER(Metrics!$K$13)),Metrics!$K$13,"")))))</f>
        <v/>
      </c>
      <c r="BI137">
        <f>IF(NOT(ISNUMBER('Weekly data'!L137)),"",IF(Metrics!$L$13="% of target",IF(ISNUMBER(BH137),IF(BH137=0,"",'Weekly data'!L137/BH137),""),'Weekly data'!L137))</f>
        <v/>
      </c>
      <c r="BJ137">
        <f>IF(AND(ISNUMBER(BI137),ISNUMBER(BI136)),ABS(BI137-BI136),"")</f>
        <v/>
      </c>
      <c r="BK137">
        <f>IF(COUNT(BI125:BI136)&lt;12,"",AVERAGE(BI125:BI136))</f>
        <v/>
      </c>
      <c r="BL137">
        <f>IF(COUNT(BJ126:BJ136)&lt;11,"",AVERAGE(BJ126:BJ136))</f>
        <v/>
      </c>
      <c r="BM137">
        <f>IF(OR(BK137="",BL137=""),"",BK137+2.66*BL137)</f>
        <v/>
      </c>
      <c r="BN137">
        <f>IF(OR(BK137="",BL137=""),"",BK137-2.66*BL137)</f>
        <v/>
      </c>
      <c r="BO137">
        <f>IF(OR(BK137="",COUNT(BI130:BI137)&lt;8),"",IF(COUNTIF(BI130:BI137,"&gt;"&amp;BK137)=8,"Above",IF(COUNTIF(BI130:BI137,"&lt;"&amp;BK137)=8,"Below","")))</f>
        <v/>
      </c>
      <c r="BP137">
        <f>IF('Weekly data'!$C137="","",IF(Metrics!$J$14="Seasonal bookings",IF(OR(N(IFERROR(INDEX(Targets!$J$6:$J$45,MATCH('Weekly data'!$C137,Targets!$A$6:$A$45,0)),0))=0,SUM(Seasonality!$B$6:$B$18)=0),"",IFERROR(INDEX(Targets!$J$6:$J$45,MATCH('Weekly data'!$C137,Targets!$A$6:$A$45,0)),0)*$B137/SUM(Seasonality!$B$6:$B$18)),IF(Metrics!$J$14="Seasonal pipeline",IF(OR(N(IFERROR(INDEX(Targets!$J$6:$J$45,MATCH('Weekly data'!$C137,Targets!$A$6:$A$45,0)),0))=0,SUM(Seasonality!$C$6:$C$18)=0),"",IFERROR(INDEX(Targets!$J$6:$J$45,MATCH('Weekly data'!$C137,Targets!$A$6:$A$45,0)),0)*$C137/SUM(Seasonality!$C$6:$C$18)),IF(Metrics!$J$14="Quarter plan",IF(N(IFERROR(INDEX(Targets!$J$6:$J$45,MATCH('Weekly data'!$C137,Targets!$A$6:$A$45,0)),0))=0,"",IFERROR(INDEX(Targets!$J$6:$J$45,MATCH('Weekly data'!$C137,Targets!$A$6:$A$45,0)),0)),IF(AND(Metrics!$J$14="Weekly",ISNUMBER(Metrics!$K$14)),Metrics!$K$14,"")))))</f>
        <v/>
      </c>
      <c r="BQ137">
        <f>IF(NOT(ISNUMBER('Weekly data'!M137)),"",IF(Metrics!$L$14="% of target",IF(ISNUMBER(BP137),IF(BP137=0,"",'Weekly data'!M137/BP137),""),'Weekly data'!M137))</f>
        <v/>
      </c>
      <c r="BR137">
        <f>IF(AND(ISNUMBER(BQ137),ISNUMBER(BQ136)),ABS(BQ137-BQ136),"")</f>
        <v/>
      </c>
      <c r="BS137">
        <f>IF(COUNT(BQ125:BQ136)&lt;12,"",AVERAGE(BQ125:BQ136))</f>
        <v/>
      </c>
      <c r="BT137">
        <f>IF(COUNT(BR126:BR136)&lt;11,"",AVERAGE(BR126:BR136))</f>
        <v/>
      </c>
      <c r="BU137">
        <f>IF(OR(BS137="",BT137=""),"",BS137+2.66*BT137)</f>
        <v/>
      </c>
      <c r="BV137">
        <f>IF(OR(BS137="",BT137=""),"",BS137-2.66*BT137)</f>
        <v/>
      </c>
      <c r="BW137">
        <f>IF(OR(BS137="",COUNT(BQ130:BQ137)&lt;8),"",IF(COUNTIF(BQ130:BQ137,"&gt;"&amp;BS137)=8,"Above",IF(COUNTIF(BQ130:BQ137,"&lt;"&amp;BS137)=8,"Below","")))</f>
        <v/>
      </c>
      <c r="BX137">
        <f>IF('Weekly data'!$C137="","",IF(Metrics!$J$15="Seasonal bookings",IF(OR(N(IFERROR(INDEX(Targets!$K$6:$K$45,MATCH('Weekly data'!$C137,Targets!$A$6:$A$45,0)),0))=0,SUM(Seasonality!$B$6:$B$18)=0),"",IFERROR(INDEX(Targets!$K$6:$K$45,MATCH('Weekly data'!$C137,Targets!$A$6:$A$45,0)),0)*$B137/SUM(Seasonality!$B$6:$B$18)),IF(Metrics!$J$15="Seasonal pipeline",IF(OR(N(IFERROR(INDEX(Targets!$K$6:$K$45,MATCH('Weekly data'!$C137,Targets!$A$6:$A$45,0)),0))=0,SUM(Seasonality!$C$6:$C$18)=0),"",IFERROR(INDEX(Targets!$K$6:$K$45,MATCH('Weekly data'!$C137,Targets!$A$6:$A$45,0)),0)*$C137/SUM(Seasonality!$C$6:$C$18)),IF(Metrics!$J$15="Quarter plan",IF(N(IFERROR(INDEX(Targets!$K$6:$K$45,MATCH('Weekly data'!$C137,Targets!$A$6:$A$45,0)),0))=0,"",IFERROR(INDEX(Targets!$K$6:$K$45,MATCH('Weekly data'!$C137,Targets!$A$6:$A$45,0)),0)),IF(AND(Metrics!$J$15="Weekly",ISNUMBER(Metrics!$K$15)),Metrics!$K$15,"")))))</f>
        <v/>
      </c>
      <c r="BY137">
        <f>IF(NOT(ISNUMBER('Weekly data'!N137)),"",IF(Metrics!$L$15="% of target",IF(ISNUMBER(BX137),IF(BX137=0,"",'Weekly data'!N137/BX137),""),'Weekly data'!N137))</f>
        <v/>
      </c>
      <c r="BZ137">
        <f>IF(AND(ISNUMBER(BY137),ISNUMBER(BY136)),ABS(BY137-BY136),"")</f>
        <v/>
      </c>
      <c r="CA137">
        <f>IF(COUNT(BY125:BY136)&lt;12,"",AVERAGE(BY125:BY136))</f>
        <v/>
      </c>
      <c r="CB137">
        <f>IF(COUNT(BZ126:BZ136)&lt;11,"",AVERAGE(BZ126:BZ136))</f>
        <v/>
      </c>
      <c r="CC137">
        <f>IF(OR(CA137="",CB137=""),"",CA137+2.66*CB137)</f>
        <v/>
      </c>
      <c r="CD137">
        <f>IF(OR(CA137="",CB137=""),"",CA137-2.66*CB137)</f>
        <v/>
      </c>
      <c r="CE137">
        <f>IF(OR(CA137="",COUNT(BY130:BY137)&lt;8),"",IF(COUNTIF(BY130:BY137,"&gt;"&amp;CA137)=8,"Above",IF(COUNTIF(BY130:BY137,"&lt;"&amp;CA137)=8,"Below","")))</f>
        <v/>
      </c>
      <c r="CF137">
        <f>IF('Weekly data'!$C137="","",IF(Metrics!$J$16="Seasonal bookings",IF(OR(N(IFERROR(INDEX(Targets!$L$6:$L$45,MATCH('Weekly data'!$C137,Targets!$A$6:$A$45,0)),0))=0,SUM(Seasonality!$B$6:$B$18)=0),"",IFERROR(INDEX(Targets!$L$6:$L$45,MATCH('Weekly data'!$C137,Targets!$A$6:$A$45,0)),0)*$B137/SUM(Seasonality!$B$6:$B$18)),IF(Metrics!$J$16="Seasonal pipeline",IF(OR(N(IFERROR(INDEX(Targets!$L$6:$L$45,MATCH('Weekly data'!$C137,Targets!$A$6:$A$45,0)),0))=0,SUM(Seasonality!$C$6:$C$18)=0),"",IFERROR(INDEX(Targets!$L$6:$L$45,MATCH('Weekly data'!$C137,Targets!$A$6:$A$45,0)),0)*$C137/SUM(Seasonality!$C$6:$C$18)),IF(Metrics!$J$16="Quarter plan",IF(N(IFERROR(INDEX(Targets!$L$6:$L$45,MATCH('Weekly data'!$C137,Targets!$A$6:$A$45,0)),0))=0,"",IFERROR(INDEX(Targets!$L$6:$L$45,MATCH('Weekly data'!$C137,Targets!$A$6:$A$45,0)),0)),IF(AND(Metrics!$J$16="Weekly",ISNUMBER(Metrics!$K$16)),Metrics!$K$16,"")))))</f>
        <v/>
      </c>
      <c r="CG137">
        <f>IF(NOT(ISNUMBER('Weekly data'!O137)),"",IF(Metrics!$L$16="% of target",IF(ISNUMBER(CF137),IF(CF137=0,"",'Weekly data'!O137/CF137),""),'Weekly data'!O137))</f>
        <v/>
      </c>
      <c r="CH137">
        <f>IF(AND(ISNUMBER(CG137),ISNUMBER(CG136)),ABS(CG137-CG136),"")</f>
        <v/>
      </c>
      <c r="CI137">
        <f>IF(COUNT(CG125:CG136)&lt;12,"",AVERAGE(CG125:CG136))</f>
        <v/>
      </c>
      <c r="CJ137">
        <f>IF(COUNT(CH126:CH136)&lt;11,"",AVERAGE(CH126:CH136))</f>
        <v/>
      </c>
      <c r="CK137">
        <f>IF(OR(CI137="",CJ137=""),"",CI137+2.66*CJ137)</f>
        <v/>
      </c>
      <c r="CL137">
        <f>IF(OR(CI137="",CJ137=""),"",CI137-2.66*CJ137)</f>
        <v/>
      </c>
      <c r="CM137">
        <f>IF(OR(CI137="",COUNT(CG130:CG137)&lt;8),"",IF(COUNTIF(CG130:CG137,"&gt;"&amp;CI137)=8,"Above",IF(COUNTIF(CG130:CG137,"&lt;"&amp;CI137)=8,"Below","")))</f>
        <v/>
      </c>
      <c r="CN137">
        <f>IF('Weekly data'!$C137="","",IF(Metrics!$J$17="Seasonal bookings",IF(OR(N(IFERROR(INDEX(Targets!$M$6:$M$45,MATCH('Weekly data'!$C137,Targets!$A$6:$A$45,0)),0))=0,SUM(Seasonality!$B$6:$B$18)=0),"",IFERROR(INDEX(Targets!$M$6:$M$45,MATCH('Weekly data'!$C137,Targets!$A$6:$A$45,0)),0)*$B137/SUM(Seasonality!$B$6:$B$18)),IF(Metrics!$J$17="Seasonal pipeline",IF(OR(N(IFERROR(INDEX(Targets!$M$6:$M$45,MATCH('Weekly data'!$C137,Targets!$A$6:$A$45,0)),0))=0,SUM(Seasonality!$C$6:$C$18)=0),"",IFERROR(INDEX(Targets!$M$6:$M$45,MATCH('Weekly data'!$C137,Targets!$A$6:$A$45,0)),0)*$C137/SUM(Seasonality!$C$6:$C$18)),IF(Metrics!$J$17="Quarter plan",IF(N(IFERROR(INDEX(Targets!$M$6:$M$45,MATCH('Weekly data'!$C137,Targets!$A$6:$A$45,0)),0))=0,"",IFERROR(INDEX(Targets!$M$6:$M$45,MATCH('Weekly data'!$C137,Targets!$A$6:$A$45,0)),0)),IF(AND(Metrics!$J$17="Weekly",ISNUMBER(Metrics!$K$17)),Metrics!$K$17,"")))))</f>
        <v/>
      </c>
      <c r="CO137">
        <f>IF(NOT(ISNUMBER('Weekly data'!P137)),"",IF(Metrics!$L$17="% of target",IF(ISNUMBER(CN137),IF(CN137=0,"",'Weekly data'!P137/CN137),""),'Weekly data'!P137))</f>
        <v/>
      </c>
      <c r="CP137">
        <f>IF(AND(ISNUMBER(CO137),ISNUMBER(CO136)),ABS(CO137-CO136),"")</f>
        <v/>
      </c>
      <c r="CQ137">
        <f>IF(COUNT(CO125:CO136)&lt;12,"",AVERAGE(CO125:CO136))</f>
        <v/>
      </c>
      <c r="CR137">
        <f>IF(COUNT(CP126:CP136)&lt;11,"",AVERAGE(CP126:CP136))</f>
        <v/>
      </c>
      <c r="CS137">
        <f>IF(OR(CQ137="",CR137=""),"",CQ137+2.66*CR137)</f>
        <v/>
      </c>
      <c r="CT137">
        <f>IF(OR(CQ137="",CR137=""),"",CQ137-2.66*CR137)</f>
        <v/>
      </c>
      <c r="CU137">
        <f>IF(OR(CQ137="",COUNT(CO130:CO137)&lt;8),"",IF(COUNTIF(CO130:CO137,"&gt;"&amp;CQ137)=8,"Above",IF(COUNTIF(CO130:CO137,"&lt;"&amp;CQ137)=8,"Below","")))</f>
        <v/>
      </c>
    </row>
    <row r="138">
      <c r="A138" s="8">
        <f>'Weekly data'!A138</f>
        <v/>
      </c>
      <c r="B138">
        <f>IF('Weekly data'!D138="","",INDEX(Seasonality!$B$6:$B$18,'Weekly data'!D138))</f>
        <v/>
      </c>
      <c r="C138">
        <f>IF('Weekly data'!D138="","",INDEX(Seasonality!$C$6:$C$18,'Weekly data'!D138))</f>
        <v/>
      </c>
      <c r="D138">
        <f>IF('Weekly data'!$C138="","",IF(Metrics!$J$6="Seasonal bookings",IF(OR(N(IFERROR(INDEX(Targets!$B$6:$B$45,MATCH('Weekly data'!$C138,Targets!$A$6:$A$45,0)),0))=0,SUM(Seasonality!$B$6:$B$18)=0),"",IFERROR(INDEX(Targets!$B$6:$B$45,MATCH('Weekly data'!$C138,Targets!$A$6:$A$45,0)),0)*$B138/SUM(Seasonality!$B$6:$B$18)),IF(Metrics!$J$6="Seasonal pipeline",IF(OR(N(IFERROR(INDEX(Targets!$B$6:$B$45,MATCH('Weekly data'!$C138,Targets!$A$6:$A$45,0)),0))=0,SUM(Seasonality!$C$6:$C$18)=0),"",IFERROR(INDEX(Targets!$B$6:$B$45,MATCH('Weekly data'!$C138,Targets!$A$6:$A$45,0)),0)*$C138/SUM(Seasonality!$C$6:$C$18)),IF(Metrics!$J$6="Quarter plan",IF(N(IFERROR(INDEX(Targets!$B$6:$B$45,MATCH('Weekly data'!$C138,Targets!$A$6:$A$45,0)),0))=0,"",IFERROR(INDEX(Targets!$B$6:$B$45,MATCH('Weekly data'!$C138,Targets!$A$6:$A$45,0)),0)),IF(AND(Metrics!$J$6="Weekly",ISNUMBER(Metrics!$K$6)),Metrics!$K$6,"")))))</f>
        <v/>
      </c>
      <c r="E138">
        <f>IF(NOT(ISNUMBER('Weekly data'!E138)),"",IF(Metrics!$L$6="% of target",IF(ISNUMBER(D138),IF(D138=0,"",'Weekly data'!E138/D138),""),'Weekly data'!E138))</f>
        <v/>
      </c>
      <c r="F138">
        <f>IF(AND(ISNUMBER(E138),ISNUMBER(E137)),ABS(E138-E137),"")</f>
        <v/>
      </c>
      <c r="G138">
        <f>IF(COUNT(E126:E137)&lt;12,"",AVERAGE(E126:E137))</f>
        <v/>
      </c>
      <c r="H138">
        <f>IF(COUNT(F127:F137)&lt;11,"",AVERAGE(F127:F137))</f>
        <v/>
      </c>
      <c r="I138">
        <f>IF(OR(G138="",H138=""),"",G138+2.66*H138)</f>
        <v/>
      </c>
      <c r="J138">
        <f>IF(OR(G138="",H138=""),"",G138-2.66*H138)</f>
        <v/>
      </c>
      <c r="K138">
        <f>IF(OR(G138="",COUNT(E131:E138)&lt;8),"",IF(COUNTIF(E131:E138,"&gt;"&amp;G138)=8,"Above",IF(COUNTIF(E131:E138,"&lt;"&amp;G138)=8,"Below","")))</f>
        <v/>
      </c>
      <c r="L138">
        <f>IF('Weekly data'!$C138="","",IF(Metrics!$J$7="Seasonal bookings",IF(OR(N(IFERROR(INDEX(Targets!$C$6:$C$45,MATCH('Weekly data'!$C138,Targets!$A$6:$A$45,0)),0))=0,SUM(Seasonality!$B$6:$B$18)=0),"",IFERROR(INDEX(Targets!$C$6:$C$45,MATCH('Weekly data'!$C138,Targets!$A$6:$A$45,0)),0)*$B138/SUM(Seasonality!$B$6:$B$18)),IF(Metrics!$J$7="Seasonal pipeline",IF(OR(N(IFERROR(INDEX(Targets!$C$6:$C$45,MATCH('Weekly data'!$C138,Targets!$A$6:$A$45,0)),0))=0,SUM(Seasonality!$C$6:$C$18)=0),"",IFERROR(INDEX(Targets!$C$6:$C$45,MATCH('Weekly data'!$C138,Targets!$A$6:$A$45,0)),0)*$C138/SUM(Seasonality!$C$6:$C$18)),IF(Metrics!$J$7="Quarter plan",IF(N(IFERROR(INDEX(Targets!$C$6:$C$45,MATCH('Weekly data'!$C138,Targets!$A$6:$A$45,0)),0))=0,"",IFERROR(INDEX(Targets!$C$6:$C$45,MATCH('Weekly data'!$C138,Targets!$A$6:$A$45,0)),0)),IF(AND(Metrics!$J$7="Weekly",ISNUMBER(Metrics!$K$7)),Metrics!$K$7,"")))))</f>
        <v/>
      </c>
      <c r="M138">
        <f>IF(NOT(ISNUMBER('Weekly data'!F138)),"",IF(Metrics!$L$7="% of target",IF(ISNUMBER(L138),IF(L138=0,"",'Weekly data'!F138/L138),""),'Weekly data'!F138))</f>
        <v/>
      </c>
      <c r="N138">
        <f>IF(AND(ISNUMBER(M138),ISNUMBER(M137)),ABS(M138-M137),"")</f>
        <v/>
      </c>
      <c r="O138">
        <f>IF(COUNT(M126:M137)&lt;12,"",AVERAGE(M126:M137))</f>
        <v/>
      </c>
      <c r="P138">
        <f>IF(COUNT(N127:N137)&lt;11,"",AVERAGE(N127:N137))</f>
        <v/>
      </c>
      <c r="Q138">
        <f>IF(OR(O138="",P138=""),"",O138+2.66*P138)</f>
        <v/>
      </c>
      <c r="R138">
        <f>IF(OR(O138="",P138=""),"",O138-2.66*P138)</f>
        <v/>
      </c>
      <c r="S138">
        <f>IF(OR(O138="",COUNT(M131:M138)&lt;8),"",IF(COUNTIF(M131:M138,"&gt;"&amp;O138)=8,"Above",IF(COUNTIF(M131:M138,"&lt;"&amp;O138)=8,"Below","")))</f>
        <v/>
      </c>
      <c r="T138">
        <f>IF('Weekly data'!$C138="","",IF(Metrics!$J$8="Seasonal bookings",IF(OR(N(IFERROR(INDEX(Targets!$D$6:$D$45,MATCH('Weekly data'!$C138,Targets!$A$6:$A$45,0)),0))=0,SUM(Seasonality!$B$6:$B$18)=0),"",IFERROR(INDEX(Targets!$D$6:$D$45,MATCH('Weekly data'!$C138,Targets!$A$6:$A$45,0)),0)*$B138/SUM(Seasonality!$B$6:$B$18)),IF(Metrics!$J$8="Seasonal pipeline",IF(OR(N(IFERROR(INDEX(Targets!$D$6:$D$45,MATCH('Weekly data'!$C138,Targets!$A$6:$A$45,0)),0))=0,SUM(Seasonality!$C$6:$C$18)=0),"",IFERROR(INDEX(Targets!$D$6:$D$45,MATCH('Weekly data'!$C138,Targets!$A$6:$A$45,0)),0)*$C138/SUM(Seasonality!$C$6:$C$18)),IF(Metrics!$J$8="Quarter plan",IF(N(IFERROR(INDEX(Targets!$D$6:$D$45,MATCH('Weekly data'!$C138,Targets!$A$6:$A$45,0)),0))=0,"",IFERROR(INDEX(Targets!$D$6:$D$45,MATCH('Weekly data'!$C138,Targets!$A$6:$A$45,0)),0)),IF(AND(Metrics!$J$8="Weekly",ISNUMBER(Metrics!$K$8)),Metrics!$K$8,"")))))</f>
        <v/>
      </c>
      <c r="U138">
        <f>IF(NOT(ISNUMBER('Weekly data'!G138)),"",IF(Metrics!$L$8="% of target",IF(ISNUMBER(T138),IF(T138=0,"",'Weekly data'!G138/T138),""),'Weekly data'!G138))</f>
        <v/>
      </c>
      <c r="V138">
        <f>IF(AND(ISNUMBER(U138),ISNUMBER(U137)),ABS(U138-U137),"")</f>
        <v/>
      </c>
      <c r="W138">
        <f>IF(COUNT(U126:U137)&lt;12,"",AVERAGE(U126:U137))</f>
        <v/>
      </c>
      <c r="X138">
        <f>IF(COUNT(V127:V137)&lt;11,"",AVERAGE(V127:V137))</f>
        <v/>
      </c>
      <c r="Y138">
        <f>IF(OR(W138="",X138=""),"",W138+2.66*X138)</f>
        <v/>
      </c>
      <c r="Z138">
        <f>IF(OR(W138="",X138=""),"",W138-2.66*X138)</f>
        <v/>
      </c>
      <c r="AA138">
        <f>IF(OR(W138="",COUNT(U131:U138)&lt;8),"",IF(COUNTIF(U131:U138,"&gt;"&amp;W138)=8,"Above",IF(COUNTIF(U131:U138,"&lt;"&amp;W138)=8,"Below","")))</f>
        <v/>
      </c>
      <c r="AB138">
        <f>IF('Weekly data'!$C138="","",IF(Metrics!$J$9="Seasonal bookings",IF(OR(N(IFERROR(INDEX(Targets!$E$6:$E$45,MATCH('Weekly data'!$C138,Targets!$A$6:$A$45,0)),0))=0,SUM(Seasonality!$B$6:$B$18)=0),"",IFERROR(INDEX(Targets!$E$6:$E$45,MATCH('Weekly data'!$C138,Targets!$A$6:$A$45,0)),0)*$B138/SUM(Seasonality!$B$6:$B$18)),IF(Metrics!$J$9="Seasonal pipeline",IF(OR(N(IFERROR(INDEX(Targets!$E$6:$E$45,MATCH('Weekly data'!$C138,Targets!$A$6:$A$45,0)),0))=0,SUM(Seasonality!$C$6:$C$18)=0),"",IFERROR(INDEX(Targets!$E$6:$E$45,MATCH('Weekly data'!$C138,Targets!$A$6:$A$45,0)),0)*$C138/SUM(Seasonality!$C$6:$C$18)),IF(Metrics!$J$9="Quarter plan",IF(N(IFERROR(INDEX(Targets!$E$6:$E$45,MATCH('Weekly data'!$C138,Targets!$A$6:$A$45,0)),0))=0,"",IFERROR(INDEX(Targets!$E$6:$E$45,MATCH('Weekly data'!$C138,Targets!$A$6:$A$45,0)),0)),IF(AND(Metrics!$J$9="Weekly",ISNUMBER(Metrics!$K$9)),Metrics!$K$9,"")))))</f>
        <v/>
      </c>
      <c r="AC138">
        <f>IF(NOT(ISNUMBER('Weekly data'!H138)),"",IF(Metrics!$L$9="% of target",IF(ISNUMBER(AB138),IF(AB138=0,"",'Weekly data'!H138/AB138),""),'Weekly data'!H138))</f>
        <v/>
      </c>
      <c r="AD138">
        <f>IF(AND(ISNUMBER(AC138),ISNUMBER(AC137)),ABS(AC138-AC137),"")</f>
        <v/>
      </c>
      <c r="AE138">
        <f>IF(COUNT(AC126:AC137)&lt;12,"",AVERAGE(AC126:AC137))</f>
        <v/>
      </c>
      <c r="AF138">
        <f>IF(COUNT(AD127:AD137)&lt;11,"",AVERAGE(AD127:AD137))</f>
        <v/>
      </c>
      <c r="AG138">
        <f>IF(OR(AE138="",AF138=""),"",AE138+2.66*AF138)</f>
        <v/>
      </c>
      <c r="AH138">
        <f>IF(OR(AE138="",AF138=""),"",AE138-2.66*AF138)</f>
        <v/>
      </c>
      <c r="AI138">
        <f>IF(OR(AE138="",COUNT(AC131:AC138)&lt;8),"",IF(COUNTIF(AC131:AC138,"&gt;"&amp;AE138)=8,"Above",IF(COUNTIF(AC131:AC138,"&lt;"&amp;AE138)=8,"Below","")))</f>
        <v/>
      </c>
      <c r="AJ138">
        <f>IF('Weekly data'!$C138="","",IF(Metrics!$J$10="Seasonal bookings",IF(OR(N(IFERROR(INDEX(Targets!$F$6:$F$45,MATCH('Weekly data'!$C138,Targets!$A$6:$A$45,0)),0))=0,SUM(Seasonality!$B$6:$B$18)=0),"",IFERROR(INDEX(Targets!$F$6:$F$45,MATCH('Weekly data'!$C138,Targets!$A$6:$A$45,0)),0)*$B138/SUM(Seasonality!$B$6:$B$18)),IF(Metrics!$J$10="Seasonal pipeline",IF(OR(N(IFERROR(INDEX(Targets!$F$6:$F$45,MATCH('Weekly data'!$C138,Targets!$A$6:$A$45,0)),0))=0,SUM(Seasonality!$C$6:$C$18)=0),"",IFERROR(INDEX(Targets!$F$6:$F$45,MATCH('Weekly data'!$C138,Targets!$A$6:$A$45,0)),0)*$C138/SUM(Seasonality!$C$6:$C$18)),IF(Metrics!$J$10="Quarter plan",IF(N(IFERROR(INDEX(Targets!$F$6:$F$45,MATCH('Weekly data'!$C138,Targets!$A$6:$A$45,0)),0))=0,"",IFERROR(INDEX(Targets!$F$6:$F$45,MATCH('Weekly data'!$C138,Targets!$A$6:$A$45,0)),0)),IF(AND(Metrics!$J$10="Weekly",ISNUMBER(Metrics!$K$10)),Metrics!$K$10,"")))))</f>
        <v/>
      </c>
      <c r="AK138">
        <f>IF(NOT(ISNUMBER('Weekly data'!I138)),"",IF(Metrics!$L$10="% of target",IF(ISNUMBER(AJ138),IF(AJ138=0,"",'Weekly data'!I138/AJ138),""),'Weekly data'!I138))</f>
        <v/>
      </c>
      <c r="AL138">
        <f>IF(AND(ISNUMBER(AK138),ISNUMBER(AK137)),ABS(AK138-AK137),"")</f>
        <v/>
      </c>
      <c r="AM138">
        <f>IF(COUNT(AK126:AK137)&lt;12,"",AVERAGE(AK126:AK137))</f>
        <v/>
      </c>
      <c r="AN138">
        <f>IF(COUNT(AL127:AL137)&lt;11,"",AVERAGE(AL127:AL137))</f>
        <v/>
      </c>
      <c r="AO138">
        <f>IF(OR(AM138="",AN138=""),"",AM138+2.66*AN138)</f>
        <v/>
      </c>
      <c r="AP138">
        <f>IF(OR(AM138="",AN138=""),"",AM138-2.66*AN138)</f>
        <v/>
      </c>
      <c r="AQ138">
        <f>IF(OR(AM138="",COUNT(AK131:AK138)&lt;8),"",IF(COUNTIF(AK131:AK138,"&gt;"&amp;AM138)=8,"Above",IF(COUNTIF(AK131:AK138,"&lt;"&amp;AM138)=8,"Below","")))</f>
        <v/>
      </c>
      <c r="AR138">
        <f>IF('Weekly data'!$C138="","",IF(Metrics!$J$11="Seasonal bookings",IF(OR(N(IFERROR(INDEX(Targets!$G$6:$G$45,MATCH('Weekly data'!$C138,Targets!$A$6:$A$45,0)),0))=0,SUM(Seasonality!$B$6:$B$18)=0),"",IFERROR(INDEX(Targets!$G$6:$G$45,MATCH('Weekly data'!$C138,Targets!$A$6:$A$45,0)),0)*$B138/SUM(Seasonality!$B$6:$B$18)),IF(Metrics!$J$11="Seasonal pipeline",IF(OR(N(IFERROR(INDEX(Targets!$G$6:$G$45,MATCH('Weekly data'!$C138,Targets!$A$6:$A$45,0)),0))=0,SUM(Seasonality!$C$6:$C$18)=0),"",IFERROR(INDEX(Targets!$G$6:$G$45,MATCH('Weekly data'!$C138,Targets!$A$6:$A$45,0)),0)*$C138/SUM(Seasonality!$C$6:$C$18)),IF(Metrics!$J$11="Quarter plan",IF(N(IFERROR(INDEX(Targets!$G$6:$G$45,MATCH('Weekly data'!$C138,Targets!$A$6:$A$45,0)),0))=0,"",IFERROR(INDEX(Targets!$G$6:$G$45,MATCH('Weekly data'!$C138,Targets!$A$6:$A$45,0)),0)),IF(AND(Metrics!$J$11="Weekly",ISNUMBER(Metrics!$K$11)),Metrics!$K$11,"")))))</f>
        <v/>
      </c>
      <c r="AS138">
        <f>IF(NOT(ISNUMBER('Weekly data'!J138)),"",IF(Metrics!$L$11="% of target",IF(ISNUMBER(AR138),IF(AR138=0,"",'Weekly data'!J138/AR138),""),'Weekly data'!J138))</f>
        <v/>
      </c>
      <c r="AT138">
        <f>IF(AND(ISNUMBER(AS138),ISNUMBER(AS137)),ABS(AS138-AS137),"")</f>
        <v/>
      </c>
      <c r="AU138">
        <f>IF(COUNT(AS126:AS137)&lt;12,"",AVERAGE(AS126:AS137))</f>
        <v/>
      </c>
      <c r="AV138">
        <f>IF(COUNT(AT127:AT137)&lt;11,"",AVERAGE(AT127:AT137))</f>
        <v/>
      </c>
      <c r="AW138">
        <f>IF(OR(AU138="",AV138=""),"",AU138+2.66*AV138)</f>
        <v/>
      </c>
      <c r="AX138">
        <f>IF(OR(AU138="",AV138=""),"",AU138-2.66*AV138)</f>
        <v/>
      </c>
      <c r="AY138">
        <f>IF(OR(AU138="",COUNT(AS131:AS138)&lt;8),"",IF(COUNTIF(AS131:AS138,"&gt;"&amp;AU138)=8,"Above",IF(COUNTIF(AS131:AS138,"&lt;"&amp;AU138)=8,"Below","")))</f>
        <v/>
      </c>
      <c r="AZ138">
        <f>IF('Weekly data'!$C138="","",IF(Metrics!$J$12="Seasonal bookings",IF(OR(N(IFERROR(INDEX(Targets!$H$6:$H$45,MATCH('Weekly data'!$C138,Targets!$A$6:$A$45,0)),0))=0,SUM(Seasonality!$B$6:$B$18)=0),"",IFERROR(INDEX(Targets!$H$6:$H$45,MATCH('Weekly data'!$C138,Targets!$A$6:$A$45,0)),0)*$B138/SUM(Seasonality!$B$6:$B$18)),IF(Metrics!$J$12="Seasonal pipeline",IF(OR(N(IFERROR(INDEX(Targets!$H$6:$H$45,MATCH('Weekly data'!$C138,Targets!$A$6:$A$45,0)),0))=0,SUM(Seasonality!$C$6:$C$18)=0),"",IFERROR(INDEX(Targets!$H$6:$H$45,MATCH('Weekly data'!$C138,Targets!$A$6:$A$45,0)),0)*$C138/SUM(Seasonality!$C$6:$C$18)),IF(Metrics!$J$12="Quarter plan",IF(N(IFERROR(INDEX(Targets!$H$6:$H$45,MATCH('Weekly data'!$C138,Targets!$A$6:$A$45,0)),0))=0,"",IFERROR(INDEX(Targets!$H$6:$H$45,MATCH('Weekly data'!$C138,Targets!$A$6:$A$45,0)),0)),IF(AND(Metrics!$J$12="Weekly",ISNUMBER(Metrics!$K$12)),Metrics!$K$12,"")))))</f>
        <v/>
      </c>
      <c r="BA138">
        <f>IF(NOT(ISNUMBER('Weekly data'!K138)),"",IF(Metrics!$L$12="% of target",IF(ISNUMBER(AZ138),IF(AZ138=0,"",'Weekly data'!K138/AZ138),""),'Weekly data'!K138))</f>
        <v/>
      </c>
      <c r="BB138">
        <f>IF(AND(ISNUMBER(BA138),ISNUMBER(BA137)),ABS(BA138-BA137),"")</f>
        <v/>
      </c>
      <c r="BC138">
        <f>IF(COUNT(BA126:BA137)&lt;12,"",AVERAGE(BA126:BA137))</f>
        <v/>
      </c>
      <c r="BD138">
        <f>IF(COUNT(BB127:BB137)&lt;11,"",AVERAGE(BB127:BB137))</f>
        <v/>
      </c>
      <c r="BE138">
        <f>IF(OR(BC138="",BD138=""),"",BC138+2.66*BD138)</f>
        <v/>
      </c>
      <c r="BF138">
        <f>IF(OR(BC138="",BD138=""),"",BC138-2.66*BD138)</f>
        <v/>
      </c>
      <c r="BG138">
        <f>IF(OR(BC138="",COUNT(BA131:BA138)&lt;8),"",IF(COUNTIF(BA131:BA138,"&gt;"&amp;BC138)=8,"Above",IF(COUNTIF(BA131:BA138,"&lt;"&amp;BC138)=8,"Below","")))</f>
        <v/>
      </c>
      <c r="BH138">
        <f>IF('Weekly data'!$C138="","",IF(Metrics!$J$13="Seasonal bookings",IF(OR(N(IFERROR(INDEX(Targets!$I$6:$I$45,MATCH('Weekly data'!$C138,Targets!$A$6:$A$45,0)),0))=0,SUM(Seasonality!$B$6:$B$18)=0),"",IFERROR(INDEX(Targets!$I$6:$I$45,MATCH('Weekly data'!$C138,Targets!$A$6:$A$45,0)),0)*$B138/SUM(Seasonality!$B$6:$B$18)),IF(Metrics!$J$13="Seasonal pipeline",IF(OR(N(IFERROR(INDEX(Targets!$I$6:$I$45,MATCH('Weekly data'!$C138,Targets!$A$6:$A$45,0)),0))=0,SUM(Seasonality!$C$6:$C$18)=0),"",IFERROR(INDEX(Targets!$I$6:$I$45,MATCH('Weekly data'!$C138,Targets!$A$6:$A$45,0)),0)*$C138/SUM(Seasonality!$C$6:$C$18)),IF(Metrics!$J$13="Quarter plan",IF(N(IFERROR(INDEX(Targets!$I$6:$I$45,MATCH('Weekly data'!$C138,Targets!$A$6:$A$45,0)),0))=0,"",IFERROR(INDEX(Targets!$I$6:$I$45,MATCH('Weekly data'!$C138,Targets!$A$6:$A$45,0)),0)),IF(AND(Metrics!$J$13="Weekly",ISNUMBER(Metrics!$K$13)),Metrics!$K$13,"")))))</f>
        <v/>
      </c>
      <c r="BI138">
        <f>IF(NOT(ISNUMBER('Weekly data'!L138)),"",IF(Metrics!$L$13="% of target",IF(ISNUMBER(BH138),IF(BH138=0,"",'Weekly data'!L138/BH138),""),'Weekly data'!L138))</f>
        <v/>
      </c>
      <c r="BJ138">
        <f>IF(AND(ISNUMBER(BI138),ISNUMBER(BI137)),ABS(BI138-BI137),"")</f>
        <v/>
      </c>
      <c r="BK138">
        <f>IF(COUNT(BI126:BI137)&lt;12,"",AVERAGE(BI126:BI137))</f>
        <v/>
      </c>
      <c r="BL138">
        <f>IF(COUNT(BJ127:BJ137)&lt;11,"",AVERAGE(BJ127:BJ137))</f>
        <v/>
      </c>
      <c r="BM138">
        <f>IF(OR(BK138="",BL138=""),"",BK138+2.66*BL138)</f>
        <v/>
      </c>
      <c r="BN138">
        <f>IF(OR(BK138="",BL138=""),"",BK138-2.66*BL138)</f>
        <v/>
      </c>
      <c r="BO138">
        <f>IF(OR(BK138="",COUNT(BI131:BI138)&lt;8),"",IF(COUNTIF(BI131:BI138,"&gt;"&amp;BK138)=8,"Above",IF(COUNTIF(BI131:BI138,"&lt;"&amp;BK138)=8,"Below","")))</f>
        <v/>
      </c>
      <c r="BP138">
        <f>IF('Weekly data'!$C138="","",IF(Metrics!$J$14="Seasonal bookings",IF(OR(N(IFERROR(INDEX(Targets!$J$6:$J$45,MATCH('Weekly data'!$C138,Targets!$A$6:$A$45,0)),0))=0,SUM(Seasonality!$B$6:$B$18)=0),"",IFERROR(INDEX(Targets!$J$6:$J$45,MATCH('Weekly data'!$C138,Targets!$A$6:$A$45,0)),0)*$B138/SUM(Seasonality!$B$6:$B$18)),IF(Metrics!$J$14="Seasonal pipeline",IF(OR(N(IFERROR(INDEX(Targets!$J$6:$J$45,MATCH('Weekly data'!$C138,Targets!$A$6:$A$45,0)),0))=0,SUM(Seasonality!$C$6:$C$18)=0),"",IFERROR(INDEX(Targets!$J$6:$J$45,MATCH('Weekly data'!$C138,Targets!$A$6:$A$45,0)),0)*$C138/SUM(Seasonality!$C$6:$C$18)),IF(Metrics!$J$14="Quarter plan",IF(N(IFERROR(INDEX(Targets!$J$6:$J$45,MATCH('Weekly data'!$C138,Targets!$A$6:$A$45,0)),0))=0,"",IFERROR(INDEX(Targets!$J$6:$J$45,MATCH('Weekly data'!$C138,Targets!$A$6:$A$45,0)),0)),IF(AND(Metrics!$J$14="Weekly",ISNUMBER(Metrics!$K$14)),Metrics!$K$14,"")))))</f>
        <v/>
      </c>
      <c r="BQ138">
        <f>IF(NOT(ISNUMBER('Weekly data'!M138)),"",IF(Metrics!$L$14="% of target",IF(ISNUMBER(BP138),IF(BP138=0,"",'Weekly data'!M138/BP138),""),'Weekly data'!M138))</f>
        <v/>
      </c>
      <c r="BR138">
        <f>IF(AND(ISNUMBER(BQ138),ISNUMBER(BQ137)),ABS(BQ138-BQ137),"")</f>
        <v/>
      </c>
      <c r="BS138">
        <f>IF(COUNT(BQ126:BQ137)&lt;12,"",AVERAGE(BQ126:BQ137))</f>
        <v/>
      </c>
      <c r="BT138">
        <f>IF(COUNT(BR127:BR137)&lt;11,"",AVERAGE(BR127:BR137))</f>
        <v/>
      </c>
      <c r="BU138">
        <f>IF(OR(BS138="",BT138=""),"",BS138+2.66*BT138)</f>
        <v/>
      </c>
      <c r="BV138">
        <f>IF(OR(BS138="",BT138=""),"",BS138-2.66*BT138)</f>
        <v/>
      </c>
      <c r="BW138">
        <f>IF(OR(BS138="",COUNT(BQ131:BQ138)&lt;8),"",IF(COUNTIF(BQ131:BQ138,"&gt;"&amp;BS138)=8,"Above",IF(COUNTIF(BQ131:BQ138,"&lt;"&amp;BS138)=8,"Below","")))</f>
        <v/>
      </c>
      <c r="BX138">
        <f>IF('Weekly data'!$C138="","",IF(Metrics!$J$15="Seasonal bookings",IF(OR(N(IFERROR(INDEX(Targets!$K$6:$K$45,MATCH('Weekly data'!$C138,Targets!$A$6:$A$45,0)),0))=0,SUM(Seasonality!$B$6:$B$18)=0),"",IFERROR(INDEX(Targets!$K$6:$K$45,MATCH('Weekly data'!$C138,Targets!$A$6:$A$45,0)),0)*$B138/SUM(Seasonality!$B$6:$B$18)),IF(Metrics!$J$15="Seasonal pipeline",IF(OR(N(IFERROR(INDEX(Targets!$K$6:$K$45,MATCH('Weekly data'!$C138,Targets!$A$6:$A$45,0)),0))=0,SUM(Seasonality!$C$6:$C$18)=0),"",IFERROR(INDEX(Targets!$K$6:$K$45,MATCH('Weekly data'!$C138,Targets!$A$6:$A$45,0)),0)*$C138/SUM(Seasonality!$C$6:$C$18)),IF(Metrics!$J$15="Quarter plan",IF(N(IFERROR(INDEX(Targets!$K$6:$K$45,MATCH('Weekly data'!$C138,Targets!$A$6:$A$45,0)),0))=0,"",IFERROR(INDEX(Targets!$K$6:$K$45,MATCH('Weekly data'!$C138,Targets!$A$6:$A$45,0)),0)),IF(AND(Metrics!$J$15="Weekly",ISNUMBER(Metrics!$K$15)),Metrics!$K$15,"")))))</f>
        <v/>
      </c>
      <c r="BY138">
        <f>IF(NOT(ISNUMBER('Weekly data'!N138)),"",IF(Metrics!$L$15="% of target",IF(ISNUMBER(BX138),IF(BX138=0,"",'Weekly data'!N138/BX138),""),'Weekly data'!N138))</f>
        <v/>
      </c>
      <c r="BZ138">
        <f>IF(AND(ISNUMBER(BY138),ISNUMBER(BY137)),ABS(BY138-BY137),"")</f>
        <v/>
      </c>
      <c r="CA138">
        <f>IF(COUNT(BY126:BY137)&lt;12,"",AVERAGE(BY126:BY137))</f>
        <v/>
      </c>
      <c r="CB138">
        <f>IF(COUNT(BZ127:BZ137)&lt;11,"",AVERAGE(BZ127:BZ137))</f>
        <v/>
      </c>
      <c r="CC138">
        <f>IF(OR(CA138="",CB138=""),"",CA138+2.66*CB138)</f>
        <v/>
      </c>
      <c r="CD138">
        <f>IF(OR(CA138="",CB138=""),"",CA138-2.66*CB138)</f>
        <v/>
      </c>
      <c r="CE138">
        <f>IF(OR(CA138="",COUNT(BY131:BY138)&lt;8),"",IF(COUNTIF(BY131:BY138,"&gt;"&amp;CA138)=8,"Above",IF(COUNTIF(BY131:BY138,"&lt;"&amp;CA138)=8,"Below","")))</f>
        <v/>
      </c>
      <c r="CF138">
        <f>IF('Weekly data'!$C138="","",IF(Metrics!$J$16="Seasonal bookings",IF(OR(N(IFERROR(INDEX(Targets!$L$6:$L$45,MATCH('Weekly data'!$C138,Targets!$A$6:$A$45,0)),0))=0,SUM(Seasonality!$B$6:$B$18)=0),"",IFERROR(INDEX(Targets!$L$6:$L$45,MATCH('Weekly data'!$C138,Targets!$A$6:$A$45,0)),0)*$B138/SUM(Seasonality!$B$6:$B$18)),IF(Metrics!$J$16="Seasonal pipeline",IF(OR(N(IFERROR(INDEX(Targets!$L$6:$L$45,MATCH('Weekly data'!$C138,Targets!$A$6:$A$45,0)),0))=0,SUM(Seasonality!$C$6:$C$18)=0),"",IFERROR(INDEX(Targets!$L$6:$L$45,MATCH('Weekly data'!$C138,Targets!$A$6:$A$45,0)),0)*$C138/SUM(Seasonality!$C$6:$C$18)),IF(Metrics!$J$16="Quarter plan",IF(N(IFERROR(INDEX(Targets!$L$6:$L$45,MATCH('Weekly data'!$C138,Targets!$A$6:$A$45,0)),0))=0,"",IFERROR(INDEX(Targets!$L$6:$L$45,MATCH('Weekly data'!$C138,Targets!$A$6:$A$45,0)),0)),IF(AND(Metrics!$J$16="Weekly",ISNUMBER(Metrics!$K$16)),Metrics!$K$16,"")))))</f>
        <v/>
      </c>
      <c r="CG138">
        <f>IF(NOT(ISNUMBER('Weekly data'!O138)),"",IF(Metrics!$L$16="% of target",IF(ISNUMBER(CF138),IF(CF138=0,"",'Weekly data'!O138/CF138),""),'Weekly data'!O138))</f>
        <v/>
      </c>
      <c r="CH138">
        <f>IF(AND(ISNUMBER(CG138),ISNUMBER(CG137)),ABS(CG138-CG137),"")</f>
        <v/>
      </c>
      <c r="CI138">
        <f>IF(COUNT(CG126:CG137)&lt;12,"",AVERAGE(CG126:CG137))</f>
        <v/>
      </c>
      <c r="CJ138">
        <f>IF(COUNT(CH127:CH137)&lt;11,"",AVERAGE(CH127:CH137))</f>
        <v/>
      </c>
      <c r="CK138">
        <f>IF(OR(CI138="",CJ138=""),"",CI138+2.66*CJ138)</f>
        <v/>
      </c>
      <c r="CL138">
        <f>IF(OR(CI138="",CJ138=""),"",CI138-2.66*CJ138)</f>
        <v/>
      </c>
      <c r="CM138">
        <f>IF(OR(CI138="",COUNT(CG131:CG138)&lt;8),"",IF(COUNTIF(CG131:CG138,"&gt;"&amp;CI138)=8,"Above",IF(COUNTIF(CG131:CG138,"&lt;"&amp;CI138)=8,"Below","")))</f>
        <v/>
      </c>
      <c r="CN138">
        <f>IF('Weekly data'!$C138="","",IF(Metrics!$J$17="Seasonal bookings",IF(OR(N(IFERROR(INDEX(Targets!$M$6:$M$45,MATCH('Weekly data'!$C138,Targets!$A$6:$A$45,0)),0))=0,SUM(Seasonality!$B$6:$B$18)=0),"",IFERROR(INDEX(Targets!$M$6:$M$45,MATCH('Weekly data'!$C138,Targets!$A$6:$A$45,0)),0)*$B138/SUM(Seasonality!$B$6:$B$18)),IF(Metrics!$J$17="Seasonal pipeline",IF(OR(N(IFERROR(INDEX(Targets!$M$6:$M$45,MATCH('Weekly data'!$C138,Targets!$A$6:$A$45,0)),0))=0,SUM(Seasonality!$C$6:$C$18)=0),"",IFERROR(INDEX(Targets!$M$6:$M$45,MATCH('Weekly data'!$C138,Targets!$A$6:$A$45,0)),0)*$C138/SUM(Seasonality!$C$6:$C$18)),IF(Metrics!$J$17="Quarter plan",IF(N(IFERROR(INDEX(Targets!$M$6:$M$45,MATCH('Weekly data'!$C138,Targets!$A$6:$A$45,0)),0))=0,"",IFERROR(INDEX(Targets!$M$6:$M$45,MATCH('Weekly data'!$C138,Targets!$A$6:$A$45,0)),0)),IF(AND(Metrics!$J$17="Weekly",ISNUMBER(Metrics!$K$17)),Metrics!$K$17,"")))))</f>
        <v/>
      </c>
      <c r="CO138">
        <f>IF(NOT(ISNUMBER('Weekly data'!P138)),"",IF(Metrics!$L$17="% of target",IF(ISNUMBER(CN138),IF(CN138=0,"",'Weekly data'!P138/CN138),""),'Weekly data'!P138))</f>
        <v/>
      </c>
      <c r="CP138">
        <f>IF(AND(ISNUMBER(CO138),ISNUMBER(CO137)),ABS(CO138-CO137),"")</f>
        <v/>
      </c>
      <c r="CQ138">
        <f>IF(COUNT(CO126:CO137)&lt;12,"",AVERAGE(CO126:CO137))</f>
        <v/>
      </c>
      <c r="CR138">
        <f>IF(COUNT(CP127:CP137)&lt;11,"",AVERAGE(CP127:CP137))</f>
        <v/>
      </c>
      <c r="CS138">
        <f>IF(OR(CQ138="",CR138=""),"",CQ138+2.66*CR138)</f>
        <v/>
      </c>
      <c r="CT138">
        <f>IF(OR(CQ138="",CR138=""),"",CQ138-2.66*CR138)</f>
        <v/>
      </c>
      <c r="CU138">
        <f>IF(OR(CQ138="",COUNT(CO131:CO138)&lt;8),"",IF(COUNTIF(CO131:CO138,"&gt;"&amp;CQ138)=8,"Above",IF(COUNTIF(CO131:CO138,"&lt;"&amp;CQ138)=8,"Below","")))</f>
        <v/>
      </c>
    </row>
    <row r="139">
      <c r="A139" s="8">
        <f>'Weekly data'!A139</f>
        <v/>
      </c>
      <c r="B139">
        <f>IF('Weekly data'!D139="","",INDEX(Seasonality!$B$6:$B$18,'Weekly data'!D139))</f>
        <v/>
      </c>
      <c r="C139">
        <f>IF('Weekly data'!D139="","",INDEX(Seasonality!$C$6:$C$18,'Weekly data'!D139))</f>
        <v/>
      </c>
      <c r="D139">
        <f>IF('Weekly data'!$C139="","",IF(Metrics!$J$6="Seasonal bookings",IF(OR(N(IFERROR(INDEX(Targets!$B$6:$B$45,MATCH('Weekly data'!$C139,Targets!$A$6:$A$45,0)),0))=0,SUM(Seasonality!$B$6:$B$18)=0),"",IFERROR(INDEX(Targets!$B$6:$B$45,MATCH('Weekly data'!$C139,Targets!$A$6:$A$45,0)),0)*$B139/SUM(Seasonality!$B$6:$B$18)),IF(Metrics!$J$6="Seasonal pipeline",IF(OR(N(IFERROR(INDEX(Targets!$B$6:$B$45,MATCH('Weekly data'!$C139,Targets!$A$6:$A$45,0)),0))=0,SUM(Seasonality!$C$6:$C$18)=0),"",IFERROR(INDEX(Targets!$B$6:$B$45,MATCH('Weekly data'!$C139,Targets!$A$6:$A$45,0)),0)*$C139/SUM(Seasonality!$C$6:$C$18)),IF(Metrics!$J$6="Quarter plan",IF(N(IFERROR(INDEX(Targets!$B$6:$B$45,MATCH('Weekly data'!$C139,Targets!$A$6:$A$45,0)),0))=0,"",IFERROR(INDEX(Targets!$B$6:$B$45,MATCH('Weekly data'!$C139,Targets!$A$6:$A$45,0)),0)),IF(AND(Metrics!$J$6="Weekly",ISNUMBER(Metrics!$K$6)),Metrics!$K$6,"")))))</f>
        <v/>
      </c>
      <c r="E139">
        <f>IF(NOT(ISNUMBER('Weekly data'!E139)),"",IF(Metrics!$L$6="% of target",IF(ISNUMBER(D139),IF(D139=0,"",'Weekly data'!E139/D139),""),'Weekly data'!E139))</f>
        <v/>
      </c>
      <c r="F139">
        <f>IF(AND(ISNUMBER(E139),ISNUMBER(E138)),ABS(E139-E138),"")</f>
        <v/>
      </c>
      <c r="G139">
        <f>IF(COUNT(E127:E138)&lt;12,"",AVERAGE(E127:E138))</f>
        <v/>
      </c>
      <c r="H139">
        <f>IF(COUNT(F128:F138)&lt;11,"",AVERAGE(F128:F138))</f>
        <v/>
      </c>
      <c r="I139">
        <f>IF(OR(G139="",H139=""),"",G139+2.66*H139)</f>
        <v/>
      </c>
      <c r="J139">
        <f>IF(OR(G139="",H139=""),"",G139-2.66*H139)</f>
        <v/>
      </c>
      <c r="K139">
        <f>IF(OR(G139="",COUNT(E132:E139)&lt;8),"",IF(COUNTIF(E132:E139,"&gt;"&amp;G139)=8,"Above",IF(COUNTIF(E132:E139,"&lt;"&amp;G139)=8,"Below","")))</f>
        <v/>
      </c>
      <c r="L139">
        <f>IF('Weekly data'!$C139="","",IF(Metrics!$J$7="Seasonal bookings",IF(OR(N(IFERROR(INDEX(Targets!$C$6:$C$45,MATCH('Weekly data'!$C139,Targets!$A$6:$A$45,0)),0))=0,SUM(Seasonality!$B$6:$B$18)=0),"",IFERROR(INDEX(Targets!$C$6:$C$45,MATCH('Weekly data'!$C139,Targets!$A$6:$A$45,0)),0)*$B139/SUM(Seasonality!$B$6:$B$18)),IF(Metrics!$J$7="Seasonal pipeline",IF(OR(N(IFERROR(INDEX(Targets!$C$6:$C$45,MATCH('Weekly data'!$C139,Targets!$A$6:$A$45,0)),0))=0,SUM(Seasonality!$C$6:$C$18)=0),"",IFERROR(INDEX(Targets!$C$6:$C$45,MATCH('Weekly data'!$C139,Targets!$A$6:$A$45,0)),0)*$C139/SUM(Seasonality!$C$6:$C$18)),IF(Metrics!$J$7="Quarter plan",IF(N(IFERROR(INDEX(Targets!$C$6:$C$45,MATCH('Weekly data'!$C139,Targets!$A$6:$A$45,0)),0))=0,"",IFERROR(INDEX(Targets!$C$6:$C$45,MATCH('Weekly data'!$C139,Targets!$A$6:$A$45,0)),0)),IF(AND(Metrics!$J$7="Weekly",ISNUMBER(Metrics!$K$7)),Metrics!$K$7,"")))))</f>
        <v/>
      </c>
      <c r="M139">
        <f>IF(NOT(ISNUMBER('Weekly data'!F139)),"",IF(Metrics!$L$7="% of target",IF(ISNUMBER(L139),IF(L139=0,"",'Weekly data'!F139/L139),""),'Weekly data'!F139))</f>
        <v/>
      </c>
      <c r="N139">
        <f>IF(AND(ISNUMBER(M139),ISNUMBER(M138)),ABS(M139-M138),"")</f>
        <v/>
      </c>
      <c r="O139">
        <f>IF(COUNT(M127:M138)&lt;12,"",AVERAGE(M127:M138))</f>
        <v/>
      </c>
      <c r="P139">
        <f>IF(COUNT(N128:N138)&lt;11,"",AVERAGE(N128:N138))</f>
        <v/>
      </c>
      <c r="Q139">
        <f>IF(OR(O139="",P139=""),"",O139+2.66*P139)</f>
        <v/>
      </c>
      <c r="R139">
        <f>IF(OR(O139="",P139=""),"",O139-2.66*P139)</f>
        <v/>
      </c>
      <c r="S139">
        <f>IF(OR(O139="",COUNT(M132:M139)&lt;8),"",IF(COUNTIF(M132:M139,"&gt;"&amp;O139)=8,"Above",IF(COUNTIF(M132:M139,"&lt;"&amp;O139)=8,"Below","")))</f>
        <v/>
      </c>
      <c r="T139">
        <f>IF('Weekly data'!$C139="","",IF(Metrics!$J$8="Seasonal bookings",IF(OR(N(IFERROR(INDEX(Targets!$D$6:$D$45,MATCH('Weekly data'!$C139,Targets!$A$6:$A$45,0)),0))=0,SUM(Seasonality!$B$6:$B$18)=0),"",IFERROR(INDEX(Targets!$D$6:$D$45,MATCH('Weekly data'!$C139,Targets!$A$6:$A$45,0)),0)*$B139/SUM(Seasonality!$B$6:$B$18)),IF(Metrics!$J$8="Seasonal pipeline",IF(OR(N(IFERROR(INDEX(Targets!$D$6:$D$45,MATCH('Weekly data'!$C139,Targets!$A$6:$A$45,0)),0))=0,SUM(Seasonality!$C$6:$C$18)=0),"",IFERROR(INDEX(Targets!$D$6:$D$45,MATCH('Weekly data'!$C139,Targets!$A$6:$A$45,0)),0)*$C139/SUM(Seasonality!$C$6:$C$18)),IF(Metrics!$J$8="Quarter plan",IF(N(IFERROR(INDEX(Targets!$D$6:$D$45,MATCH('Weekly data'!$C139,Targets!$A$6:$A$45,0)),0))=0,"",IFERROR(INDEX(Targets!$D$6:$D$45,MATCH('Weekly data'!$C139,Targets!$A$6:$A$45,0)),0)),IF(AND(Metrics!$J$8="Weekly",ISNUMBER(Metrics!$K$8)),Metrics!$K$8,"")))))</f>
        <v/>
      </c>
      <c r="U139">
        <f>IF(NOT(ISNUMBER('Weekly data'!G139)),"",IF(Metrics!$L$8="% of target",IF(ISNUMBER(T139),IF(T139=0,"",'Weekly data'!G139/T139),""),'Weekly data'!G139))</f>
        <v/>
      </c>
      <c r="V139">
        <f>IF(AND(ISNUMBER(U139),ISNUMBER(U138)),ABS(U139-U138),"")</f>
        <v/>
      </c>
      <c r="W139">
        <f>IF(COUNT(U127:U138)&lt;12,"",AVERAGE(U127:U138))</f>
        <v/>
      </c>
      <c r="X139">
        <f>IF(COUNT(V128:V138)&lt;11,"",AVERAGE(V128:V138))</f>
        <v/>
      </c>
      <c r="Y139">
        <f>IF(OR(W139="",X139=""),"",W139+2.66*X139)</f>
        <v/>
      </c>
      <c r="Z139">
        <f>IF(OR(W139="",X139=""),"",W139-2.66*X139)</f>
        <v/>
      </c>
      <c r="AA139">
        <f>IF(OR(W139="",COUNT(U132:U139)&lt;8),"",IF(COUNTIF(U132:U139,"&gt;"&amp;W139)=8,"Above",IF(COUNTIF(U132:U139,"&lt;"&amp;W139)=8,"Below","")))</f>
        <v/>
      </c>
      <c r="AB139">
        <f>IF('Weekly data'!$C139="","",IF(Metrics!$J$9="Seasonal bookings",IF(OR(N(IFERROR(INDEX(Targets!$E$6:$E$45,MATCH('Weekly data'!$C139,Targets!$A$6:$A$45,0)),0))=0,SUM(Seasonality!$B$6:$B$18)=0),"",IFERROR(INDEX(Targets!$E$6:$E$45,MATCH('Weekly data'!$C139,Targets!$A$6:$A$45,0)),0)*$B139/SUM(Seasonality!$B$6:$B$18)),IF(Metrics!$J$9="Seasonal pipeline",IF(OR(N(IFERROR(INDEX(Targets!$E$6:$E$45,MATCH('Weekly data'!$C139,Targets!$A$6:$A$45,0)),0))=0,SUM(Seasonality!$C$6:$C$18)=0),"",IFERROR(INDEX(Targets!$E$6:$E$45,MATCH('Weekly data'!$C139,Targets!$A$6:$A$45,0)),0)*$C139/SUM(Seasonality!$C$6:$C$18)),IF(Metrics!$J$9="Quarter plan",IF(N(IFERROR(INDEX(Targets!$E$6:$E$45,MATCH('Weekly data'!$C139,Targets!$A$6:$A$45,0)),0))=0,"",IFERROR(INDEX(Targets!$E$6:$E$45,MATCH('Weekly data'!$C139,Targets!$A$6:$A$45,0)),0)),IF(AND(Metrics!$J$9="Weekly",ISNUMBER(Metrics!$K$9)),Metrics!$K$9,"")))))</f>
        <v/>
      </c>
      <c r="AC139">
        <f>IF(NOT(ISNUMBER('Weekly data'!H139)),"",IF(Metrics!$L$9="% of target",IF(ISNUMBER(AB139),IF(AB139=0,"",'Weekly data'!H139/AB139),""),'Weekly data'!H139))</f>
        <v/>
      </c>
      <c r="AD139">
        <f>IF(AND(ISNUMBER(AC139),ISNUMBER(AC138)),ABS(AC139-AC138),"")</f>
        <v/>
      </c>
      <c r="AE139">
        <f>IF(COUNT(AC127:AC138)&lt;12,"",AVERAGE(AC127:AC138))</f>
        <v/>
      </c>
      <c r="AF139">
        <f>IF(COUNT(AD128:AD138)&lt;11,"",AVERAGE(AD128:AD138))</f>
        <v/>
      </c>
      <c r="AG139">
        <f>IF(OR(AE139="",AF139=""),"",AE139+2.66*AF139)</f>
        <v/>
      </c>
      <c r="AH139">
        <f>IF(OR(AE139="",AF139=""),"",AE139-2.66*AF139)</f>
        <v/>
      </c>
      <c r="AI139">
        <f>IF(OR(AE139="",COUNT(AC132:AC139)&lt;8),"",IF(COUNTIF(AC132:AC139,"&gt;"&amp;AE139)=8,"Above",IF(COUNTIF(AC132:AC139,"&lt;"&amp;AE139)=8,"Below","")))</f>
        <v/>
      </c>
      <c r="AJ139">
        <f>IF('Weekly data'!$C139="","",IF(Metrics!$J$10="Seasonal bookings",IF(OR(N(IFERROR(INDEX(Targets!$F$6:$F$45,MATCH('Weekly data'!$C139,Targets!$A$6:$A$45,0)),0))=0,SUM(Seasonality!$B$6:$B$18)=0),"",IFERROR(INDEX(Targets!$F$6:$F$45,MATCH('Weekly data'!$C139,Targets!$A$6:$A$45,0)),0)*$B139/SUM(Seasonality!$B$6:$B$18)),IF(Metrics!$J$10="Seasonal pipeline",IF(OR(N(IFERROR(INDEX(Targets!$F$6:$F$45,MATCH('Weekly data'!$C139,Targets!$A$6:$A$45,0)),0))=0,SUM(Seasonality!$C$6:$C$18)=0),"",IFERROR(INDEX(Targets!$F$6:$F$45,MATCH('Weekly data'!$C139,Targets!$A$6:$A$45,0)),0)*$C139/SUM(Seasonality!$C$6:$C$18)),IF(Metrics!$J$10="Quarter plan",IF(N(IFERROR(INDEX(Targets!$F$6:$F$45,MATCH('Weekly data'!$C139,Targets!$A$6:$A$45,0)),0))=0,"",IFERROR(INDEX(Targets!$F$6:$F$45,MATCH('Weekly data'!$C139,Targets!$A$6:$A$45,0)),0)),IF(AND(Metrics!$J$10="Weekly",ISNUMBER(Metrics!$K$10)),Metrics!$K$10,"")))))</f>
        <v/>
      </c>
      <c r="AK139">
        <f>IF(NOT(ISNUMBER('Weekly data'!I139)),"",IF(Metrics!$L$10="% of target",IF(ISNUMBER(AJ139),IF(AJ139=0,"",'Weekly data'!I139/AJ139),""),'Weekly data'!I139))</f>
        <v/>
      </c>
      <c r="AL139">
        <f>IF(AND(ISNUMBER(AK139),ISNUMBER(AK138)),ABS(AK139-AK138),"")</f>
        <v/>
      </c>
      <c r="AM139">
        <f>IF(COUNT(AK127:AK138)&lt;12,"",AVERAGE(AK127:AK138))</f>
        <v/>
      </c>
      <c r="AN139">
        <f>IF(COUNT(AL128:AL138)&lt;11,"",AVERAGE(AL128:AL138))</f>
        <v/>
      </c>
      <c r="AO139">
        <f>IF(OR(AM139="",AN139=""),"",AM139+2.66*AN139)</f>
        <v/>
      </c>
      <c r="AP139">
        <f>IF(OR(AM139="",AN139=""),"",AM139-2.66*AN139)</f>
        <v/>
      </c>
      <c r="AQ139">
        <f>IF(OR(AM139="",COUNT(AK132:AK139)&lt;8),"",IF(COUNTIF(AK132:AK139,"&gt;"&amp;AM139)=8,"Above",IF(COUNTIF(AK132:AK139,"&lt;"&amp;AM139)=8,"Below","")))</f>
        <v/>
      </c>
      <c r="AR139">
        <f>IF('Weekly data'!$C139="","",IF(Metrics!$J$11="Seasonal bookings",IF(OR(N(IFERROR(INDEX(Targets!$G$6:$G$45,MATCH('Weekly data'!$C139,Targets!$A$6:$A$45,0)),0))=0,SUM(Seasonality!$B$6:$B$18)=0),"",IFERROR(INDEX(Targets!$G$6:$G$45,MATCH('Weekly data'!$C139,Targets!$A$6:$A$45,0)),0)*$B139/SUM(Seasonality!$B$6:$B$18)),IF(Metrics!$J$11="Seasonal pipeline",IF(OR(N(IFERROR(INDEX(Targets!$G$6:$G$45,MATCH('Weekly data'!$C139,Targets!$A$6:$A$45,0)),0))=0,SUM(Seasonality!$C$6:$C$18)=0),"",IFERROR(INDEX(Targets!$G$6:$G$45,MATCH('Weekly data'!$C139,Targets!$A$6:$A$45,0)),0)*$C139/SUM(Seasonality!$C$6:$C$18)),IF(Metrics!$J$11="Quarter plan",IF(N(IFERROR(INDEX(Targets!$G$6:$G$45,MATCH('Weekly data'!$C139,Targets!$A$6:$A$45,0)),0))=0,"",IFERROR(INDEX(Targets!$G$6:$G$45,MATCH('Weekly data'!$C139,Targets!$A$6:$A$45,0)),0)),IF(AND(Metrics!$J$11="Weekly",ISNUMBER(Metrics!$K$11)),Metrics!$K$11,"")))))</f>
        <v/>
      </c>
      <c r="AS139">
        <f>IF(NOT(ISNUMBER('Weekly data'!J139)),"",IF(Metrics!$L$11="% of target",IF(ISNUMBER(AR139),IF(AR139=0,"",'Weekly data'!J139/AR139),""),'Weekly data'!J139))</f>
        <v/>
      </c>
      <c r="AT139">
        <f>IF(AND(ISNUMBER(AS139),ISNUMBER(AS138)),ABS(AS139-AS138),"")</f>
        <v/>
      </c>
      <c r="AU139">
        <f>IF(COUNT(AS127:AS138)&lt;12,"",AVERAGE(AS127:AS138))</f>
        <v/>
      </c>
      <c r="AV139">
        <f>IF(COUNT(AT128:AT138)&lt;11,"",AVERAGE(AT128:AT138))</f>
        <v/>
      </c>
      <c r="AW139">
        <f>IF(OR(AU139="",AV139=""),"",AU139+2.66*AV139)</f>
        <v/>
      </c>
      <c r="AX139">
        <f>IF(OR(AU139="",AV139=""),"",AU139-2.66*AV139)</f>
        <v/>
      </c>
      <c r="AY139">
        <f>IF(OR(AU139="",COUNT(AS132:AS139)&lt;8),"",IF(COUNTIF(AS132:AS139,"&gt;"&amp;AU139)=8,"Above",IF(COUNTIF(AS132:AS139,"&lt;"&amp;AU139)=8,"Below","")))</f>
        <v/>
      </c>
      <c r="AZ139">
        <f>IF('Weekly data'!$C139="","",IF(Metrics!$J$12="Seasonal bookings",IF(OR(N(IFERROR(INDEX(Targets!$H$6:$H$45,MATCH('Weekly data'!$C139,Targets!$A$6:$A$45,0)),0))=0,SUM(Seasonality!$B$6:$B$18)=0),"",IFERROR(INDEX(Targets!$H$6:$H$45,MATCH('Weekly data'!$C139,Targets!$A$6:$A$45,0)),0)*$B139/SUM(Seasonality!$B$6:$B$18)),IF(Metrics!$J$12="Seasonal pipeline",IF(OR(N(IFERROR(INDEX(Targets!$H$6:$H$45,MATCH('Weekly data'!$C139,Targets!$A$6:$A$45,0)),0))=0,SUM(Seasonality!$C$6:$C$18)=0),"",IFERROR(INDEX(Targets!$H$6:$H$45,MATCH('Weekly data'!$C139,Targets!$A$6:$A$45,0)),0)*$C139/SUM(Seasonality!$C$6:$C$18)),IF(Metrics!$J$12="Quarter plan",IF(N(IFERROR(INDEX(Targets!$H$6:$H$45,MATCH('Weekly data'!$C139,Targets!$A$6:$A$45,0)),0))=0,"",IFERROR(INDEX(Targets!$H$6:$H$45,MATCH('Weekly data'!$C139,Targets!$A$6:$A$45,0)),0)),IF(AND(Metrics!$J$12="Weekly",ISNUMBER(Metrics!$K$12)),Metrics!$K$12,"")))))</f>
        <v/>
      </c>
      <c r="BA139">
        <f>IF(NOT(ISNUMBER('Weekly data'!K139)),"",IF(Metrics!$L$12="% of target",IF(ISNUMBER(AZ139),IF(AZ139=0,"",'Weekly data'!K139/AZ139),""),'Weekly data'!K139))</f>
        <v/>
      </c>
      <c r="BB139">
        <f>IF(AND(ISNUMBER(BA139),ISNUMBER(BA138)),ABS(BA139-BA138),"")</f>
        <v/>
      </c>
      <c r="BC139">
        <f>IF(COUNT(BA127:BA138)&lt;12,"",AVERAGE(BA127:BA138))</f>
        <v/>
      </c>
      <c r="BD139">
        <f>IF(COUNT(BB128:BB138)&lt;11,"",AVERAGE(BB128:BB138))</f>
        <v/>
      </c>
      <c r="BE139">
        <f>IF(OR(BC139="",BD139=""),"",BC139+2.66*BD139)</f>
        <v/>
      </c>
      <c r="BF139">
        <f>IF(OR(BC139="",BD139=""),"",BC139-2.66*BD139)</f>
        <v/>
      </c>
      <c r="BG139">
        <f>IF(OR(BC139="",COUNT(BA132:BA139)&lt;8),"",IF(COUNTIF(BA132:BA139,"&gt;"&amp;BC139)=8,"Above",IF(COUNTIF(BA132:BA139,"&lt;"&amp;BC139)=8,"Below","")))</f>
        <v/>
      </c>
      <c r="BH139">
        <f>IF('Weekly data'!$C139="","",IF(Metrics!$J$13="Seasonal bookings",IF(OR(N(IFERROR(INDEX(Targets!$I$6:$I$45,MATCH('Weekly data'!$C139,Targets!$A$6:$A$45,0)),0))=0,SUM(Seasonality!$B$6:$B$18)=0),"",IFERROR(INDEX(Targets!$I$6:$I$45,MATCH('Weekly data'!$C139,Targets!$A$6:$A$45,0)),0)*$B139/SUM(Seasonality!$B$6:$B$18)),IF(Metrics!$J$13="Seasonal pipeline",IF(OR(N(IFERROR(INDEX(Targets!$I$6:$I$45,MATCH('Weekly data'!$C139,Targets!$A$6:$A$45,0)),0))=0,SUM(Seasonality!$C$6:$C$18)=0),"",IFERROR(INDEX(Targets!$I$6:$I$45,MATCH('Weekly data'!$C139,Targets!$A$6:$A$45,0)),0)*$C139/SUM(Seasonality!$C$6:$C$18)),IF(Metrics!$J$13="Quarter plan",IF(N(IFERROR(INDEX(Targets!$I$6:$I$45,MATCH('Weekly data'!$C139,Targets!$A$6:$A$45,0)),0))=0,"",IFERROR(INDEX(Targets!$I$6:$I$45,MATCH('Weekly data'!$C139,Targets!$A$6:$A$45,0)),0)),IF(AND(Metrics!$J$13="Weekly",ISNUMBER(Metrics!$K$13)),Metrics!$K$13,"")))))</f>
        <v/>
      </c>
      <c r="BI139">
        <f>IF(NOT(ISNUMBER('Weekly data'!L139)),"",IF(Metrics!$L$13="% of target",IF(ISNUMBER(BH139),IF(BH139=0,"",'Weekly data'!L139/BH139),""),'Weekly data'!L139))</f>
        <v/>
      </c>
      <c r="BJ139">
        <f>IF(AND(ISNUMBER(BI139),ISNUMBER(BI138)),ABS(BI139-BI138),"")</f>
        <v/>
      </c>
      <c r="BK139">
        <f>IF(COUNT(BI127:BI138)&lt;12,"",AVERAGE(BI127:BI138))</f>
        <v/>
      </c>
      <c r="BL139">
        <f>IF(COUNT(BJ128:BJ138)&lt;11,"",AVERAGE(BJ128:BJ138))</f>
        <v/>
      </c>
      <c r="BM139">
        <f>IF(OR(BK139="",BL139=""),"",BK139+2.66*BL139)</f>
        <v/>
      </c>
      <c r="BN139">
        <f>IF(OR(BK139="",BL139=""),"",BK139-2.66*BL139)</f>
        <v/>
      </c>
      <c r="BO139">
        <f>IF(OR(BK139="",COUNT(BI132:BI139)&lt;8),"",IF(COUNTIF(BI132:BI139,"&gt;"&amp;BK139)=8,"Above",IF(COUNTIF(BI132:BI139,"&lt;"&amp;BK139)=8,"Below","")))</f>
        <v/>
      </c>
      <c r="BP139">
        <f>IF('Weekly data'!$C139="","",IF(Metrics!$J$14="Seasonal bookings",IF(OR(N(IFERROR(INDEX(Targets!$J$6:$J$45,MATCH('Weekly data'!$C139,Targets!$A$6:$A$45,0)),0))=0,SUM(Seasonality!$B$6:$B$18)=0),"",IFERROR(INDEX(Targets!$J$6:$J$45,MATCH('Weekly data'!$C139,Targets!$A$6:$A$45,0)),0)*$B139/SUM(Seasonality!$B$6:$B$18)),IF(Metrics!$J$14="Seasonal pipeline",IF(OR(N(IFERROR(INDEX(Targets!$J$6:$J$45,MATCH('Weekly data'!$C139,Targets!$A$6:$A$45,0)),0))=0,SUM(Seasonality!$C$6:$C$18)=0),"",IFERROR(INDEX(Targets!$J$6:$J$45,MATCH('Weekly data'!$C139,Targets!$A$6:$A$45,0)),0)*$C139/SUM(Seasonality!$C$6:$C$18)),IF(Metrics!$J$14="Quarter plan",IF(N(IFERROR(INDEX(Targets!$J$6:$J$45,MATCH('Weekly data'!$C139,Targets!$A$6:$A$45,0)),0))=0,"",IFERROR(INDEX(Targets!$J$6:$J$45,MATCH('Weekly data'!$C139,Targets!$A$6:$A$45,0)),0)),IF(AND(Metrics!$J$14="Weekly",ISNUMBER(Metrics!$K$14)),Metrics!$K$14,"")))))</f>
        <v/>
      </c>
      <c r="BQ139">
        <f>IF(NOT(ISNUMBER('Weekly data'!M139)),"",IF(Metrics!$L$14="% of target",IF(ISNUMBER(BP139),IF(BP139=0,"",'Weekly data'!M139/BP139),""),'Weekly data'!M139))</f>
        <v/>
      </c>
      <c r="BR139">
        <f>IF(AND(ISNUMBER(BQ139),ISNUMBER(BQ138)),ABS(BQ139-BQ138),"")</f>
        <v/>
      </c>
      <c r="BS139">
        <f>IF(COUNT(BQ127:BQ138)&lt;12,"",AVERAGE(BQ127:BQ138))</f>
        <v/>
      </c>
      <c r="BT139">
        <f>IF(COUNT(BR128:BR138)&lt;11,"",AVERAGE(BR128:BR138))</f>
        <v/>
      </c>
      <c r="BU139">
        <f>IF(OR(BS139="",BT139=""),"",BS139+2.66*BT139)</f>
        <v/>
      </c>
      <c r="BV139">
        <f>IF(OR(BS139="",BT139=""),"",BS139-2.66*BT139)</f>
        <v/>
      </c>
      <c r="BW139">
        <f>IF(OR(BS139="",COUNT(BQ132:BQ139)&lt;8),"",IF(COUNTIF(BQ132:BQ139,"&gt;"&amp;BS139)=8,"Above",IF(COUNTIF(BQ132:BQ139,"&lt;"&amp;BS139)=8,"Below","")))</f>
        <v/>
      </c>
      <c r="BX139">
        <f>IF('Weekly data'!$C139="","",IF(Metrics!$J$15="Seasonal bookings",IF(OR(N(IFERROR(INDEX(Targets!$K$6:$K$45,MATCH('Weekly data'!$C139,Targets!$A$6:$A$45,0)),0))=0,SUM(Seasonality!$B$6:$B$18)=0),"",IFERROR(INDEX(Targets!$K$6:$K$45,MATCH('Weekly data'!$C139,Targets!$A$6:$A$45,0)),0)*$B139/SUM(Seasonality!$B$6:$B$18)),IF(Metrics!$J$15="Seasonal pipeline",IF(OR(N(IFERROR(INDEX(Targets!$K$6:$K$45,MATCH('Weekly data'!$C139,Targets!$A$6:$A$45,0)),0))=0,SUM(Seasonality!$C$6:$C$18)=0),"",IFERROR(INDEX(Targets!$K$6:$K$45,MATCH('Weekly data'!$C139,Targets!$A$6:$A$45,0)),0)*$C139/SUM(Seasonality!$C$6:$C$18)),IF(Metrics!$J$15="Quarter plan",IF(N(IFERROR(INDEX(Targets!$K$6:$K$45,MATCH('Weekly data'!$C139,Targets!$A$6:$A$45,0)),0))=0,"",IFERROR(INDEX(Targets!$K$6:$K$45,MATCH('Weekly data'!$C139,Targets!$A$6:$A$45,0)),0)),IF(AND(Metrics!$J$15="Weekly",ISNUMBER(Metrics!$K$15)),Metrics!$K$15,"")))))</f>
        <v/>
      </c>
      <c r="BY139">
        <f>IF(NOT(ISNUMBER('Weekly data'!N139)),"",IF(Metrics!$L$15="% of target",IF(ISNUMBER(BX139),IF(BX139=0,"",'Weekly data'!N139/BX139),""),'Weekly data'!N139))</f>
        <v/>
      </c>
      <c r="BZ139">
        <f>IF(AND(ISNUMBER(BY139),ISNUMBER(BY138)),ABS(BY139-BY138),"")</f>
        <v/>
      </c>
      <c r="CA139">
        <f>IF(COUNT(BY127:BY138)&lt;12,"",AVERAGE(BY127:BY138))</f>
        <v/>
      </c>
      <c r="CB139">
        <f>IF(COUNT(BZ128:BZ138)&lt;11,"",AVERAGE(BZ128:BZ138))</f>
        <v/>
      </c>
      <c r="CC139">
        <f>IF(OR(CA139="",CB139=""),"",CA139+2.66*CB139)</f>
        <v/>
      </c>
      <c r="CD139">
        <f>IF(OR(CA139="",CB139=""),"",CA139-2.66*CB139)</f>
        <v/>
      </c>
      <c r="CE139">
        <f>IF(OR(CA139="",COUNT(BY132:BY139)&lt;8),"",IF(COUNTIF(BY132:BY139,"&gt;"&amp;CA139)=8,"Above",IF(COUNTIF(BY132:BY139,"&lt;"&amp;CA139)=8,"Below","")))</f>
        <v/>
      </c>
      <c r="CF139">
        <f>IF('Weekly data'!$C139="","",IF(Metrics!$J$16="Seasonal bookings",IF(OR(N(IFERROR(INDEX(Targets!$L$6:$L$45,MATCH('Weekly data'!$C139,Targets!$A$6:$A$45,0)),0))=0,SUM(Seasonality!$B$6:$B$18)=0),"",IFERROR(INDEX(Targets!$L$6:$L$45,MATCH('Weekly data'!$C139,Targets!$A$6:$A$45,0)),0)*$B139/SUM(Seasonality!$B$6:$B$18)),IF(Metrics!$J$16="Seasonal pipeline",IF(OR(N(IFERROR(INDEX(Targets!$L$6:$L$45,MATCH('Weekly data'!$C139,Targets!$A$6:$A$45,0)),0))=0,SUM(Seasonality!$C$6:$C$18)=0),"",IFERROR(INDEX(Targets!$L$6:$L$45,MATCH('Weekly data'!$C139,Targets!$A$6:$A$45,0)),0)*$C139/SUM(Seasonality!$C$6:$C$18)),IF(Metrics!$J$16="Quarter plan",IF(N(IFERROR(INDEX(Targets!$L$6:$L$45,MATCH('Weekly data'!$C139,Targets!$A$6:$A$45,0)),0))=0,"",IFERROR(INDEX(Targets!$L$6:$L$45,MATCH('Weekly data'!$C139,Targets!$A$6:$A$45,0)),0)),IF(AND(Metrics!$J$16="Weekly",ISNUMBER(Metrics!$K$16)),Metrics!$K$16,"")))))</f>
        <v/>
      </c>
      <c r="CG139">
        <f>IF(NOT(ISNUMBER('Weekly data'!O139)),"",IF(Metrics!$L$16="% of target",IF(ISNUMBER(CF139),IF(CF139=0,"",'Weekly data'!O139/CF139),""),'Weekly data'!O139))</f>
        <v/>
      </c>
      <c r="CH139">
        <f>IF(AND(ISNUMBER(CG139),ISNUMBER(CG138)),ABS(CG139-CG138),"")</f>
        <v/>
      </c>
      <c r="CI139">
        <f>IF(COUNT(CG127:CG138)&lt;12,"",AVERAGE(CG127:CG138))</f>
        <v/>
      </c>
      <c r="CJ139">
        <f>IF(COUNT(CH128:CH138)&lt;11,"",AVERAGE(CH128:CH138))</f>
        <v/>
      </c>
      <c r="CK139">
        <f>IF(OR(CI139="",CJ139=""),"",CI139+2.66*CJ139)</f>
        <v/>
      </c>
      <c r="CL139">
        <f>IF(OR(CI139="",CJ139=""),"",CI139-2.66*CJ139)</f>
        <v/>
      </c>
      <c r="CM139">
        <f>IF(OR(CI139="",COUNT(CG132:CG139)&lt;8),"",IF(COUNTIF(CG132:CG139,"&gt;"&amp;CI139)=8,"Above",IF(COUNTIF(CG132:CG139,"&lt;"&amp;CI139)=8,"Below","")))</f>
        <v/>
      </c>
      <c r="CN139">
        <f>IF('Weekly data'!$C139="","",IF(Metrics!$J$17="Seasonal bookings",IF(OR(N(IFERROR(INDEX(Targets!$M$6:$M$45,MATCH('Weekly data'!$C139,Targets!$A$6:$A$45,0)),0))=0,SUM(Seasonality!$B$6:$B$18)=0),"",IFERROR(INDEX(Targets!$M$6:$M$45,MATCH('Weekly data'!$C139,Targets!$A$6:$A$45,0)),0)*$B139/SUM(Seasonality!$B$6:$B$18)),IF(Metrics!$J$17="Seasonal pipeline",IF(OR(N(IFERROR(INDEX(Targets!$M$6:$M$45,MATCH('Weekly data'!$C139,Targets!$A$6:$A$45,0)),0))=0,SUM(Seasonality!$C$6:$C$18)=0),"",IFERROR(INDEX(Targets!$M$6:$M$45,MATCH('Weekly data'!$C139,Targets!$A$6:$A$45,0)),0)*$C139/SUM(Seasonality!$C$6:$C$18)),IF(Metrics!$J$17="Quarter plan",IF(N(IFERROR(INDEX(Targets!$M$6:$M$45,MATCH('Weekly data'!$C139,Targets!$A$6:$A$45,0)),0))=0,"",IFERROR(INDEX(Targets!$M$6:$M$45,MATCH('Weekly data'!$C139,Targets!$A$6:$A$45,0)),0)),IF(AND(Metrics!$J$17="Weekly",ISNUMBER(Metrics!$K$17)),Metrics!$K$17,"")))))</f>
        <v/>
      </c>
      <c r="CO139">
        <f>IF(NOT(ISNUMBER('Weekly data'!P139)),"",IF(Metrics!$L$17="% of target",IF(ISNUMBER(CN139),IF(CN139=0,"",'Weekly data'!P139/CN139),""),'Weekly data'!P139))</f>
        <v/>
      </c>
      <c r="CP139">
        <f>IF(AND(ISNUMBER(CO139),ISNUMBER(CO138)),ABS(CO139-CO138),"")</f>
        <v/>
      </c>
      <c r="CQ139">
        <f>IF(COUNT(CO127:CO138)&lt;12,"",AVERAGE(CO127:CO138))</f>
        <v/>
      </c>
      <c r="CR139">
        <f>IF(COUNT(CP128:CP138)&lt;11,"",AVERAGE(CP128:CP138))</f>
        <v/>
      </c>
      <c r="CS139">
        <f>IF(OR(CQ139="",CR139=""),"",CQ139+2.66*CR139)</f>
        <v/>
      </c>
      <c r="CT139">
        <f>IF(OR(CQ139="",CR139=""),"",CQ139-2.66*CR139)</f>
        <v/>
      </c>
      <c r="CU139">
        <f>IF(OR(CQ139="",COUNT(CO132:CO139)&lt;8),"",IF(COUNTIF(CO132:CO139,"&gt;"&amp;CQ139)=8,"Above",IF(COUNTIF(CO132:CO139,"&lt;"&amp;CQ139)=8,"Below","")))</f>
        <v/>
      </c>
    </row>
    <row r="140">
      <c r="A140" s="8">
        <f>'Weekly data'!A140</f>
        <v/>
      </c>
      <c r="B140">
        <f>IF('Weekly data'!D140="","",INDEX(Seasonality!$B$6:$B$18,'Weekly data'!D140))</f>
        <v/>
      </c>
      <c r="C140">
        <f>IF('Weekly data'!D140="","",INDEX(Seasonality!$C$6:$C$18,'Weekly data'!D140))</f>
        <v/>
      </c>
      <c r="D140">
        <f>IF('Weekly data'!$C140="","",IF(Metrics!$J$6="Seasonal bookings",IF(OR(N(IFERROR(INDEX(Targets!$B$6:$B$45,MATCH('Weekly data'!$C140,Targets!$A$6:$A$45,0)),0))=0,SUM(Seasonality!$B$6:$B$18)=0),"",IFERROR(INDEX(Targets!$B$6:$B$45,MATCH('Weekly data'!$C140,Targets!$A$6:$A$45,0)),0)*$B140/SUM(Seasonality!$B$6:$B$18)),IF(Metrics!$J$6="Seasonal pipeline",IF(OR(N(IFERROR(INDEX(Targets!$B$6:$B$45,MATCH('Weekly data'!$C140,Targets!$A$6:$A$45,0)),0))=0,SUM(Seasonality!$C$6:$C$18)=0),"",IFERROR(INDEX(Targets!$B$6:$B$45,MATCH('Weekly data'!$C140,Targets!$A$6:$A$45,0)),0)*$C140/SUM(Seasonality!$C$6:$C$18)),IF(Metrics!$J$6="Quarter plan",IF(N(IFERROR(INDEX(Targets!$B$6:$B$45,MATCH('Weekly data'!$C140,Targets!$A$6:$A$45,0)),0))=0,"",IFERROR(INDEX(Targets!$B$6:$B$45,MATCH('Weekly data'!$C140,Targets!$A$6:$A$45,0)),0)),IF(AND(Metrics!$J$6="Weekly",ISNUMBER(Metrics!$K$6)),Metrics!$K$6,"")))))</f>
        <v/>
      </c>
      <c r="E140">
        <f>IF(NOT(ISNUMBER('Weekly data'!E140)),"",IF(Metrics!$L$6="% of target",IF(ISNUMBER(D140),IF(D140=0,"",'Weekly data'!E140/D140),""),'Weekly data'!E140))</f>
        <v/>
      </c>
      <c r="F140">
        <f>IF(AND(ISNUMBER(E140),ISNUMBER(E139)),ABS(E140-E139),"")</f>
        <v/>
      </c>
      <c r="G140">
        <f>IF(COUNT(E128:E139)&lt;12,"",AVERAGE(E128:E139))</f>
        <v/>
      </c>
      <c r="H140">
        <f>IF(COUNT(F129:F139)&lt;11,"",AVERAGE(F129:F139))</f>
        <v/>
      </c>
      <c r="I140">
        <f>IF(OR(G140="",H140=""),"",G140+2.66*H140)</f>
        <v/>
      </c>
      <c r="J140">
        <f>IF(OR(G140="",H140=""),"",G140-2.66*H140)</f>
        <v/>
      </c>
      <c r="K140">
        <f>IF(OR(G140="",COUNT(E133:E140)&lt;8),"",IF(COUNTIF(E133:E140,"&gt;"&amp;G140)=8,"Above",IF(COUNTIF(E133:E140,"&lt;"&amp;G140)=8,"Below","")))</f>
        <v/>
      </c>
      <c r="L140">
        <f>IF('Weekly data'!$C140="","",IF(Metrics!$J$7="Seasonal bookings",IF(OR(N(IFERROR(INDEX(Targets!$C$6:$C$45,MATCH('Weekly data'!$C140,Targets!$A$6:$A$45,0)),0))=0,SUM(Seasonality!$B$6:$B$18)=0),"",IFERROR(INDEX(Targets!$C$6:$C$45,MATCH('Weekly data'!$C140,Targets!$A$6:$A$45,0)),0)*$B140/SUM(Seasonality!$B$6:$B$18)),IF(Metrics!$J$7="Seasonal pipeline",IF(OR(N(IFERROR(INDEX(Targets!$C$6:$C$45,MATCH('Weekly data'!$C140,Targets!$A$6:$A$45,0)),0))=0,SUM(Seasonality!$C$6:$C$18)=0),"",IFERROR(INDEX(Targets!$C$6:$C$45,MATCH('Weekly data'!$C140,Targets!$A$6:$A$45,0)),0)*$C140/SUM(Seasonality!$C$6:$C$18)),IF(Metrics!$J$7="Quarter plan",IF(N(IFERROR(INDEX(Targets!$C$6:$C$45,MATCH('Weekly data'!$C140,Targets!$A$6:$A$45,0)),0))=0,"",IFERROR(INDEX(Targets!$C$6:$C$45,MATCH('Weekly data'!$C140,Targets!$A$6:$A$45,0)),0)),IF(AND(Metrics!$J$7="Weekly",ISNUMBER(Metrics!$K$7)),Metrics!$K$7,"")))))</f>
        <v/>
      </c>
      <c r="M140">
        <f>IF(NOT(ISNUMBER('Weekly data'!F140)),"",IF(Metrics!$L$7="% of target",IF(ISNUMBER(L140),IF(L140=0,"",'Weekly data'!F140/L140),""),'Weekly data'!F140))</f>
        <v/>
      </c>
      <c r="N140">
        <f>IF(AND(ISNUMBER(M140),ISNUMBER(M139)),ABS(M140-M139),"")</f>
        <v/>
      </c>
      <c r="O140">
        <f>IF(COUNT(M128:M139)&lt;12,"",AVERAGE(M128:M139))</f>
        <v/>
      </c>
      <c r="P140">
        <f>IF(COUNT(N129:N139)&lt;11,"",AVERAGE(N129:N139))</f>
        <v/>
      </c>
      <c r="Q140">
        <f>IF(OR(O140="",P140=""),"",O140+2.66*P140)</f>
        <v/>
      </c>
      <c r="R140">
        <f>IF(OR(O140="",P140=""),"",O140-2.66*P140)</f>
        <v/>
      </c>
      <c r="S140">
        <f>IF(OR(O140="",COUNT(M133:M140)&lt;8),"",IF(COUNTIF(M133:M140,"&gt;"&amp;O140)=8,"Above",IF(COUNTIF(M133:M140,"&lt;"&amp;O140)=8,"Below","")))</f>
        <v/>
      </c>
      <c r="T140">
        <f>IF('Weekly data'!$C140="","",IF(Metrics!$J$8="Seasonal bookings",IF(OR(N(IFERROR(INDEX(Targets!$D$6:$D$45,MATCH('Weekly data'!$C140,Targets!$A$6:$A$45,0)),0))=0,SUM(Seasonality!$B$6:$B$18)=0),"",IFERROR(INDEX(Targets!$D$6:$D$45,MATCH('Weekly data'!$C140,Targets!$A$6:$A$45,0)),0)*$B140/SUM(Seasonality!$B$6:$B$18)),IF(Metrics!$J$8="Seasonal pipeline",IF(OR(N(IFERROR(INDEX(Targets!$D$6:$D$45,MATCH('Weekly data'!$C140,Targets!$A$6:$A$45,0)),0))=0,SUM(Seasonality!$C$6:$C$18)=0),"",IFERROR(INDEX(Targets!$D$6:$D$45,MATCH('Weekly data'!$C140,Targets!$A$6:$A$45,0)),0)*$C140/SUM(Seasonality!$C$6:$C$18)),IF(Metrics!$J$8="Quarter plan",IF(N(IFERROR(INDEX(Targets!$D$6:$D$45,MATCH('Weekly data'!$C140,Targets!$A$6:$A$45,0)),0))=0,"",IFERROR(INDEX(Targets!$D$6:$D$45,MATCH('Weekly data'!$C140,Targets!$A$6:$A$45,0)),0)),IF(AND(Metrics!$J$8="Weekly",ISNUMBER(Metrics!$K$8)),Metrics!$K$8,"")))))</f>
        <v/>
      </c>
      <c r="U140">
        <f>IF(NOT(ISNUMBER('Weekly data'!G140)),"",IF(Metrics!$L$8="% of target",IF(ISNUMBER(T140),IF(T140=0,"",'Weekly data'!G140/T140),""),'Weekly data'!G140))</f>
        <v/>
      </c>
      <c r="V140">
        <f>IF(AND(ISNUMBER(U140),ISNUMBER(U139)),ABS(U140-U139),"")</f>
        <v/>
      </c>
      <c r="W140">
        <f>IF(COUNT(U128:U139)&lt;12,"",AVERAGE(U128:U139))</f>
        <v/>
      </c>
      <c r="X140">
        <f>IF(COUNT(V129:V139)&lt;11,"",AVERAGE(V129:V139))</f>
        <v/>
      </c>
      <c r="Y140">
        <f>IF(OR(W140="",X140=""),"",W140+2.66*X140)</f>
        <v/>
      </c>
      <c r="Z140">
        <f>IF(OR(W140="",X140=""),"",W140-2.66*X140)</f>
        <v/>
      </c>
      <c r="AA140">
        <f>IF(OR(W140="",COUNT(U133:U140)&lt;8),"",IF(COUNTIF(U133:U140,"&gt;"&amp;W140)=8,"Above",IF(COUNTIF(U133:U140,"&lt;"&amp;W140)=8,"Below","")))</f>
        <v/>
      </c>
      <c r="AB140">
        <f>IF('Weekly data'!$C140="","",IF(Metrics!$J$9="Seasonal bookings",IF(OR(N(IFERROR(INDEX(Targets!$E$6:$E$45,MATCH('Weekly data'!$C140,Targets!$A$6:$A$45,0)),0))=0,SUM(Seasonality!$B$6:$B$18)=0),"",IFERROR(INDEX(Targets!$E$6:$E$45,MATCH('Weekly data'!$C140,Targets!$A$6:$A$45,0)),0)*$B140/SUM(Seasonality!$B$6:$B$18)),IF(Metrics!$J$9="Seasonal pipeline",IF(OR(N(IFERROR(INDEX(Targets!$E$6:$E$45,MATCH('Weekly data'!$C140,Targets!$A$6:$A$45,0)),0))=0,SUM(Seasonality!$C$6:$C$18)=0),"",IFERROR(INDEX(Targets!$E$6:$E$45,MATCH('Weekly data'!$C140,Targets!$A$6:$A$45,0)),0)*$C140/SUM(Seasonality!$C$6:$C$18)),IF(Metrics!$J$9="Quarter plan",IF(N(IFERROR(INDEX(Targets!$E$6:$E$45,MATCH('Weekly data'!$C140,Targets!$A$6:$A$45,0)),0))=0,"",IFERROR(INDEX(Targets!$E$6:$E$45,MATCH('Weekly data'!$C140,Targets!$A$6:$A$45,0)),0)),IF(AND(Metrics!$J$9="Weekly",ISNUMBER(Metrics!$K$9)),Metrics!$K$9,"")))))</f>
        <v/>
      </c>
      <c r="AC140">
        <f>IF(NOT(ISNUMBER('Weekly data'!H140)),"",IF(Metrics!$L$9="% of target",IF(ISNUMBER(AB140),IF(AB140=0,"",'Weekly data'!H140/AB140),""),'Weekly data'!H140))</f>
        <v/>
      </c>
      <c r="AD140">
        <f>IF(AND(ISNUMBER(AC140),ISNUMBER(AC139)),ABS(AC140-AC139),"")</f>
        <v/>
      </c>
      <c r="AE140">
        <f>IF(COUNT(AC128:AC139)&lt;12,"",AVERAGE(AC128:AC139))</f>
        <v/>
      </c>
      <c r="AF140">
        <f>IF(COUNT(AD129:AD139)&lt;11,"",AVERAGE(AD129:AD139))</f>
        <v/>
      </c>
      <c r="AG140">
        <f>IF(OR(AE140="",AF140=""),"",AE140+2.66*AF140)</f>
        <v/>
      </c>
      <c r="AH140">
        <f>IF(OR(AE140="",AF140=""),"",AE140-2.66*AF140)</f>
        <v/>
      </c>
      <c r="AI140">
        <f>IF(OR(AE140="",COUNT(AC133:AC140)&lt;8),"",IF(COUNTIF(AC133:AC140,"&gt;"&amp;AE140)=8,"Above",IF(COUNTIF(AC133:AC140,"&lt;"&amp;AE140)=8,"Below","")))</f>
        <v/>
      </c>
      <c r="AJ140">
        <f>IF('Weekly data'!$C140="","",IF(Metrics!$J$10="Seasonal bookings",IF(OR(N(IFERROR(INDEX(Targets!$F$6:$F$45,MATCH('Weekly data'!$C140,Targets!$A$6:$A$45,0)),0))=0,SUM(Seasonality!$B$6:$B$18)=0),"",IFERROR(INDEX(Targets!$F$6:$F$45,MATCH('Weekly data'!$C140,Targets!$A$6:$A$45,0)),0)*$B140/SUM(Seasonality!$B$6:$B$18)),IF(Metrics!$J$10="Seasonal pipeline",IF(OR(N(IFERROR(INDEX(Targets!$F$6:$F$45,MATCH('Weekly data'!$C140,Targets!$A$6:$A$45,0)),0))=0,SUM(Seasonality!$C$6:$C$18)=0),"",IFERROR(INDEX(Targets!$F$6:$F$45,MATCH('Weekly data'!$C140,Targets!$A$6:$A$45,0)),0)*$C140/SUM(Seasonality!$C$6:$C$18)),IF(Metrics!$J$10="Quarter plan",IF(N(IFERROR(INDEX(Targets!$F$6:$F$45,MATCH('Weekly data'!$C140,Targets!$A$6:$A$45,0)),0))=0,"",IFERROR(INDEX(Targets!$F$6:$F$45,MATCH('Weekly data'!$C140,Targets!$A$6:$A$45,0)),0)),IF(AND(Metrics!$J$10="Weekly",ISNUMBER(Metrics!$K$10)),Metrics!$K$10,"")))))</f>
        <v/>
      </c>
      <c r="AK140">
        <f>IF(NOT(ISNUMBER('Weekly data'!I140)),"",IF(Metrics!$L$10="% of target",IF(ISNUMBER(AJ140),IF(AJ140=0,"",'Weekly data'!I140/AJ140),""),'Weekly data'!I140))</f>
        <v/>
      </c>
      <c r="AL140">
        <f>IF(AND(ISNUMBER(AK140),ISNUMBER(AK139)),ABS(AK140-AK139),"")</f>
        <v/>
      </c>
      <c r="AM140">
        <f>IF(COUNT(AK128:AK139)&lt;12,"",AVERAGE(AK128:AK139))</f>
        <v/>
      </c>
      <c r="AN140">
        <f>IF(COUNT(AL129:AL139)&lt;11,"",AVERAGE(AL129:AL139))</f>
        <v/>
      </c>
      <c r="AO140">
        <f>IF(OR(AM140="",AN140=""),"",AM140+2.66*AN140)</f>
        <v/>
      </c>
      <c r="AP140">
        <f>IF(OR(AM140="",AN140=""),"",AM140-2.66*AN140)</f>
        <v/>
      </c>
      <c r="AQ140">
        <f>IF(OR(AM140="",COUNT(AK133:AK140)&lt;8),"",IF(COUNTIF(AK133:AK140,"&gt;"&amp;AM140)=8,"Above",IF(COUNTIF(AK133:AK140,"&lt;"&amp;AM140)=8,"Below","")))</f>
        <v/>
      </c>
      <c r="AR140">
        <f>IF('Weekly data'!$C140="","",IF(Metrics!$J$11="Seasonal bookings",IF(OR(N(IFERROR(INDEX(Targets!$G$6:$G$45,MATCH('Weekly data'!$C140,Targets!$A$6:$A$45,0)),0))=0,SUM(Seasonality!$B$6:$B$18)=0),"",IFERROR(INDEX(Targets!$G$6:$G$45,MATCH('Weekly data'!$C140,Targets!$A$6:$A$45,0)),0)*$B140/SUM(Seasonality!$B$6:$B$18)),IF(Metrics!$J$11="Seasonal pipeline",IF(OR(N(IFERROR(INDEX(Targets!$G$6:$G$45,MATCH('Weekly data'!$C140,Targets!$A$6:$A$45,0)),0))=0,SUM(Seasonality!$C$6:$C$18)=0),"",IFERROR(INDEX(Targets!$G$6:$G$45,MATCH('Weekly data'!$C140,Targets!$A$6:$A$45,0)),0)*$C140/SUM(Seasonality!$C$6:$C$18)),IF(Metrics!$J$11="Quarter plan",IF(N(IFERROR(INDEX(Targets!$G$6:$G$45,MATCH('Weekly data'!$C140,Targets!$A$6:$A$45,0)),0))=0,"",IFERROR(INDEX(Targets!$G$6:$G$45,MATCH('Weekly data'!$C140,Targets!$A$6:$A$45,0)),0)),IF(AND(Metrics!$J$11="Weekly",ISNUMBER(Metrics!$K$11)),Metrics!$K$11,"")))))</f>
        <v/>
      </c>
      <c r="AS140">
        <f>IF(NOT(ISNUMBER('Weekly data'!J140)),"",IF(Metrics!$L$11="% of target",IF(ISNUMBER(AR140),IF(AR140=0,"",'Weekly data'!J140/AR140),""),'Weekly data'!J140))</f>
        <v/>
      </c>
      <c r="AT140">
        <f>IF(AND(ISNUMBER(AS140),ISNUMBER(AS139)),ABS(AS140-AS139),"")</f>
        <v/>
      </c>
      <c r="AU140">
        <f>IF(COUNT(AS128:AS139)&lt;12,"",AVERAGE(AS128:AS139))</f>
        <v/>
      </c>
      <c r="AV140">
        <f>IF(COUNT(AT129:AT139)&lt;11,"",AVERAGE(AT129:AT139))</f>
        <v/>
      </c>
      <c r="AW140">
        <f>IF(OR(AU140="",AV140=""),"",AU140+2.66*AV140)</f>
        <v/>
      </c>
      <c r="AX140">
        <f>IF(OR(AU140="",AV140=""),"",AU140-2.66*AV140)</f>
        <v/>
      </c>
      <c r="AY140">
        <f>IF(OR(AU140="",COUNT(AS133:AS140)&lt;8),"",IF(COUNTIF(AS133:AS140,"&gt;"&amp;AU140)=8,"Above",IF(COUNTIF(AS133:AS140,"&lt;"&amp;AU140)=8,"Below","")))</f>
        <v/>
      </c>
      <c r="AZ140">
        <f>IF('Weekly data'!$C140="","",IF(Metrics!$J$12="Seasonal bookings",IF(OR(N(IFERROR(INDEX(Targets!$H$6:$H$45,MATCH('Weekly data'!$C140,Targets!$A$6:$A$45,0)),0))=0,SUM(Seasonality!$B$6:$B$18)=0),"",IFERROR(INDEX(Targets!$H$6:$H$45,MATCH('Weekly data'!$C140,Targets!$A$6:$A$45,0)),0)*$B140/SUM(Seasonality!$B$6:$B$18)),IF(Metrics!$J$12="Seasonal pipeline",IF(OR(N(IFERROR(INDEX(Targets!$H$6:$H$45,MATCH('Weekly data'!$C140,Targets!$A$6:$A$45,0)),0))=0,SUM(Seasonality!$C$6:$C$18)=0),"",IFERROR(INDEX(Targets!$H$6:$H$45,MATCH('Weekly data'!$C140,Targets!$A$6:$A$45,0)),0)*$C140/SUM(Seasonality!$C$6:$C$18)),IF(Metrics!$J$12="Quarter plan",IF(N(IFERROR(INDEX(Targets!$H$6:$H$45,MATCH('Weekly data'!$C140,Targets!$A$6:$A$45,0)),0))=0,"",IFERROR(INDEX(Targets!$H$6:$H$45,MATCH('Weekly data'!$C140,Targets!$A$6:$A$45,0)),0)),IF(AND(Metrics!$J$12="Weekly",ISNUMBER(Metrics!$K$12)),Metrics!$K$12,"")))))</f>
        <v/>
      </c>
      <c r="BA140">
        <f>IF(NOT(ISNUMBER('Weekly data'!K140)),"",IF(Metrics!$L$12="% of target",IF(ISNUMBER(AZ140),IF(AZ140=0,"",'Weekly data'!K140/AZ140),""),'Weekly data'!K140))</f>
        <v/>
      </c>
      <c r="BB140">
        <f>IF(AND(ISNUMBER(BA140),ISNUMBER(BA139)),ABS(BA140-BA139),"")</f>
        <v/>
      </c>
      <c r="BC140">
        <f>IF(COUNT(BA128:BA139)&lt;12,"",AVERAGE(BA128:BA139))</f>
        <v/>
      </c>
      <c r="BD140">
        <f>IF(COUNT(BB129:BB139)&lt;11,"",AVERAGE(BB129:BB139))</f>
        <v/>
      </c>
      <c r="BE140">
        <f>IF(OR(BC140="",BD140=""),"",BC140+2.66*BD140)</f>
        <v/>
      </c>
      <c r="BF140">
        <f>IF(OR(BC140="",BD140=""),"",BC140-2.66*BD140)</f>
        <v/>
      </c>
      <c r="BG140">
        <f>IF(OR(BC140="",COUNT(BA133:BA140)&lt;8),"",IF(COUNTIF(BA133:BA140,"&gt;"&amp;BC140)=8,"Above",IF(COUNTIF(BA133:BA140,"&lt;"&amp;BC140)=8,"Below","")))</f>
        <v/>
      </c>
      <c r="BH140">
        <f>IF('Weekly data'!$C140="","",IF(Metrics!$J$13="Seasonal bookings",IF(OR(N(IFERROR(INDEX(Targets!$I$6:$I$45,MATCH('Weekly data'!$C140,Targets!$A$6:$A$45,0)),0))=0,SUM(Seasonality!$B$6:$B$18)=0),"",IFERROR(INDEX(Targets!$I$6:$I$45,MATCH('Weekly data'!$C140,Targets!$A$6:$A$45,0)),0)*$B140/SUM(Seasonality!$B$6:$B$18)),IF(Metrics!$J$13="Seasonal pipeline",IF(OR(N(IFERROR(INDEX(Targets!$I$6:$I$45,MATCH('Weekly data'!$C140,Targets!$A$6:$A$45,0)),0))=0,SUM(Seasonality!$C$6:$C$18)=0),"",IFERROR(INDEX(Targets!$I$6:$I$45,MATCH('Weekly data'!$C140,Targets!$A$6:$A$45,0)),0)*$C140/SUM(Seasonality!$C$6:$C$18)),IF(Metrics!$J$13="Quarter plan",IF(N(IFERROR(INDEX(Targets!$I$6:$I$45,MATCH('Weekly data'!$C140,Targets!$A$6:$A$45,0)),0))=0,"",IFERROR(INDEX(Targets!$I$6:$I$45,MATCH('Weekly data'!$C140,Targets!$A$6:$A$45,0)),0)),IF(AND(Metrics!$J$13="Weekly",ISNUMBER(Metrics!$K$13)),Metrics!$K$13,"")))))</f>
        <v/>
      </c>
      <c r="BI140">
        <f>IF(NOT(ISNUMBER('Weekly data'!L140)),"",IF(Metrics!$L$13="% of target",IF(ISNUMBER(BH140),IF(BH140=0,"",'Weekly data'!L140/BH140),""),'Weekly data'!L140))</f>
        <v/>
      </c>
      <c r="BJ140">
        <f>IF(AND(ISNUMBER(BI140),ISNUMBER(BI139)),ABS(BI140-BI139),"")</f>
        <v/>
      </c>
      <c r="BK140">
        <f>IF(COUNT(BI128:BI139)&lt;12,"",AVERAGE(BI128:BI139))</f>
        <v/>
      </c>
      <c r="BL140">
        <f>IF(COUNT(BJ129:BJ139)&lt;11,"",AVERAGE(BJ129:BJ139))</f>
        <v/>
      </c>
      <c r="BM140">
        <f>IF(OR(BK140="",BL140=""),"",BK140+2.66*BL140)</f>
        <v/>
      </c>
      <c r="BN140">
        <f>IF(OR(BK140="",BL140=""),"",BK140-2.66*BL140)</f>
        <v/>
      </c>
      <c r="BO140">
        <f>IF(OR(BK140="",COUNT(BI133:BI140)&lt;8),"",IF(COUNTIF(BI133:BI140,"&gt;"&amp;BK140)=8,"Above",IF(COUNTIF(BI133:BI140,"&lt;"&amp;BK140)=8,"Below","")))</f>
        <v/>
      </c>
      <c r="BP140">
        <f>IF('Weekly data'!$C140="","",IF(Metrics!$J$14="Seasonal bookings",IF(OR(N(IFERROR(INDEX(Targets!$J$6:$J$45,MATCH('Weekly data'!$C140,Targets!$A$6:$A$45,0)),0))=0,SUM(Seasonality!$B$6:$B$18)=0),"",IFERROR(INDEX(Targets!$J$6:$J$45,MATCH('Weekly data'!$C140,Targets!$A$6:$A$45,0)),0)*$B140/SUM(Seasonality!$B$6:$B$18)),IF(Metrics!$J$14="Seasonal pipeline",IF(OR(N(IFERROR(INDEX(Targets!$J$6:$J$45,MATCH('Weekly data'!$C140,Targets!$A$6:$A$45,0)),0))=0,SUM(Seasonality!$C$6:$C$18)=0),"",IFERROR(INDEX(Targets!$J$6:$J$45,MATCH('Weekly data'!$C140,Targets!$A$6:$A$45,0)),0)*$C140/SUM(Seasonality!$C$6:$C$18)),IF(Metrics!$J$14="Quarter plan",IF(N(IFERROR(INDEX(Targets!$J$6:$J$45,MATCH('Weekly data'!$C140,Targets!$A$6:$A$45,0)),0))=0,"",IFERROR(INDEX(Targets!$J$6:$J$45,MATCH('Weekly data'!$C140,Targets!$A$6:$A$45,0)),0)),IF(AND(Metrics!$J$14="Weekly",ISNUMBER(Metrics!$K$14)),Metrics!$K$14,"")))))</f>
        <v/>
      </c>
      <c r="BQ140">
        <f>IF(NOT(ISNUMBER('Weekly data'!M140)),"",IF(Metrics!$L$14="% of target",IF(ISNUMBER(BP140),IF(BP140=0,"",'Weekly data'!M140/BP140),""),'Weekly data'!M140))</f>
        <v/>
      </c>
      <c r="BR140">
        <f>IF(AND(ISNUMBER(BQ140),ISNUMBER(BQ139)),ABS(BQ140-BQ139),"")</f>
        <v/>
      </c>
      <c r="BS140">
        <f>IF(COUNT(BQ128:BQ139)&lt;12,"",AVERAGE(BQ128:BQ139))</f>
        <v/>
      </c>
      <c r="BT140">
        <f>IF(COUNT(BR129:BR139)&lt;11,"",AVERAGE(BR129:BR139))</f>
        <v/>
      </c>
      <c r="BU140">
        <f>IF(OR(BS140="",BT140=""),"",BS140+2.66*BT140)</f>
        <v/>
      </c>
      <c r="BV140">
        <f>IF(OR(BS140="",BT140=""),"",BS140-2.66*BT140)</f>
        <v/>
      </c>
      <c r="BW140">
        <f>IF(OR(BS140="",COUNT(BQ133:BQ140)&lt;8),"",IF(COUNTIF(BQ133:BQ140,"&gt;"&amp;BS140)=8,"Above",IF(COUNTIF(BQ133:BQ140,"&lt;"&amp;BS140)=8,"Below","")))</f>
        <v/>
      </c>
      <c r="BX140">
        <f>IF('Weekly data'!$C140="","",IF(Metrics!$J$15="Seasonal bookings",IF(OR(N(IFERROR(INDEX(Targets!$K$6:$K$45,MATCH('Weekly data'!$C140,Targets!$A$6:$A$45,0)),0))=0,SUM(Seasonality!$B$6:$B$18)=0),"",IFERROR(INDEX(Targets!$K$6:$K$45,MATCH('Weekly data'!$C140,Targets!$A$6:$A$45,0)),0)*$B140/SUM(Seasonality!$B$6:$B$18)),IF(Metrics!$J$15="Seasonal pipeline",IF(OR(N(IFERROR(INDEX(Targets!$K$6:$K$45,MATCH('Weekly data'!$C140,Targets!$A$6:$A$45,0)),0))=0,SUM(Seasonality!$C$6:$C$18)=0),"",IFERROR(INDEX(Targets!$K$6:$K$45,MATCH('Weekly data'!$C140,Targets!$A$6:$A$45,0)),0)*$C140/SUM(Seasonality!$C$6:$C$18)),IF(Metrics!$J$15="Quarter plan",IF(N(IFERROR(INDEX(Targets!$K$6:$K$45,MATCH('Weekly data'!$C140,Targets!$A$6:$A$45,0)),0))=0,"",IFERROR(INDEX(Targets!$K$6:$K$45,MATCH('Weekly data'!$C140,Targets!$A$6:$A$45,0)),0)),IF(AND(Metrics!$J$15="Weekly",ISNUMBER(Metrics!$K$15)),Metrics!$K$15,"")))))</f>
        <v/>
      </c>
      <c r="BY140">
        <f>IF(NOT(ISNUMBER('Weekly data'!N140)),"",IF(Metrics!$L$15="% of target",IF(ISNUMBER(BX140),IF(BX140=0,"",'Weekly data'!N140/BX140),""),'Weekly data'!N140))</f>
        <v/>
      </c>
      <c r="BZ140">
        <f>IF(AND(ISNUMBER(BY140),ISNUMBER(BY139)),ABS(BY140-BY139),"")</f>
        <v/>
      </c>
      <c r="CA140">
        <f>IF(COUNT(BY128:BY139)&lt;12,"",AVERAGE(BY128:BY139))</f>
        <v/>
      </c>
      <c r="CB140">
        <f>IF(COUNT(BZ129:BZ139)&lt;11,"",AVERAGE(BZ129:BZ139))</f>
        <v/>
      </c>
      <c r="CC140">
        <f>IF(OR(CA140="",CB140=""),"",CA140+2.66*CB140)</f>
        <v/>
      </c>
      <c r="CD140">
        <f>IF(OR(CA140="",CB140=""),"",CA140-2.66*CB140)</f>
        <v/>
      </c>
      <c r="CE140">
        <f>IF(OR(CA140="",COUNT(BY133:BY140)&lt;8),"",IF(COUNTIF(BY133:BY140,"&gt;"&amp;CA140)=8,"Above",IF(COUNTIF(BY133:BY140,"&lt;"&amp;CA140)=8,"Below","")))</f>
        <v/>
      </c>
      <c r="CF140">
        <f>IF('Weekly data'!$C140="","",IF(Metrics!$J$16="Seasonal bookings",IF(OR(N(IFERROR(INDEX(Targets!$L$6:$L$45,MATCH('Weekly data'!$C140,Targets!$A$6:$A$45,0)),0))=0,SUM(Seasonality!$B$6:$B$18)=0),"",IFERROR(INDEX(Targets!$L$6:$L$45,MATCH('Weekly data'!$C140,Targets!$A$6:$A$45,0)),0)*$B140/SUM(Seasonality!$B$6:$B$18)),IF(Metrics!$J$16="Seasonal pipeline",IF(OR(N(IFERROR(INDEX(Targets!$L$6:$L$45,MATCH('Weekly data'!$C140,Targets!$A$6:$A$45,0)),0))=0,SUM(Seasonality!$C$6:$C$18)=0),"",IFERROR(INDEX(Targets!$L$6:$L$45,MATCH('Weekly data'!$C140,Targets!$A$6:$A$45,0)),0)*$C140/SUM(Seasonality!$C$6:$C$18)),IF(Metrics!$J$16="Quarter plan",IF(N(IFERROR(INDEX(Targets!$L$6:$L$45,MATCH('Weekly data'!$C140,Targets!$A$6:$A$45,0)),0))=0,"",IFERROR(INDEX(Targets!$L$6:$L$45,MATCH('Weekly data'!$C140,Targets!$A$6:$A$45,0)),0)),IF(AND(Metrics!$J$16="Weekly",ISNUMBER(Metrics!$K$16)),Metrics!$K$16,"")))))</f>
        <v/>
      </c>
      <c r="CG140">
        <f>IF(NOT(ISNUMBER('Weekly data'!O140)),"",IF(Metrics!$L$16="% of target",IF(ISNUMBER(CF140),IF(CF140=0,"",'Weekly data'!O140/CF140),""),'Weekly data'!O140))</f>
        <v/>
      </c>
      <c r="CH140">
        <f>IF(AND(ISNUMBER(CG140),ISNUMBER(CG139)),ABS(CG140-CG139),"")</f>
        <v/>
      </c>
      <c r="CI140">
        <f>IF(COUNT(CG128:CG139)&lt;12,"",AVERAGE(CG128:CG139))</f>
        <v/>
      </c>
      <c r="CJ140">
        <f>IF(COUNT(CH129:CH139)&lt;11,"",AVERAGE(CH129:CH139))</f>
        <v/>
      </c>
      <c r="CK140">
        <f>IF(OR(CI140="",CJ140=""),"",CI140+2.66*CJ140)</f>
        <v/>
      </c>
      <c r="CL140">
        <f>IF(OR(CI140="",CJ140=""),"",CI140-2.66*CJ140)</f>
        <v/>
      </c>
      <c r="CM140">
        <f>IF(OR(CI140="",COUNT(CG133:CG140)&lt;8),"",IF(COUNTIF(CG133:CG140,"&gt;"&amp;CI140)=8,"Above",IF(COUNTIF(CG133:CG140,"&lt;"&amp;CI140)=8,"Below","")))</f>
        <v/>
      </c>
      <c r="CN140">
        <f>IF('Weekly data'!$C140="","",IF(Metrics!$J$17="Seasonal bookings",IF(OR(N(IFERROR(INDEX(Targets!$M$6:$M$45,MATCH('Weekly data'!$C140,Targets!$A$6:$A$45,0)),0))=0,SUM(Seasonality!$B$6:$B$18)=0),"",IFERROR(INDEX(Targets!$M$6:$M$45,MATCH('Weekly data'!$C140,Targets!$A$6:$A$45,0)),0)*$B140/SUM(Seasonality!$B$6:$B$18)),IF(Metrics!$J$17="Seasonal pipeline",IF(OR(N(IFERROR(INDEX(Targets!$M$6:$M$45,MATCH('Weekly data'!$C140,Targets!$A$6:$A$45,0)),0))=0,SUM(Seasonality!$C$6:$C$18)=0),"",IFERROR(INDEX(Targets!$M$6:$M$45,MATCH('Weekly data'!$C140,Targets!$A$6:$A$45,0)),0)*$C140/SUM(Seasonality!$C$6:$C$18)),IF(Metrics!$J$17="Quarter plan",IF(N(IFERROR(INDEX(Targets!$M$6:$M$45,MATCH('Weekly data'!$C140,Targets!$A$6:$A$45,0)),0))=0,"",IFERROR(INDEX(Targets!$M$6:$M$45,MATCH('Weekly data'!$C140,Targets!$A$6:$A$45,0)),0)),IF(AND(Metrics!$J$17="Weekly",ISNUMBER(Metrics!$K$17)),Metrics!$K$17,"")))))</f>
        <v/>
      </c>
      <c r="CO140">
        <f>IF(NOT(ISNUMBER('Weekly data'!P140)),"",IF(Metrics!$L$17="% of target",IF(ISNUMBER(CN140),IF(CN140=0,"",'Weekly data'!P140/CN140),""),'Weekly data'!P140))</f>
        <v/>
      </c>
      <c r="CP140">
        <f>IF(AND(ISNUMBER(CO140),ISNUMBER(CO139)),ABS(CO140-CO139),"")</f>
        <v/>
      </c>
      <c r="CQ140">
        <f>IF(COUNT(CO128:CO139)&lt;12,"",AVERAGE(CO128:CO139))</f>
        <v/>
      </c>
      <c r="CR140">
        <f>IF(COUNT(CP129:CP139)&lt;11,"",AVERAGE(CP129:CP139))</f>
        <v/>
      </c>
      <c r="CS140">
        <f>IF(OR(CQ140="",CR140=""),"",CQ140+2.66*CR140)</f>
        <v/>
      </c>
      <c r="CT140">
        <f>IF(OR(CQ140="",CR140=""),"",CQ140-2.66*CR140)</f>
        <v/>
      </c>
      <c r="CU140">
        <f>IF(OR(CQ140="",COUNT(CO133:CO140)&lt;8),"",IF(COUNTIF(CO133:CO140,"&gt;"&amp;CQ140)=8,"Above",IF(COUNTIF(CO133:CO140,"&lt;"&amp;CQ140)=8,"Below","")))</f>
        <v/>
      </c>
    </row>
    <row r="141">
      <c r="A141" s="8">
        <f>'Weekly data'!A141</f>
        <v/>
      </c>
      <c r="B141">
        <f>IF('Weekly data'!D141="","",INDEX(Seasonality!$B$6:$B$18,'Weekly data'!D141))</f>
        <v/>
      </c>
      <c r="C141">
        <f>IF('Weekly data'!D141="","",INDEX(Seasonality!$C$6:$C$18,'Weekly data'!D141))</f>
        <v/>
      </c>
      <c r="D141">
        <f>IF('Weekly data'!$C141="","",IF(Metrics!$J$6="Seasonal bookings",IF(OR(N(IFERROR(INDEX(Targets!$B$6:$B$45,MATCH('Weekly data'!$C141,Targets!$A$6:$A$45,0)),0))=0,SUM(Seasonality!$B$6:$B$18)=0),"",IFERROR(INDEX(Targets!$B$6:$B$45,MATCH('Weekly data'!$C141,Targets!$A$6:$A$45,0)),0)*$B141/SUM(Seasonality!$B$6:$B$18)),IF(Metrics!$J$6="Seasonal pipeline",IF(OR(N(IFERROR(INDEX(Targets!$B$6:$B$45,MATCH('Weekly data'!$C141,Targets!$A$6:$A$45,0)),0))=0,SUM(Seasonality!$C$6:$C$18)=0),"",IFERROR(INDEX(Targets!$B$6:$B$45,MATCH('Weekly data'!$C141,Targets!$A$6:$A$45,0)),0)*$C141/SUM(Seasonality!$C$6:$C$18)),IF(Metrics!$J$6="Quarter plan",IF(N(IFERROR(INDEX(Targets!$B$6:$B$45,MATCH('Weekly data'!$C141,Targets!$A$6:$A$45,0)),0))=0,"",IFERROR(INDEX(Targets!$B$6:$B$45,MATCH('Weekly data'!$C141,Targets!$A$6:$A$45,0)),0)),IF(AND(Metrics!$J$6="Weekly",ISNUMBER(Metrics!$K$6)),Metrics!$K$6,"")))))</f>
        <v/>
      </c>
      <c r="E141">
        <f>IF(NOT(ISNUMBER('Weekly data'!E141)),"",IF(Metrics!$L$6="% of target",IF(ISNUMBER(D141),IF(D141=0,"",'Weekly data'!E141/D141),""),'Weekly data'!E141))</f>
        <v/>
      </c>
      <c r="F141">
        <f>IF(AND(ISNUMBER(E141),ISNUMBER(E140)),ABS(E141-E140),"")</f>
        <v/>
      </c>
      <c r="G141">
        <f>IF(COUNT(E129:E140)&lt;12,"",AVERAGE(E129:E140))</f>
        <v/>
      </c>
      <c r="H141">
        <f>IF(COUNT(F130:F140)&lt;11,"",AVERAGE(F130:F140))</f>
        <v/>
      </c>
      <c r="I141">
        <f>IF(OR(G141="",H141=""),"",G141+2.66*H141)</f>
        <v/>
      </c>
      <c r="J141">
        <f>IF(OR(G141="",H141=""),"",G141-2.66*H141)</f>
        <v/>
      </c>
      <c r="K141">
        <f>IF(OR(G141="",COUNT(E134:E141)&lt;8),"",IF(COUNTIF(E134:E141,"&gt;"&amp;G141)=8,"Above",IF(COUNTIF(E134:E141,"&lt;"&amp;G141)=8,"Below","")))</f>
        <v/>
      </c>
      <c r="L141">
        <f>IF('Weekly data'!$C141="","",IF(Metrics!$J$7="Seasonal bookings",IF(OR(N(IFERROR(INDEX(Targets!$C$6:$C$45,MATCH('Weekly data'!$C141,Targets!$A$6:$A$45,0)),0))=0,SUM(Seasonality!$B$6:$B$18)=0),"",IFERROR(INDEX(Targets!$C$6:$C$45,MATCH('Weekly data'!$C141,Targets!$A$6:$A$45,0)),0)*$B141/SUM(Seasonality!$B$6:$B$18)),IF(Metrics!$J$7="Seasonal pipeline",IF(OR(N(IFERROR(INDEX(Targets!$C$6:$C$45,MATCH('Weekly data'!$C141,Targets!$A$6:$A$45,0)),0))=0,SUM(Seasonality!$C$6:$C$18)=0),"",IFERROR(INDEX(Targets!$C$6:$C$45,MATCH('Weekly data'!$C141,Targets!$A$6:$A$45,0)),0)*$C141/SUM(Seasonality!$C$6:$C$18)),IF(Metrics!$J$7="Quarter plan",IF(N(IFERROR(INDEX(Targets!$C$6:$C$45,MATCH('Weekly data'!$C141,Targets!$A$6:$A$45,0)),0))=0,"",IFERROR(INDEX(Targets!$C$6:$C$45,MATCH('Weekly data'!$C141,Targets!$A$6:$A$45,0)),0)),IF(AND(Metrics!$J$7="Weekly",ISNUMBER(Metrics!$K$7)),Metrics!$K$7,"")))))</f>
        <v/>
      </c>
      <c r="M141">
        <f>IF(NOT(ISNUMBER('Weekly data'!F141)),"",IF(Metrics!$L$7="% of target",IF(ISNUMBER(L141),IF(L141=0,"",'Weekly data'!F141/L141),""),'Weekly data'!F141))</f>
        <v/>
      </c>
      <c r="N141">
        <f>IF(AND(ISNUMBER(M141),ISNUMBER(M140)),ABS(M141-M140),"")</f>
        <v/>
      </c>
      <c r="O141">
        <f>IF(COUNT(M129:M140)&lt;12,"",AVERAGE(M129:M140))</f>
        <v/>
      </c>
      <c r="P141">
        <f>IF(COUNT(N130:N140)&lt;11,"",AVERAGE(N130:N140))</f>
        <v/>
      </c>
      <c r="Q141">
        <f>IF(OR(O141="",P141=""),"",O141+2.66*P141)</f>
        <v/>
      </c>
      <c r="R141">
        <f>IF(OR(O141="",P141=""),"",O141-2.66*P141)</f>
        <v/>
      </c>
      <c r="S141">
        <f>IF(OR(O141="",COUNT(M134:M141)&lt;8),"",IF(COUNTIF(M134:M141,"&gt;"&amp;O141)=8,"Above",IF(COUNTIF(M134:M141,"&lt;"&amp;O141)=8,"Below","")))</f>
        <v/>
      </c>
      <c r="T141">
        <f>IF('Weekly data'!$C141="","",IF(Metrics!$J$8="Seasonal bookings",IF(OR(N(IFERROR(INDEX(Targets!$D$6:$D$45,MATCH('Weekly data'!$C141,Targets!$A$6:$A$45,0)),0))=0,SUM(Seasonality!$B$6:$B$18)=0),"",IFERROR(INDEX(Targets!$D$6:$D$45,MATCH('Weekly data'!$C141,Targets!$A$6:$A$45,0)),0)*$B141/SUM(Seasonality!$B$6:$B$18)),IF(Metrics!$J$8="Seasonal pipeline",IF(OR(N(IFERROR(INDEX(Targets!$D$6:$D$45,MATCH('Weekly data'!$C141,Targets!$A$6:$A$45,0)),0))=0,SUM(Seasonality!$C$6:$C$18)=0),"",IFERROR(INDEX(Targets!$D$6:$D$45,MATCH('Weekly data'!$C141,Targets!$A$6:$A$45,0)),0)*$C141/SUM(Seasonality!$C$6:$C$18)),IF(Metrics!$J$8="Quarter plan",IF(N(IFERROR(INDEX(Targets!$D$6:$D$45,MATCH('Weekly data'!$C141,Targets!$A$6:$A$45,0)),0))=0,"",IFERROR(INDEX(Targets!$D$6:$D$45,MATCH('Weekly data'!$C141,Targets!$A$6:$A$45,0)),0)),IF(AND(Metrics!$J$8="Weekly",ISNUMBER(Metrics!$K$8)),Metrics!$K$8,"")))))</f>
        <v/>
      </c>
      <c r="U141">
        <f>IF(NOT(ISNUMBER('Weekly data'!G141)),"",IF(Metrics!$L$8="% of target",IF(ISNUMBER(T141),IF(T141=0,"",'Weekly data'!G141/T141),""),'Weekly data'!G141))</f>
        <v/>
      </c>
      <c r="V141">
        <f>IF(AND(ISNUMBER(U141),ISNUMBER(U140)),ABS(U141-U140),"")</f>
        <v/>
      </c>
      <c r="W141">
        <f>IF(COUNT(U129:U140)&lt;12,"",AVERAGE(U129:U140))</f>
        <v/>
      </c>
      <c r="X141">
        <f>IF(COUNT(V130:V140)&lt;11,"",AVERAGE(V130:V140))</f>
        <v/>
      </c>
      <c r="Y141">
        <f>IF(OR(W141="",X141=""),"",W141+2.66*X141)</f>
        <v/>
      </c>
      <c r="Z141">
        <f>IF(OR(W141="",X141=""),"",W141-2.66*X141)</f>
        <v/>
      </c>
      <c r="AA141">
        <f>IF(OR(W141="",COUNT(U134:U141)&lt;8),"",IF(COUNTIF(U134:U141,"&gt;"&amp;W141)=8,"Above",IF(COUNTIF(U134:U141,"&lt;"&amp;W141)=8,"Below","")))</f>
        <v/>
      </c>
      <c r="AB141">
        <f>IF('Weekly data'!$C141="","",IF(Metrics!$J$9="Seasonal bookings",IF(OR(N(IFERROR(INDEX(Targets!$E$6:$E$45,MATCH('Weekly data'!$C141,Targets!$A$6:$A$45,0)),0))=0,SUM(Seasonality!$B$6:$B$18)=0),"",IFERROR(INDEX(Targets!$E$6:$E$45,MATCH('Weekly data'!$C141,Targets!$A$6:$A$45,0)),0)*$B141/SUM(Seasonality!$B$6:$B$18)),IF(Metrics!$J$9="Seasonal pipeline",IF(OR(N(IFERROR(INDEX(Targets!$E$6:$E$45,MATCH('Weekly data'!$C141,Targets!$A$6:$A$45,0)),0))=0,SUM(Seasonality!$C$6:$C$18)=0),"",IFERROR(INDEX(Targets!$E$6:$E$45,MATCH('Weekly data'!$C141,Targets!$A$6:$A$45,0)),0)*$C141/SUM(Seasonality!$C$6:$C$18)),IF(Metrics!$J$9="Quarter plan",IF(N(IFERROR(INDEX(Targets!$E$6:$E$45,MATCH('Weekly data'!$C141,Targets!$A$6:$A$45,0)),0))=0,"",IFERROR(INDEX(Targets!$E$6:$E$45,MATCH('Weekly data'!$C141,Targets!$A$6:$A$45,0)),0)),IF(AND(Metrics!$J$9="Weekly",ISNUMBER(Metrics!$K$9)),Metrics!$K$9,"")))))</f>
        <v/>
      </c>
      <c r="AC141">
        <f>IF(NOT(ISNUMBER('Weekly data'!H141)),"",IF(Metrics!$L$9="% of target",IF(ISNUMBER(AB141),IF(AB141=0,"",'Weekly data'!H141/AB141),""),'Weekly data'!H141))</f>
        <v/>
      </c>
      <c r="AD141">
        <f>IF(AND(ISNUMBER(AC141),ISNUMBER(AC140)),ABS(AC141-AC140),"")</f>
        <v/>
      </c>
      <c r="AE141">
        <f>IF(COUNT(AC129:AC140)&lt;12,"",AVERAGE(AC129:AC140))</f>
        <v/>
      </c>
      <c r="AF141">
        <f>IF(COUNT(AD130:AD140)&lt;11,"",AVERAGE(AD130:AD140))</f>
        <v/>
      </c>
      <c r="AG141">
        <f>IF(OR(AE141="",AF141=""),"",AE141+2.66*AF141)</f>
        <v/>
      </c>
      <c r="AH141">
        <f>IF(OR(AE141="",AF141=""),"",AE141-2.66*AF141)</f>
        <v/>
      </c>
      <c r="AI141">
        <f>IF(OR(AE141="",COUNT(AC134:AC141)&lt;8),"",IF(COUNTIF(AC134:AC141,"&gt;"&amp;AE141)=8,"Above",IF(COUNTIF(AC134:AC141,"&lt;"&amp;AE141)=8,"Below","")))</f>
        <v/>
      </c>
      <c r="AJ141">
        <f>IF('Weekly data'!$C141="","",IF(Metrics!$J$10="Seasonal bookings",IF(OR(N(IFERROR(INDEX(Targets!$F$6:$F$45,MATCH('Weekly data'!$C141,Targets!$A$6:$A$45,0)),0))=0,SUM(Seasonality!$B$6:$B$18)=0),"",IFERROR(INDEX(Targets!$F$6:$F$45,MATCH('Weekly data'!$C141,Targets!$A$6:$A$45,0)),0)*$B141/SUM(Seasonality!$B$6:$B$18)),IF(Metrics!$J$10="Seasonal pipeline",IF(OR(N(IFERROR(INDEX(Targets!$F$6:$F$45,MATCH('Weekly data'!$C141,Targets!$A$6:$A$45,0)),0))=0,SUM(Seasonality!$C$6:$C$18)=0),"",IFERROR(INDEX(Targets!$F$6:$F$45,MATCH('Weekly data'!$C141,Targets!$A$6:$A$45,0)),0)*$C141/SUM(Seasonality!$C$6:$C$18)),IF(Metrics!$J$10="Quarter plan",IF(N(IFERROR(INDEX(Targets!$F$6:$F$45,MATCH('Weekly data'!$C141,Targets!$A$6:$A$45,0)),0))=0,"",IFERROR(INDEX(Targets!$F$6:$F$45,MATCH('Weekly data'!$C141,Targets!$A$6:$A$45,0)),0)),IF(AND(Metrics!$J$10="Weekly",ISNUMBER(Metrics!$K$10)),Metrics!$K$10,"")))))</f>
        <v/>
      </c>
      <c r="AK141">
        <f>IF(NOT(ISNUMBER('Weekly data'!I141)),"",IF(Metrics!$L$10="% of target",IF(ISNUMBER(AJ141),IF(AJ141=0,"",'Weekly data'!I141/AJ141),""),'Weekly data'!I141))</f>
        <v/>
      </c>
      <c r="AL141">
        <f>IF(AND(ISNUMBER(AK141),ISNUMBER(AK140)),ABS(AK141-AK140),"")</f>
        <v/>
      </c>
      <c r="AM141">
        <f>IF(COUNT(AK129:AK140)&lt;12,"",AVERAGE(AK129:AK140))</f>
        <v/>
      </c>
      <c r="AN141">
        <f>IF(COUNT(AL130:AL140)&lt;11,"",AVERAGE(AL130:AL140))</f>
        <v/>
      </c>
      <c r="AO141">
        <f>IF(OR(AM141="",AN141=""),"",AM141+2.66*AN141)</f>
        <v/>
      </c>
      <c r="AP141">
        <f>IF(OR(AM141="",AN141=""),"",AM141-2.66*AN141)</f>
        <v/>
      </c>
      <c r="AQ141">
        <f>IF(OR(AM141="",COUNT(AK134:AK141)&lt;8),"",IF(COUNTIF(AK134:AK141,"&gt;"&amp;AM141)=8,"Above",IF(COUNTIF(AK134:AK141,"&lt;"&amp;AM141)=8,"Below","")))</f>
        <v/>
      </c>
      <c r="AR141">
        <f>IF('Weekly data'!$C141="","",IF(Metrics!$J$11="Seasonal bookings",IF(OR(N(IFERROR(INDEX(Targets!$G$6:$G$45,MATCH('Weekly data'!$C141,Targets!$A$6:$A$45,0)),0))=0,SUM(Seasonality!$B$6:$B$18)=0),"",IFERROR(INDEX(Targets!$G$6:$G$45,MATCH('Weekly data'!$C141,Targets!$A$6:$A$45,0)),0)*$B141/SUM(Seasonality!$B$6:$B$18)),IF(Metrics!$J$11="Seasonal pipeline",IF(OR(N(IFERROR(INDEX(Targets!$G$6:$G$45,MATCH('Weekly data'!$C141,Targets!$A$6:$A$45,0)),0))=0,SUM(Seasonality!$C$6:$C$18)=0),"",IFERROR(INDEX(Targets!$G$6:$G$45,MATCH('Weekly data'!$C141,Targets!$A$6:$A$45,0)),0)*$C141/SUM(Seasonality!$C$6:$C$18)),IF(Metrics!$J$11="Quarter plan",IF(N(IFERROR(INDEX(Targets!$G$6:$G$45,MATCH('Weekly data'!$C141,Targets!$A$6:$A$45,0)),0))=0,"",IFERROR(INDEX(Targets!$G$6:$G$45,MATCH('Weekly data'!$C141,Targets!$A$6:$A$45,0)),0)),IF(AND(Metrics!$J$11="Weekly",ISNUMBER(Metrics!$K$11)),Metrics!$K$11,"")))))</f>
        <v/>
      </c>
      <c r="AS141">
        <f>IF(NOT(ISNUMBER('Weekly data'!J141)),"",IF(Metrics!$L$11="% of target",IF(ISNUMBER(AR141),IF(AR141=0,"",'Weekly data'!J141/AR141),""),'Weekly data'!J141))</f>
        <v/>
      </c>
      <c r="AT141">
        <f>IF(AND(ISNUMBER(AS141),ISNUMBER(AS140)),ABS(AS141-AS140),"")</f>
        <v/>
      </c>
      <c r="AU141">
        <f>IF(COUNT(AS129:AS140)&lt;12,"",AVERAGE(AS129:AS140))</f>
        <v/>
      </c>
      <c r="AV141">
        <f>IF(COUNT(AT130:AT140)&lt;11,"",AVERAGE(AT130:AT140))</f>
        <v/>
      </c>
      <c r="AW141">
        <f>IF(OR(AU141="",AV141=""),"",AU141+2.66*AV141)</f>
        <v/>
      </c>
      <c r="AX141">
        <f>IF(OR(AU141="",AV141=""),"",AU141-2.66*AV141)</f>
        <v/>
      </c>
      <c r="AY141">
        <f>IF(OR(AU141="",COUNT(AS134:AS141)&lt;8),"",IF(COUNTIF(AS134:AS141,"&gt;"&amp;AU141)=8,"Above",IF(COUNTIF(AS134:AS141,"&lt;"&amp;AU141)=8,"Below","")))</f>
        <v/>
      </c>
      <c r="AZ141">
        <f>IF('Weekly data'!$C141="","",IF(Metrics!$J$12="Seasonal bookings",IF(OR(N(IFERROR(INDEX(Targets!$H$6:$H$45,MATCH('Weekly data'!$C141,Targets!$A$6:$A$45,0)),0))=0,SUM(Seasonality!$B$6:$B$18)=0),"",IFERROR(INDEX(Targets!$H$6:$H$45,MATCH('Weekly data'!$C141,Targets!$A$6:$A$45,0)),0)*$B141/SUM(Seasonality!$B$6:$B$18)),IF(Metrics!$J$12="Seasonal pipeline",IF(OR(N(IFERROR(INDEX(Targets!$H$6:$H$45,MATCH('Weekly data'!$C141,Targets!$A$6:$A$45,0)),0))=0,SUM(Seasonality!$C$6:$C$18)=0),"",IFERROR(INDEX(Targets!$H$6:$H$45,MATCH('Weekly data'!$C141,Targets!$A$6:$A$45,0)),0)*$C141/SUM(Seasonality!$C$6:$C$18)),IF(Metrics!$J$12="Quarter plan",IF(N(IFERROR(INDEX(Targets!$H$6:$H$45,MATCH('Weekly data'!$C141,Targets!$A$6:$A$45,0)),0))=0,"",IFERROR(INDEX(Targets!$H$6:$H$45,MATCH('Weekly data'!$C141,Targets!$A$6:$A$45,0)),0)),IF(AND(Metrics!$J$12="Weekly",ISNUMBER(Metrics!$K$12)),Metrics!$K$12,"")))))</f>
        <v/>
      </c>
      <c r="BA141">
        <f>IF(NOT(ISNUMBER('Weekly data'!K141)),"",IF(Metrics!$L$12="% of target",IF(ISNUMBER(AZ141),IF(AZ141=0,"",'Weekly data'!K141/AZ141),""),'Weekly data'!K141))</f>
        <v/>
      </c>
      <c r="BB141">
        <f>IF(AND(ISNUMBER(BA141),ISNUMBER(BA140)),ABS(BA141-BA140),"")</f>
        <v/>
      </c>
      <c r="BC141">
        <f>IF(COUNT(BA129:BA140)&lt;12,"",AVERAGE(BA129:BA140))</f>
        <v/>
      </c>
      <c r="BD141">
        <f>IF(COUNT(BB130:BB140)&lt;11,"",AVERAGE(BB130:BB140))</f>
        <v/>
      </c>
      <c r="BE141">
        <f>IF(OR(BC141="",BD141=""),"",BC141+2.66*BD141)</f>
        <v/>
      </c>
      <c r="BF141">
        <f>IF(OR(BC141="",BD141=""),"",BC141-2.66*BD141)</f>
        <v/>
      </c>
      <c r="BG141">
        <f>IF(OR(BC141="",COUNT(BA134:BA141)&lt;8),"",IF(COUNTIF(BA134:BA141,"&gt;"&amp;BC141)=8,"Above",IF(COUNTIF(BA134:BA141,"&lt;"&amp;BC141)=8,"Below","")))</f>
        <v/>
      </c>
      <c r="BH141">
        <f>IF('Weekly data'!$C141="","",IF(Metrics!$J$13="Seasonal bookings",IF(OR(N(IFERROR(INDEX(Targets!$I$6:$I$45,MATCH('Weekly data'!$C141,Targets!$A$6:$A$45,0)),0))=0,SUM(Seasonality!$B$6:$B$18)=0),"",IFERROR(INDEX(Targets!$I$6:$I$45,MATCH('Weekly data'!$C141,Targets!$A$6:$A$45,0)),0)*$B141/SUM(Seasonality!$B$6:$B$18)),IF(Metrics!$J$13="Seasonal pipeline",IF(OR(N(IFERROR(INDEX(Targets!$I$6:$I$45,MATCH('Weekly data'!$C141,Targets!$A$6:$A$45,0)),0))=0,SUM(Seasonality!$C$6:$C$18)=0),"",IFERROR(INDEX(Targets!$I$6:$I$45,MATCH('Weekly data'!$C141,Targets!$A$6:$A$45,0)),0)*$C141/SUM(Seasonality!$C$6:$C$18)),IF(Metrics!$J$13="Quarter plan",IF(N(IFERROR(INDEX(Targets!$I$6:$I$45,MATCH('Weekly data'!$C141,Targets!$A$6:$A$45,0)),0))=0,"",IFERROR(INDEX(Targets!$I$6:$I$45,MATCH('Weekly data'!$C141,Targets!$A$6:$A$45,0)),0)),IF(AND(Metrics!$J$13="Weekly",ISNUMBER(Metrics!$K$13)),Metrics!$K$13,"")))))</f>
        <v/>
      </c>
      <c r="BI141">
        <f>IF(NOT(ISNUMBER('Weekly data'!L141)),"",IF(Metrics!$L$13="% of target",IF(ISNUMBER(BH141),IF(BH141=0,"",'Weekly data'!L141/BH141),""),'Weekly data'!L141))</f>
        <v/>
      </c>
      <c r="BJ141">
        <f>IF(AND(ISNUMBER(BI141),ISNUMBER(BI140)),ABS(BI141-BI140),"")</f>
        <v/>
      </c>
      <c r="BK141">
        <f>IF(COUNT(BI129:BI140)&lt;12,"",AVERAGE(BI129:BI140))</f>
        <v/>
      </c>
      <c r="BL141">
        <f>IF(COUNT(BJ130:BJ140)&lt;11,"",AVERAGE(BJ130:BJ140))</f>
        <v/>
      </c>
      <c r="BM141">
        <f>IF(OR(BK141="",BL141=""),"",BK141+2.66*BL141)</f>
        <v/>
      </c>
      <c r="BN141">
        <f>IF(OR(BK141="",BL141=""),"",BK141-2.66*BL141)</f>
        <v/>
      </c>
      <c r="BO141">
        <f>IF(OR(BK141="",COUNT(BI134:BI141)&lt;8),"",IF(COUNTIF(BI134:BI141,"&gt;"&amp;BK141)=8,"Above",IF(COUNTIF(BI134:BI141,"&lt;"&amp;BK141)=8,"Below","")))</f>
        <v/>
      </c>
      <c r="BP141">
        <f>IF('Weekly data'!$C141="","",IF(Metrics!$J$14="Seasonal bookings",IF(OR(N(IFERROR(INDEX(Targets!$J$6:$J$45,MATCH('Weekly data'!$C141,Targets!$A$6:$A$45,0)),0))=0,SUM(Seasonality!$B$6:$B$18)=0),"",IFERROR(INDEX(Targets!$J$6:$J$45,MATCH('Weekly data'!$C141,Targets!$A$6:$A$45,0)),0)*$B141/SUM(Seasonality!$B$6:$B$18)),IF(Metrics!$J$14="Seasonal pipeline",IF(OR(N(IFERROR(INDEX(Targets!$J$6:$J$45,MATCH('Weekly data'!$C141,Targets!$A$6:$A$45,0)),0))=0,SUM(Seasonality!$C$6:$C$18)=0),"",IFERROR(INDEX(Targets!$J$6:$J$45,MATCH('Weekly data'!$C141,Targets!$A$6:$A$45,0)),0)*$C141/SUM(Seasonality!$C$6:$C$18)),IF(Metrics!$J$14="Quarter plan",IF(N(IFERROR(INDEX(Targets!$J$6:$J$45,MATCH('Weekly data'!$C141,Targets!$A$6:$A$45,0)),0))=0,"",IFERROR(INDEX(Targets!$J$6:$J$45,MATCH('Weekly data'!$C141,Targets!$A$6:$A$45,0)),0)),IF(AND(Metrics!$J$14="Weekly",ISNUMBER(Metrics!$K$14)),Metrics!$K$14,"")))))</f>
        <v/>
      </c>
      <c r="BQ141">
        <f>IF(NOT(ISNUMBER('Weekly data'!M141)),"",IF(Metrics!$L$14="% of target",IF(ISNUMBER(BP141),IF(BP141=0,"",'Weekly data'!M141/BP141),""),'Weekly data'!M141))</f>
        <v/>
      </c>
      <c r="BR141">
        <f>IF(AND(ISNUMBER(BQ141),ISNUMBER(BQ140)),ABS(BQ141-BQ140),"")</f>
        <v/>
      </c>
      <c r="BS141">
        <f>IF(COUNT(BQ129:BQ140)&lt;12,"",AVERAGE(BQ129:BQ140))</f>
        <v/>
      </c>
      <c r="BT141">
        <f>IF(COUNT(BR130:BR140)&lt;11,"",AVERAGE(BR130:BR140))</f>
        <v/>
      </c>
      <c r="BU141">
        <f>IF(OR(BS141="",BT141=""),"",BS141+2.66*BT141)</f>
        <v/>
      </c>
      <c r="BV141">
        <f>IF(OR(BS141="",BT141=""),"",BS141-2.66*BT141)</f>
        <v/>
      </c>
      <c r="BW141">
        <f>IF(OR(BS141="",COUNT(BQ134:BQ141)&lt;8),"",IF(COUNTIF(BQ134:BQ141,"&gt;"&amp;BS141)=8,"Above",IF(COUNTIF(BQ134:BQ141,"&lt;"&amp;BS141)=8,"Below","")))</f>
        <v/>
      </c>
      <c r="BX141">
        <f>IF('Weekly data'!$C141="","",IF(Metrics!$J$15="Seasonal bookings",IF(OR(N(IFERROR(INDEX(Targets!$K$6:$K$45,MATCH('Weekly data'!$C141,Targets!$A$6:$A$45,0)),0))=0,SUM(Seasonality!$B$6:$B$18)=0),"",IFERROR(INDEX(Targets!$K$6:$K$45,MATCH('Weekly data'!$C141,Targets!$A$6:$A$45,0)),0)*$B141/SUM(Seasonality!$B$6:$B$18)),IF(Metrics!$J$15="Seasonal pipeline",IF(OR(N(IFERROR(INDEX(Targets!$K$6:$K$45,MATCH('Weekly data'!$C141,Targets!$A$6:$A$45,0)),0))=0,SUM(Seasonality!$C$6:$C$18)=0),"",IFERROR(INDEX(Targets!$K$6:$K$45,MATCH('Weekly data'!$C141,Targets!$A$6:$A$45,0)),0)*$C141/SUM(Seasonality!$C$6:$C$18)),IF(Metrics!$J$15="Quarter plan",IF(N(IFERROR(INDEX(Targets!$K$6:$K$45,MATCH('Weekly data'!$C141,Targets!$A$6:$A$45,0)),0))=0,"",IFERROR(INDEX(Targets!$K$6:$K$45,MATCH('Weekly data'!$C141,Targets!$A$6:$A$45,0)),0)),IF(AND(Metrics!$J$15="Weekly",ISNUMBER(Metrics!$K$15)),Metrics!$K$15,"")))))</f>
        <v/>
      </c>
      <c r="BY141">
        <f>IF(NOT(ISNUMBER('Weekly data'!N141)),"",IF(Metrics!$L$15="% of target",IF(ISNUMBER(BX141),IF(BX141=0,"",'Weekly data'!N141/BX141),""),'Weekly data'!N141))</f>
        <v/>
      </c>
      <c r="BZ141">
        <f>IF(AND(ISNUMBER(BY141),ISNUMBER(BY140)),ABS(BY141-BY140),"")</f>
        <v/>
      </c>
      <c r="CA141">
        <f>IF(COUNT(BY129:BY140)&lt;12,"",AVERAGE(BY129:BY140))</f>
        <v/>
      </c>
      <c r="CB141">
        <f>IF(COUNT(BZ130:BZ140)&lt;11,"",AVERAGE(BZ130:BZ140))</f>
        <v/>
      </c>
      <c r="CC141">
        <f>IF(OR(CA141="",CB141=""),"",CA141+2.66*CB141)</f>
        <v/>
      </c>
      <c r="CD141">
        <f>IF(OR(CA141="",CB141=""),"",CA141-2.66*CB141)</f>
        <v/>
      </c>
      <c r="CE141">
        <f>IF(OR(CA141="",COUNT(BY134:BY141)&lt;8),"",IF(COUNTIF(BY134:BY141,"&gt;"&amp;CA141)=8,"Above",IF(COUNTIF(BY134:BY141,"&lt;"&amp;CA141)=8,"Below","")))</f>
        <v/>
      </c>
      <c r="CF141">
        <f>IF('Weekly data'!$C141="","",IF(Metrics!$J$16="Seasonal bookings",IF(OR(N(IFERROR(INDEX(Targets!$L$6:$L$45,MATCH('Weekly data'!$C141,Targets!$A$6:$A$45,0)),0))=0,SUM(Seasonality!$B$6:$B$18)=0),"",IFERROR(INDEX(Targets!$L$6:$L$45,MATCH('Weekly data'!$C141,Targets!$A$6:$A$45,0)),0)*$B141/SUM(Seasonality!$B$6:$B$18)),IF(Metrics!$J$16="Seasonal pipeline",IF(OR(N(IFERROR(INDEX(Targets!$L$6:$L$45,MATCH('Weekly data'!$C141,Targets!$A$6:$A$45,0)),0))=0,SUM(Seasonality!$C$6:$C$18)=0),"",IFERROR(INDEX(Targets!$L$6:$L$45,MATCH('Weekly data'!$C141,Targets!$A$6:$A$45,0)),0)*$C141/SUM(Seasonality!$C$6:$C$18)),IF(Metrics!$J$16="Quarter plan",IF(N(IFERROR(INDEX(Targets!$L$6:$L$45,MATCH('Weekly data'!$C141,Targets!$A$6:$A$45,0)),0))=0,"",IFERROR(INDEX(Targets!$L$6:$L$45,MATCH('Weekly data'!$C141,Targets!$A$6:$A$45,0)),0)),IF(AND(Metrics!$J$16="Weekly",ISNUMBER(Metrics!$K$16)),Metrics!$K$16,"")))))</f>
        <v/>
      </c>
      <c r="CG141">
        <f>IF(NOT(ISNUMBER('Weekly data'!O141)),"",IF(Metrics!$L$16="% of target",IF(ISNUMBER(CF141),IF(CF141=0,"",'Weekly data'!O141/CF141),""),'Weekly data'!O141))</f>
        <v/>
      </c>
      <c r="CH141">
        <f>IF(AND(ISNUMBER(CG141),ISNUMBER(CG140)),ABS(CG141-CG140),"")</f>
        <v/>
      </c>
      <c r="CI141">
        <f>IF(COUNT(CG129:CG140)&lt;12,"",AVERAGE(CG129:CG140))</f>
        <v/>
      </c>
      <c r="CJ141">
        <f>IF(COUNT(CH130:CH140)&lt;11,"",AVERAGE(CH130:CH140))</f>
        <v/>
      </c>
      <c r="CK141">
        <f>IF(OR(CI141="",CJ141=""),"",CI141+2.66*CJ141)</f>
        <v/>
      </c>
      <c r="CL141">
        <f>IF(OR(CI141="",CJ141=""),"",CI141-2.66*CJ141)</f>
        <v/>
      </c>
      <c r="CM141">
        <f>IF(OR(CI141="",COUNT(CG134:CG141)&lt;8),"",IF(COUNTIF(CG134:CG141,"&gt;"&amp;CI141)=8,"Above",IF(COUNTIF(CG134:CG141,"&lt;"&amp;CI141)=8,"Below","")))</f>
        <v/>
      </c>
      <c r="CN141">
        <f>IF('Weekly data'!$C141="","",IF(Metrics!$J$17="Seasonal bookings",IF(OR(N(IFERROR(INDEX(Targets!$M$6:$M$45,MATCH('Weekly data'!$C141,Targets!$A$6:$A$45,0)),0))=0,SUM(Seasonality!$B$6:$B$18)=0),"",IFERROR(INDEX(Targets!$M$6:$M$45,MATCH('Weekly data'!$C141,Targets!$A$6:$A$45,0)),0)*$B141/SUM(Seasonality!$B$6:$B$18)),IF(Metrics!$J$17="Seasonal pipeline",IF(OR(N(IFERROR(INDEX(Targets!$M$6:$M$45,MATCH('Weekly data'!$C141,Targets!$A$6:$A$45,0)),0))=0,SUM(Seasonality!$C$6:$C$18)=0),"",IFERROR(INDEX(Targets!$M$6:$M$45,MATCH('Weekly data'!$C141,Targets!$A$6:$A$45,0)),0)*$C141/SUM(Seasonality!$C$6:$C$18)),IF(Metrics!$J$17="Quarter plan",IF(N(IFERROR(INDEX(Targets!$M$6:$M$45,MATCH('Weekly data'!$C141,Targets!$A$6:$A$45,0)),0))=0,"",IFERROR(INDEX(Targets!$M$6:$M$45,MATCH('Weekly data'!$C141,Targets!$A$6:$A$45,0)),0)),IF(AND(Metrics!$J$17="Weekly",ISNUMBER(Metrics!$K$17)),Metrics!$K$17,"")))))</f>
        <v/>
      </c>
      <c r="CO141">
        <f>IF(NOT(ISNUMBER('Weekly data'!P141)),"",IF(Metrics!$L$17="% of target",IF(ISNUMBER(CN141),IF(CN141=0,"",'Weekly data'!P141/CN141),""),'Weekly data'!P141))</f>
        <v/>
      </c>
      <c r="CP141">
        <f>IF(AND(ISNUMBER(CO141),ISNUMBER(CO140)),ABS(CO141-CO140),"")</f>
        <v/>
      </c>
      <c r="CQ141">
        <f>IF(COUNT(CO129:CO140)&lt;12,"",AVERAGE(CO129:CO140))</f>
        <v/>
      </c>
      <c r="CR141">
        <f>IF(COUNT(CP130:CP140)&lt;11,"",AVERAGE(CP130:CP140))</f>
        <v/>
      </c>
      <c r="CS141">
        <f>IF(OR(CQ141="",CR141=""),"",CQ141+2.66*CR141)</f>
        <v/>
      </c>
      <c r="CT141">
        <f>IF(OR(CQ141="",CR141=""),"",CQ141-2.66*CR141)</f>
        <v/>
      </c>
      <c r="CU141">
        <f>IF(OR(CQ141="",COUNT(CO134:CO141)&lt;8),"",IF(COUNTIF(CO134:CO141,"&gt;"&amp;CQ141)=8,"Above",IF(COUNTIF(CO134:CO141,"&lt;"&amp;CQ141)=8,"Below","")))</f>
        <v/>
      </c>
    </row>
    <row r="142">
      <c r="A142" s="8">
        <f>'Weekly data'!A142</f>
        <v/>
      </c>
      <c r="B142">
        <f>IF('Weekly data'!D142="","",INDEX(Seasonality!$B$6:$B$18,'Weekly data'!D142))</f>
        <v/>
      </c>
      <c r="C142">
        <f>IF('Weekly data'!D142="","",INDEX(Seasonality!$C$6:$C$18,'Weekly data'!D142))</f>
        <v/>
      </c>
      <c r="D142">
        <f>IF('Weekly data'!$C142="","",IF(Metrics!$J$6="Seasonal bookings",IF(OR(N(IFERROR(INDEX(Targets!$B$6:$B$45,MATCH('Weekly data'!$C142,Targets!$A$6:$A$45,0)),0))=0,SUM(Seasonality!$B$6:$B$18)=0),"",IFERROR(INDEX(Targets!$B$6:$B$45,MATCH('Weekly data'!$C142,Targets!$A$6:$A$45,0)),0)*$B142/SUM(Seasonality!$B$6:$B$18)),IF(Metrics!$J$6="Seasonal pipeline",IF(OR(N(IFERROR(INDEX(Targets!$B$6:$B$45,MATCH('Weekly data'!$C142,Targets!$A$6:$A$45,0)),0))=0,SUM(Seasonality!$C$6:$C$18)=0),"",IFERROR(INDEX(Targets!$B$6:$B$45,MATCH('Weekly data'!$C142,Targets!$A$6:$A$45,0)),0)*$C142/SUM(Seasonality!$C$6:$C$18)),IF(Metrics!$J$6="Quarter plan",IF(N(IFERROR(INDEX(Targets!$B$6:$B$45,MATCH('Weekly data'!$C142,Targets!$A$6:$A$45,0)),0))=0,"",IFERROR(INDEX(Targets!$B$6:$B$45,MATCH('Weekly data'!$C142,Targets!$A$6:$A$45,0)),0)),IF(AND(Metrics!$J$6="Weekly",ISNUMBER(Metrics!$K$6)),Metrics!$K$6,"")))))</f>
        <v/>
      </c>
      <c r="E142">
        <f>IF(NOT(ISNUMBER('Weekly data'!E142)),"",IF(Metrics!$L$6="% of target",IF(ISNUMBER(D142),IF(D142=0,"",'Weekly data'!E142/D142),""),'Weekly data'!E142))</f>
        <v/>
      </c>
      <c r="F142">
        <f>IF(AND(ISNUMBER(E142),ISNUMBER(E141)),ABS(E142-E141),"")</f>
        <v/>
      </c>
      <c r="G142">
        <f>IF(COUNT(E130:E141)&lt;12,"",AVERAGE(E130:E141))</f>
        <v/>
      </c>
      <c r="H142">
        <f>IF(COUNT(F131:F141)&lt;11,"",AVERAGE(F131:F141))</f>
        <v/>
      </c>
      <c r="I142">
        <f>IF(OR(G142="",H142=""),"",G142+2.66*H142)</f>
        <v/>
      </c>
      <c r="J142">
        <f>IF(OR(G142="",H142=""),"",G142-2.66*H142)</f>
        <v/>
      </c>
      <c r="K142">
        <f>IF(OR(G142="",COUNT(E135:E142)&lt;8),"",IF(COUNTIF(E135:E142,"&gt;"&amp;G142)=8,"Above",IF(COUNTIF(E135:E142,"&lt;"&amp;G142)=8,"Below","")))</f>
        <v/>
      </c>
      <c r="L142">
        <f>IF('Weekly data'!$C142="","",IF(Metrics!$J$7="Seasonal bookings",IF(OR(N(IFERROR(INDEX(Targets!$C$6:$C$45,MATCH('Weekly data'!$C142,Targets!$A$6:$A$45,0)),0))=0,SUM(Seasonality!$B$6:$B$18)=0),"",IFERROR(INDEX(Targets!$C$6:$C$45,MATCH('Weekly data'!$C142,Targets!$A$6:$A$45,0)),0)*$B142/SUM(Seasonality!$B$6:$B$18)),IF(Metrics!$J$7="Seasonal pipeline",IF(OR(N(IFERROR(INDEX(Targets!$C$6:$C$45,MATCH('Weekly data'!$C142,Targets!$A$6:$A$45,0)),0))=0,SUM(Seasonality!$C$6:$C$18)=0),"",IFERROR(INDEX(Targets!$C$6:$C$45,MATCH('Weekly data'!$C142,Targets!$A$6:$A$45,0)),0)*$C142/SUM(Seasonality!$C$6:$C$18)),IF(Metrics!$J$7="Quarter plan",IF(N(IFERROR(INDEX(Targets!$C$6:$C$45,MATCH('Weekly data'!$C142,Targets!$A$6:$A$45,0)),0))=0,"",IFERROR(INDEX(Targets!$C$6:$C$45,MATCH('Weekly data'!$C142,Targets!$A$6:$A$45,0)),0)),IF(AND(Metrics!$J$7="Weekly",ISNUMBER(Metrics!$K$7)),Metrics!$K$7,"")))))</f>
        <v/>
      </c>
      <c r="M142">
        <f>IF(NOT(ISNUMBER('Weekly data'!F142)),"",IF(Metrics!$L$7="% of target",IF(ISNUMBER(L142),IF(L142=0,"",'Weekly data'!F142/L142),""),'Weekly data'!F142))</f>
        <v/>
      </c>
      <c r="N142">
        <f>IF(AND(ISNUMBER(M142),ISNUMBER(M141)),ABS(M142-M141),"")</f>
        <v/>
      </c>
      <c r="O142">
        <f>IF(COUNT(M130:M141)&lt;12,"",AVERAGE(M130:M141))</f>
        <v/>
      </c>
      <c r="P142">
        <f>IF(COUNT(N131:N141)&lt;11,"",AVERAGE(N131:N141))</f>
        <v/>
      </c>
      <c r="Q142">
        <f>IF(OR(O142="",P142=""),"",O142+2.66*P142)</f>
        <v/>
      </c>
      <c r="R142">
        <f>IF(OR(O142="",P142=""),"",O142-2.66*P142)</f>
        <v/>
      </c>
      <c r="S142">
        <f>IF(OR(O142="",COUNT(M135:M142)&lt;8),"",IF(COUNTIF(M135:M142,"&gt;"&amp;O142)=8,"Above",IF(COUNTIF(M135:M142,"&lt;"&amp;O142)=8,"Below","")))</f>
        <v/>
      </c>
      <c r="T142">
        <f>IF('Weekly data'!$C142="","",IF(Metrics!$J$8="Seasonal bookings",IF(OR(N(IFERROR(INDEX(Targets!$D$6:$D$45,MATCH('Weekly data'!$C142,Targets!$A$6:$A$45,0)),0))=0,SUM(Seasonality!$B$6:$B$18)=0),"",IFERROR(INDEX(Targets!$D$6:$D$45,MATCH('Weekly data'!$C142,Targets!$A$6:$A$45,0)),0)*$B142/SUM(Seasonality!$B$6:$B$18)),IF(Metrics!$J$8="Seasonal pipeline",IF(OR(N(IFERROR(INDEX(Targets!$D$6:$D$45,MATCH('Weekly data'!$C142,Targets!$A$6:$A$45,0)),0))=0,SUM(Seasonality!$C$6:$C$18)=0),"",IFERROR(INDEX(Targets!$D$6:$D$45,MATCH('Weekly data'!$C142,Targets!$A$6:$A$45,0)),0)*$C142/SUM(Seasonality!$C$6:$C$18)),IF(Metrics!$J$8="Quarter plan",IF(N(IFERROR(INDEX(Targets!$D$6:$D$45,MATCH('Weekly data'!$C142,Targets!$A$6:$A$45,0)),0))=0,"",IFERROR(INDEX(Targets!$D$6:$D$45,MATCH('Weekly data'!$C142,Targets!$A$6:$A$45,0)),0)),IF(AND(Metrics!$J$8="Weekly",ISNUMBER(Metrics!$K$8)),Metrics!$K$8,"")))))</f>
        <v/>
      </c>
      <c r="U142">
        <f>IF(NOT(ISNUMBER('Weekly data'!G142)),"",IF(Metrics!$L$8="% of target",IF(ISNUMBER(T142),IF(T142=0,"",'Weekly data'!G142/T142),""),'Weekly data'!G142))</f>
        <v/>
      </c>
      <c r="V142">
        <f>IF(AND(ISNUMBER(U142),ISNUMBER(U141)),ABS(U142-U141),"")</f>
        <v/>
      </c>
      <c r="W142">
        <f>IF(COUNT(U130:U141)&lt;12,"",AVERAGE(U130:U141))</f>
        <v/>
      </c>
      <c r="X142">
        <f>IF(COUNT(V131:V141)&lt;11,"",AVERAGE(V131:V141))</f>
        <v/>
      </c>
      <c r="Y142">
        <f>IF(OR(W142="",X142=""),"",W142+2.66*X142)</f>
        <v/>
      </c>
      <c r="Z142">
        <f>IF(OR(W142="",X142=""),"",W142-2.66*X142)</f>
        <v/>
      </c>
      <c r="AA142">
        <f>IF(OR(W142="",COUNT(U135:U142)&lt;8),"",IF(COUNTIF(U135:U142,"&gt;"&amp;W142)=8,"Above",IF(COUNTIF(U135:U142,"&lt;"&amp;W142)=8,"Below","")))</f>
        <v/>
      </c>
      <c r="AB142">
        <f>IF('Weekly data'!$C142="","",IF(Metrics!$J$9="Seasonal bookings",IF(OR(N(IFERROR(INDEX(Targets!$E$6:$E$45,MATCH('Weekly data'!$C142,Targets!$A$6:$A$45,0)),0))=0,SUM(Seasonality!$B$6:$B$18)=0),"",IFERROR(INDEX(Targets!$E$6:$E$45,MATCH('Weekly data'!$C142,Targets!$A$6:$A$45,0)),0)*$B142/SUM(Seasonality!$B$6:$B$18)),IF(Metrics!$J$9="Seasonal pipeline",IF(OR(N(IFERROR(INDEX(Targets!$E$6:$E$45,MATCH('Weekly data'!$C142,Targets!$A$6:$A$45,0)),0))=0,SUM(Seasonality!$C$6:$C$18)=0),"",IFERROR(INDEX(Targets!$E$6:$E$45,MATCH('Weekly data'!$C142,Targets!$A$6:$A$45,0)),0)*$C142/SUM(Seasonality!$C$6:$C$18)),IF(Metrics!$J$9="Quarter plan",IF(N(IFERROR(INDEX(Targets!$E$6:$E$45,MATCH('Weekly data'!$C142,Targets!$A$6:$A$45,0)),0))=0,"",IFERROR(INDEX(Targets!$E$6:$E$45,MATCH('Weekly data'!$C142,Targets!$A$6:$A$45,0)),0)),IF(AND(Metrics!$J$9="Weekly",ISNUMBER(Metrics!$K$9)),Metrics!$K$9,"")))))</f>
        <v/>
      </c>
      <c r="AC142">
        <f>IF(NOT(ISNUMBER('Weekly data'!H142)),"",IF(Metrics!$L$9="% of target",IF(ISNUMBER(AB142),IF(AB142=0,"",'Weekly data'!H142/AB142),""),'Weekly data'!H142))</f>
        <v/>
      </c>
      <c r="AD142">
        <f>IF(AND(ISNUMBER(AC142),ISNUMBER(AC141)),ABS(AC142-AC141),"")</f>
        <v/>
      </c>
      <c r="AE142">
        <f>IF(COUNT(AC130:AC141)&lt;12,"",AVERAGE(AC130:AC141))</f>
        <v/>
      </c>
      <c r="AF142">
        <f>IF(COUNT(AD131:AD141)&lt;11,"",AVERAGE(AD131:AD141))</f>
        <v/>
      </c>
      <c r="AG142">
        <f>IF(OR(AE142="",AF142=""),"",AE142+2.66*AF142)</f>
        <v/>
      </c>
      <c r="AH142">
        <f>IF(OR(AE142="",AF142=""),"",AE142-2.66*AF142)</f>
        <v/>
      </c>
      <c r="AI142">
        <f>IF(OR(AE142="",COUNT(AC135:AC142)&lt;8),"",IF(COUNTIF(AC135:AC142,"&gt;"&amp;AE142)=8,"Above",IF(COUNTIF(AC135:AC142,"&lt;"&amp;AE142)=8,"Below","")))</f>
        <v/>
      </c>
      <c r="AJ142">
        <f>IF('Weekly data'!$C142="","",IF(Metrics!$J$10="Seasonal bookings",IF(OR(N(IFERROR(INDEX(Targets!$F$6:$F$45,MATCH('Weekly data'!$C142,Targets!$A$6:$A$45,0)),0))=0,SUM(Seasonality!$B$6:$B$18)=0),"",IFERROR(INDEX(Targets!$F$6:$F$45,MATCH('Weekly data'!$C142,Targets!$A$6:$A$45,0)),0)*$B142/SUM(Seasonality!$B$6:$B$18)),IF(Metrics!$J$10="Seasonal pipeline",IF(OR(N(IFERROR(INDEX(Targets!$F$6:$F$45,MATCH('Weekly data'!$C142,Targets!$A$6:$A$45,0)),0))=0,SUM(Seasonality!$C$6:$C$18)=0),"",IFERROR(INDEX(Targets!$F$6:$F$45,MATCH('Weekly data'!$C142,Targets!$A$6:$A$45,0)),0)*$C142/SUM(Seasonality!$C$6:$C$18)),IF(Metrics!$J$10="Quarter plan",IF(N(IFERROR(INDEX(Targets!$F$6:$F$45,MATCH('Weekly data'!$C142,Targets!$A$6:$A$45,0)),0))=0,"",IFERROR(INDEX(Targets!$F$6:$F$45,MATCH('Weekly data'!$C142,Targets!$A$6:$A$45,0)),0)),IF(AND(Metrics!$J$10="Weekly",ISNUMBER(Metrics!$K$10)),Metrics!$K$10,"")))))</f>
        <v/>
      </c>
      <c r="AK142">
        <f>IF(NOT(ISNUMBER('Weekly data'!I142)),"",IF(Metrics!$L$10="% of target",IF(ISNUMBER(AJ142),IF(AJ142=0,"",'Weekly data'!I142/AJ142),""),'Weekly data'!I142))</f>
        <v/>
      </c>
      <c r="AL142">
        <f>IF(AND(ISNUMBER(AK142),ISNUMBER(AK141)),ABS(AK142-AK141),"")</f>
        <v/>
      </c>
      <c r="AM142">
        <f>IF(COUNT(AK130:AK141)&lt;12,"",AVERAGE(AK130:AK141))</f>
        <v/>
      </c>
      <c r="AN142">
        <f>IF(COUNT(AL131:AL141)&lt;11,"",AVERAGE(AL131:AL141))</f>
        <v/>
      </c>
      <c r="AO142">
        <f>IF(OR(AM142="",AN142=""),"",AM142+2.66*AN142)</f>
        <v/>
      </c>
      <c r="AP142">
        <f>IF(OR(AM142="",AN142=""),"",AM142-2.66*AN142)</f>
        <v/>
      </c>
      <c r="AQ142">
        <f>IF(OR(AM142="",COUNT(AK135:AK142)&lt;8),"",IF(COUNTIF(AK135:AK142,"&gt;"&amp;AM142)=8,"Above",IF(COUNTIF(AK135:AK142,"&lt;"&amp;AM142)=8,"Below","")))</f>
        <v/>
      </c>
      <c r="AR142">
        <f>IF('Weekly data'!$C142="","",IF(Metrics!$J$11="Seasonal bookings",IF(OR(N(IFERROR(INDEX(Targets!$G$6:$G$45,MATCH('Weekly data'!$C142,Targets!$A$6:$A$45,0)),0))=0,SUM(Seasonality!$B$6:$B$18)=0),"",IFERROR(INDEX(Targets!$G$6:$G$45,MATCH('Weekly data'!$C142,Targets!$A$6:$A$45,0)),0)*$B142/SUM(Seasonality!$B$6:$B$18)),IF(Metrics!$J$11="Seasonal pipeline",IF(OR(N(IFERROR(INDEX(Targets!$G$6:$G$45,MATCH('Weekly data'!$C142,Targets!$A$6:$A$45,0)),0))=0,SUM(Seasonality!$C$6:$C$18)=0),"",IFERROR(INDEX(Targets!$G$6:$G$45,MATCH('Weekly data'!$C142,Targets!$A$6:$A$45,0)),0)*$C142/SUM(Seasonality!$C$6:$C$18)),IF(Metrics!$J$11="Quarter plan",IF(N(IFERROR(INDEX(Targets!$G$6:$G$45,MATCH('Weekly data'!$C142,Targets!$A$6:$A$45,0)),0))=0,"",IFERROR(INDEX(Targets!$G$6:$G$45,MATCH('Weekly data'!$C142,Targets!$A$6:$A$45,0)),0)),IF(AND(Metrics!$J$11="Weekly",ISNUMBER(Metrics!$K$11)),Metrics!$K$11,"")))))</f>
        <v/>
      </c>
      <c r="AS142">
        <f>IF(NOT(ISNUMBER('Weekly data'!J142)),"",IF(Metrics!$L$11="% of target",IF(ISNUMBER(AR142),IF(AR142=0,"",'Weekly data'!J142/AR142),""),'Weekly data'!J142))</f>
        <v/>
      </c>
      <c r="AT142">
        <f>IF(AND(ISNUMBER(AS142),ISNUMBER(AS141)),ABS(AS142-AS141),"")</f>
        <v/>
      </c>
      <c r="AU142">
        <f>IF(COUNT(AS130:AS141)&lt;12,"",AVERAGE(AS130:AS141))</f>
        <v/>
      </c>
      <c r="AV142">
        <f>IF(COUNT(AT131:AT141)&lt;11,"",AVERAGE(AT131:AT141))</f>
        <v/>
      </c>
      <c r="AW142">
        <f>IF(OR(AU142="",AV142=""),"",AU142+2.66*AV142)</f>
        <v/>
      </c>
      <c r="AX142">
        <f>IF(OR(AU142="",AV142=""),"",AU142-2.66*AV142)</f>
        <v/>
      </c>
      <c r="AY142">
        <f>IF(OR(AU142="",COUNT(AS135:AS142)&lt;8),"",IF(COUNTIF(AS135:AS142,"&gt;"&amp;AU142)=8,"Above",IF(COUNTIF(AS135:AS142,"&lt;"&amp;AU142)=8,"Below","")))</f>
        <v/>
      </c>
      <c r="AZ142">
        <f>IF('Weekly data'!$C142="","",IF(Metrics!$J$12="Seasonal bookings",IF(OR(N(IFERROR(INDEX(Targets!$H$6:$H$45,MATCH('Weekly data'!$C142,Targets!$A$6:$A$45,0)),0))=0,SUM(Seasonality!$B$6:$B$18)=0),"",IFERROR(INDEX(Targets!$H$6:$H$45,MATCH('Weekly data'!$C142,Targets!$A$6:$A$45,0)),0)*$B142/SUM(Seasonality!$B$6:$B$18)),IF(Metrics!$J$12="Seasonal pipeline",IF(OR(N(IFERROR(INDEX(Targets!$H$6:$H$45,MATCH('Weekly data'!$C142,Targets!$A$6:$A$45,0)),0))=0,SUM(Seasonality!$C$6:$C$18)=0),"",IFERROR(INDEX(Targets!$H$6:$H$45,MATCH('Weekly data'!$C142,Targets!$A$6:$A$45,0)),0)*$C142/SUM(Seasonality!$C$6:$C$18)),IF(Metrics!$J$12="Quarter plan",IF(N(IFERROR(INDEX(Targets!$H$6:$H$45,MATCH('Weekly data'!$C142,Targets!$A$6:$A$45,0)),0))=0,"",IFERROR(INDEX(Targets!$H$6:$H$45,MATCH('Weekly data'!$C142,Targets!$A$6:$A$45,0)),0)),IF(AND(Metrics!$J$12="Weekly",ISNUMBER(Metrics!$K$12)),Metrics!$K$12,"")))))</f>
        <v/>
      </c>
      <c r="BA142">
        <f>IF(NOT(ISNUMBER('Weekly data'!K142)),"",IF(Metrics!$L$12="% of target",IF(ISNUMBER(AZ142),IF(AZ142=0,"",'Weekly data'!K142/AZ142),""),'Weekly data'!K142))</f>
        <v/>
      </c>
      <c r="BB142">
        <f>IF(AND(ISNUMBER(BA142),ISNUMBER(BA141)),ABS(BA142-BA141),"")</f>
        <v/>
      </c>
      <c r="BC142">
        <f>IF(COUNT(BA130:BA141)&lt;12,"",AVERAGE(BA130:BA141))</f>
        <v/>
      </c>
      <c r="BD142">
        <f>IF(COUNT(BB131:BB141)&lt;11,"",AVERAGE(BB131:BB141))</f>
        <v/>
      </c>
      <c r="BE142">
        <f>IF(OR(BC142="",BD142=""),"",BC142+2.66*BD142)</f>
        <v/>
      </c>
      <c r="BF142">
        <f>IF(OR(BC142="",BD142=""),"",BC142-2.66*BD142)</f>
        <v/>
      </c>
      <c r="BG142">
        <f>IF(OR(BC142="",COUNT(BA135:BA142)&lt;8),"",IF(COUNTIF(BA135:BA142,"&gt;"&amp;BC142)=8,"Above",IF(COUNTIF(BA135:BA142,"&lt;"&amp;BC142)=8,"Below","")))</f>
        <v/>
      </c>
      <c r="BH142">
        <f>IF('Weekly data'!$C142="","",IF(Metrics!$J$13="Seasonal bookings",IF(OR(N(IFERROR(INDEX(Targets!$I$6:$I$45,MATCH('Weekly data'!$C142,Targets!$A$6:$A$45,0)),0))=0,SUM(Seasonality!$B$6:$B$18)=0),"",IFERROR(INDEX(Targets!$I$6:$I$45,MATCH('Weekly data'!$C142,Targets!$A$6:$A$45,0)),0)*$B142/SUM(Seasonality!$B$6:$B$18)),IF(Metrics!$J$13="Seasonal pipeline",IF(OR(N(IFERROR(INDEX(Targets!$I$6:$I$45,MATCH('Weekly data'!$C142,Targets!$A$6:$A$45,0)),0))=0,SUM(Seasonality!$C$6:$C$18)=0),"",IFERROR(INDEX(Targets!$I$6:$I$45,MATCH('Weekly data'!$C142,Targets!$A$6:$A$45,0)),0)*$C142/SUM(Seasonality!$C$6:$C$18)),IF(Metrics!$J$13="Quarter plan",IF(N(IFERROR(INDEX(Targets!$I$6:$I$45,MATCH('Weekly data'!$C142,Targets!$A$6:$A$45,0)),0))=0,"",IFERROR(INDEX(Targets!$I$6:$I$45,MATCH('Weekly data'!$C142,Targets!$A$6:$A$45,0)),0)),IF(AND(Metrics!$J$13="Weekly",ISNUMBER(Metrics!$K$13)),Metrics!$K$13,"")))))</f>
        <v/>
      </c>
      <c r="BI142">
        <f>IF(NOT(ISNUMBER('Weekly data'!L142)),"",IF(Metrics!$L$13="% of target",IF(ISNUMBER(BH142),IF(BH142=0,"",'Weekly data'!L142/BH142),""),'Weekly data'!L142))</f>
        <v/>
      </c>
      <c r="BJ142">
        <f>IF(AND(ISNUMBER(BI142),ISNUMBER(BI141)),ABS(BI142-BI141),"")</f>
        <v/>
      </c>
      <c r="BK142">
        <f>IF(COUNT(BI130:BI141)&lt;12,"",AVERAGE(BI130:BI141))</f>
        <v/>
      </c>
      <c r="BL142">
        <f>IF(COUNT(BJ131:BJ141)&lt;11,"",AVERAGE(BJ131:BJ141))</f>
        <v/>
      </c>
      <c r="BM142">
        <f>IF(OR(BK142="",BL142=""),"",BK142+2.66*BL142)</f>
        <v/>
      </c>
      <c r="BN142">
        <f>IF(OR(BK142="",BL142=""),"",BK142-2.66*BL142)</f>
        <v/>
      </c>
      <c r="BO142">
        <f>IF(OR(BK142="",COUNT(BI135:BI142)&lt;8),"",IF(COUNTIF(BI135:BI142,"&gt;"&amp;BK142)=8,"Above",IF(COUNTIF(BI135:BI142,"&lt;"&amp;BK142)=8,"Below","")))</f>
        <v/>
      </c>
      <c r="BP142">
        <f>IF('Weekly data'!$C142="","",IF(Metrics!$J$14="Seasonal bookings",IF(OR(N(IFERROR(INDEX(Targets!$J$6:$J$45,MATCH('Weekly data'!$C142,Targets!$A$6:$A$45,0)),0))=0,SUM(Seasonality!$B$6:$B$18)=0),"",IFERROR(INDEX(Targets!$J$6:$J$45,MATCH('Weekly data'!$C142,Targets!$A$6:$A$45,0)),0)*$B142/SUM(Seasonality!$B$6:$B$18)),IF(Metrics!$J$14="Seasonal pipeline",IF(OR(N(IFERROR(INDEX(Targets!$J$6:$J$45,MATCH('Weekly data'!$C142,Targets!$A$6:$A$45,0)),0))=0,SUM(Seasonality!$C$6:$C$18)=0),"",IFERROR(INDEX(Targets!$J$6:$J$45,MATCH('Weekly data'!$C142,Targets!$A$6:$A$45,0)),0)*$C142/SUM(Seasonality!$C$6:$C$18)),IF(Metrics!$J$14="Quarter plan",IF(N(IFERROR(INDEX(Targets!$J$6:$J$45,MATCH('Weekly data'!$C142,Targets!$A$6:$A$45,0)),0))=0,"",IFERROR(INDEX(Targets!$J$6:$J$45,MATCH('Weekly data'!$C142,Targets!$A$6:$A$45,0)),0)),IF(AND(Metrics!$J$14="Weekly",ISNUMBER(Metrics!$K$14)),Metrics!$K$14,"")))))</f>
        <v/>
      </c>
      <c r="BQ142">
        <f>IF(NOT(ISNUMBER('Weekly data'!M142)),"",IF(Metrics!$L$14="% of target",IF(ISNUMBER(BP142),IF(BP142=0,"",'Weekly data'!M142/BP142),""),'Weekly data'!M142))</f>
        <v/>
      </c>
      <c r="BR142">
        <f>IF(AND(ISNUMBER(BQ142),ISNUMBER(BQ141)),ABS(BQ142-BQ141),"")</f>
        <v/>
      </c>
      <c r="BS142">
        <f>IF(COUNT(BQ130:BQ141)&lt;12,"",AVERAGE(BQ130:BQ141))</f>
        <v/>
      </c>
      <c r="BT142">
        <f>IF(COUNT(BR131:BR141)&lt;11,"",AVERAGE(BR131:BR141))</f>
        <v/>
      </c>
      <c r="BU142">
        <f>IF(OR(BS142="",BT142=""),"",BS142+2.66*BT142)</f>
        <v/>
      </c>
      <c r="BV142">
        <f>IF(OR(BS142="",BT142=""),"",BS142-2.66*BT142)</f>
        <v/>
      </c>
      <c r="BW142">
        <f>IF(OR(BS142="",COUNT(BQ135:BQ142)&lt;8),"",IF(COUNTIF(BQ135:BQ142,"&gt;"&amp;BS142)=8,"Above",IF(COUNTIF(BQ135:BQ142,"&lt;"&amp;BS142)=8,"Below","")))</f>
        <v/>
      </c>
      <c r="BX142">
        <f>IF('Weekly data'!$C142="","",IF(Metrics!$J$15="Seasonal bookings",IF(OR(N(IFERROR(INDEX(Targets!$K$6:$K$45,MATCH('Weekly data'!$C142,Targets!$A$6:$A$45,0)),0))=0,SUM(Seasonality!$B$6:$B$18)=0),"",IFERROR(INDEX(Targets!$K$6:$K$45,MATCH('Weekly data'!$C142,Targets!$A$6:$A$45,0)),0)*$B142/SUM(Seasonality!$B$6:$B$18)),IF(Metrics!$J$15="Seasonal pipeline",IF(OR(N(IFERROR(INDEX(Targets!$K$6:$K$45,MATCH('Weekly data'!$C142,Targets!$A$6:$A$45,0)),0))=0,SUM(Seasonality!$C$6:$C$18)=0),"",IFERROR(INDEX(Targets!$K$6:$K$45,MATCH('Weekly data'!$C142,Targets!$A$6:$A$45,0)),0)*$C142/SUM(Seasonality!$C$6:$C$18)),IF(Metrics!$J$15="Quarter plan",IF(N(IFERROR(INDEX(Targets!$K$6:$K$45,MATCH('Weekly data'!$C142,Targets!$A$6:$A$45,0)),0))=0,"",IFERROR(INDEX(Targets!$K$6:$K$45,MATCH('Weekly data'!$C142,Targets!$A$6:$A$45,0)),0)),IF(AND(Metrics!$J$15="Weekly",ISNUMBER(Metrics!$K$15)),Metrics!$K$15,"")))))</f>
        <v/>
      </c>
      <c r="BY142">
        <f>IF(NOT(ISNUMBER('Weekly data'!N142)),"",IF(Metrics!$L$15="% of target",IF(ISNUMBER(BX142),IF(BX142=0,"",'Weekly data'!N142/BX142),""),'Weekly data'!N142))</f>
        <v/>
      </c>
      <c r="BZ142">
        <f>IF(AND(ISNUMBER(BY142),ISNUMBER(BY141)),ABS(BY142-BY141),"")</f>
        <v/>
      </c>
      <c r="CA142">
        <f>IF(COUNT(BY130:BY141)&lt;12,"",AVERAGE(BY130:BY141))</f>
        <v/>
      </c>
      <c r="CB142">
        <f>IF(COUNT(BZ131:BZ141)&lt;11,"",AVERAGE(BZ131:BZ141))</f>
        <v/>
      </c>
      <c r="CC142">
        <f>IF(OR(CA142="",CB142=""),"",CA142+2.66*CB142)</f>
        <v/>
      </c>
      <c r="CD142">
        <f>IF(OR(CA142="",CB142=""),"",CA142-2.66*CB142)</f>
        <v/>
      </c>
      <c r="CE142">
        <f>IF(OR(CA142="",COUNT(BY135:BY142)&lt;8),"",IF(COUNTIF(BY135:BY142,"&gt;"&amp;CA142)=8,"Above",IF(COUNTIF(BY135:BY142,"&lt;"&amp;CA142)=8,"Below","")))</f>
        <v/>
      </c>
      <c r="CF142">
        <f>IF('Weekly data'!$C142="","",IF(Metrics!$J$16="Seasonal bookings",IF(OR(N(IFERROR(INDEX(Targets!$L$6:$L$45,MATCH('Weekly data'!$C142,Targets!$A$6:$A$45,0)),0))=0,SUM(Seasonality!$B$6:$B$18)=0),"",IFERROR(INDEX(Targets!$L$6:$L$45,MATCH('Weekly data'!$C142,Targets!$A$6:$A$45,0)),0)*$B142/SUM(Seasonality!$B$6:$B$18)),IF(Metrics!$J$16="Seasonal pipeline",IF(OR(N(IFERROR(INDEX(Targets!$L$6:$L$45,MATCH('Weekly data'!$C142,Targets!$A$6:$A$45,0)),0))=0,SUM(Seasonality!$C$6:$C$18)=0),"",IFERROR(INDEX(Targets!$L$6:$L$45,MATCH('Weekly data'!$C142,Targets!$A$6:$A$45,0)),0)*$C142/SUM(Seasonality!$C$6:$C$18)),IF(Metrics!$J$16="Quarter plan",IF(N(IFERROR(INDEX(Targets!$L$6:$L$45,MATCH('Weekly data'!$C142,Targets!$A$6:$A$45,0)),0))=0,"",IFERROR(INDEX(Targets!$L$6:$L$45,MATCH('Weekly data'!$C142,Targets!$A$6:$A$45,0)),0)),IF(AND(Metrics!$J$16="Weekly",ISNUMBER(Metrics!$K$16)),Metrics!$K$16,"")))))</f>
        <v/>
      </c>
      <c r="CG142">
        <f>IF(NOT(ISNUMBER('Weekly data'!O142)),"",IF(Metrics!$L$16="% of target",IF(ISNUMBER(CF142),IF(CF142=0,"",'Weekly data'!O142/CF142),""),'Weekly data'!O142))</f>
        <v/>
      </c>
      <c r="CH142">
        <f>IF(AND(ISNUMBER(CG142),ISNUMBER(CG141)),ABS(CG142-CG141),"")</f>
        <v/>
      </c>
      <c r="CI142">
        <f>IF(COUNT(CG130:CG141)&lt;12,"",AVERAGE(CG130:CG141))</f>
        <v/>
      </c>
      <c r="CJ142">
        <f>IF(COUNT(CH131:CH141)&lt;11,"",AVERAGE(CH131:CH141))</f>
        <v/>
      </c>
      <c r="CK142">
        <f>IF(OR(CI142="",CJ142=""),"",CI142+2.66*CJ142)</f>
        <v/>
      </c>
      <c r="CL142">
        <f>IF(OR(CI142="",CJ142=""),"",CI142-2.66*CJ142)</f>
        <v/>
      </c>
      <c r="CM142">
        <f>IF(OR(CI142="",COUNT(CG135:CG142)&lt;8),"",IF(COUNTIF(CG135:CG142,"&gt;"&amp;CI142)=8,"Above",IF(COUNTIF(CG135:CG142,"&lt;"&amp;CI142)=8,"Below","")))</f>
        <v/>
      </c>
      <c r="CN142">
        <f>IF('Weekly data'!$C142="","",IF(Metrics!$J$17="Seasonal bookings",IF(OR(N(IFERROR(INDEX(Targets!$M$6:$M$45,MATCH('Weekly data'!$C142,Targets!$A$6:$A$45,0)),0))=0,SUM(Seasonality!$B$6:$B$18)=0),"",IFERROR(INDEX(Targets!$M$6:$M$45,MATCH('Weekly data'!$C142,Targets!$A$6:$A$45,0)),0)*$B142/SUM(Seasonality!$B$6:$B$18)),IF(Metrics!$J$17="Seasonal pipeline",IF(OR(N(IFERROR(INDEX(Targets!$M$6:$M$45,MATCH('Weekly data'!$C142,Targets!$A$6:$A$45,0)),0))=0,SUM(Seasonality!$C$6:$C$18)=0),"",IFERROR(INDEX(Targets!$M$6:$M$45,MATCH('Weekly data'!$C142,Targets!$A$6:$A$45,0)),0)*$C142/SUM(Seasonality!$C$6:$C$18)),IF(Metrics!$J$17="Quarter plan",IF(N(IFERROR(INDEX(Targets!$M$6:$M$45,MATCH('Weekly data'!$C142,Targets!$A$6:$A$45,0)),0))=0,"",IFERROR(INDEX(Targets!$M$6:$M$45,MATCH('Weekly data'!$C142,Targets!$A$6:$A$45,0)),0)),IF(AND(Metrics!$J$17="Weekly",ISNUMBER(Metrics!$K$17)),Metrics!$K$17,"")))))</f>
        <v/>
      </c>
      <c r="CO142">
        <f>IF(NOT(ISNUMBER('Weekly data'!P142)),"",IF(Metrics!$L$17="% of target",IF(ISNUMBER(CN142),IF(CN142=0,"",'Weekly data'!P142/CN142),""),'Weekly data'!P142))</f>
        <v/>
      </c>
      <c r="CP142">
        <f>IF(AND(ISNUMBER(CO142),ISNUMBER(CO141)),ABS(CO142-CO141),"")</f>
        <v/>
      </c>
      <c r="CQ142">
        <f>IF(COUNT(CO130:CO141)&lt;12,"",AVERAGE(CO130:CO141))</f>
        <v/>
      </c>
      <c r="CR142">
        <f>IF(COUNT(CP131:CP141)&lt;11,"",AVERAGE(CP131:CP141))</f>
        <v/>
      </c>
      <c r="CS142">
        <f>IF(OR(CQ142="",CR142=""),"",CQ142+2.66*CR142)</f>
        <v/>
      </c>
      <c r="CT142">
        <f>IF(OR(CQ142="",CR142=""),"",CQ142-2.66*CR142)</f>
        <v/>
      </c>
      <c r="CU142">
        <f>IF(OR(CQ142="",COUNT(CO135:CO142)&lt;8),"",IF(COUNTIF(CO135:CO142,"&gt;"&amp;CQ142)=8,"Above",IF(COUNTIF(CO135:CO142,"&lt;"&amp;CQ142)=8,"Below","")))</f>
        <v/>
      </c>
    </row>
    <row r="143">
      <c r="A143" s="8">
        <f>'Weekly data'!A143</f>
        <v/>
      </c>
      <c r="B143">
        <f>IF('Weekly data'!D143="","",INDEX(Seasonality!$B$6:$B$18,'Weekly data'!D143))</f>
        <v/>
      </c>
      <c r="C143">
        <f>IF('Weekly data'!D143="","",INDEX(Seasonality!$C$6:$C$18,'Weekly data'!D143))</f>
        <v/>
      </c>
      <c r="D143">
        <f>IF('Weekly data'!$C143="","",IF(Metrics!$J$6="Seasonal bookings",IF(OR(N(IFERROR(INDEX(Targets!$B$6:$B$45,MATCH('Weekly data'!$C143,Targets!$A$6:$A$45,0)),0))=0,SUM(Seasonality!$B$6:$B$18)=0),"",IFERROR(INDEX(Targets!$B$6:$B$45,MATCH('Weekly data'!$C143,Targets!$A$6:$A$45,0)),0)*$B143/SUM(Seasonality!$B$6:$B$18)),IF(Metrics!$J$6="Seasonal pipeline",IF(OR(N(IFERROR(INDEX(Targets!$B$6:$B$45,MATCH('Weekly data'!$C143,Targets!$A$6:$A$45,0)),0))=0,SUM(Seasonality!$C$6:$C$18)=0),"",IFERROR(INDEX(Targets!$B$6:$B$45,MATCH('Weekly data'!$C143,Targets!$A$6:$A$45,0)),0)*$C143/SUM(Seasonality!$C$6:$C$18)),IF(Metrics!$J$6="Quarter plan",IF(N(IFERROR(INDEX(Targets!$B$6:$B$45,MATCH('Weekly data'!$C143,Targets!$A$6:$A$45,0)),0))=0,"",IFERROR(INDEX(Targets!$B$6:$B$45,MATCH('Weekly data'!$C143,Targets!$A$6:$A$45,0)),0)),IF(AND(Metrics!$J$6="Weekly",ISNUMBER(Metrics!$K$6)),Metrics!$K$6,"")))))</f>
        <v/>
      </c>
      <c r="E143">
        <f>IF(NOT(ISNUMBER('Weekly data'!E143)),"",IF(Metrics!$L$6="% of target",IF(ISNUMBER(D143),IF(D143=0,"",'Weekly data'!E143/D143),""),'Weekly data'!E143))</f>
        <v/>
      </c>
      <c r="F143">
        <f>IF(AND(ISNUMBER(E143),ISNUMBER(E142)),ABS(E143-E142),"")</f>
        <v/>
      </c>
      <c r="G143">
        <f>IF(COUNT(E131:E142)&lt;12,"",AVERAGE(E131:E142))</f>
        <v/>
      </c>
      <c r="H143">
        <f>IF(COUNT(F132:F142)&lt;11,"",AVERAGE(F132:F142))</f>
        <v/>
      </c>
      <c r="I143">
        <f>IF(OR(G143="",H143=""),"",G143+2.66*H143)</f>
        <v/>
      </c>
      <c r="J143">
        <f>IF(OR(G143="",H143=""),"",G143-2.66*H143)</f>
        <v/>
      </c>
      <c r="K143">
        <f>IF(OR(G143="",COUNT(E136:E143)&lt;8),"",IF(COUNTIF(E136:E143,"&gt;"&amp;G143)=8,"Above",IF(COUNTIF(E136:E143,"&lt;"&amp;G143)=8,"Below","")))</f>
        <v/>
      </c>
      <c r="L143">
        <f>IF('Weekly data'!$C143="","",IF(Metrics!$J$7="Seasonal bookings",IF(OR(N(IFERROR(INDEX(Targets!$C$6:$C$45,MATCH('Weekly data'!$C143,Targets!$A$6:$A$45,0)),0))=0,SUM(Seasonality!$B$6:$B$18)=0),"",IFERROR(INDEX(Targets!$C$6:$C$45,MATCH('Weekly data'!$C143,Targets!$A$6:$A$45,0)),0)*$B143/SUM(Seasonality!$B$6:$B$18)),IF(Metrics!$J$7="Seasonal pipeline",IF(OR(N(IFERROR(INDEX(Targets!$C$6:$C$45,MATCH('Weekly data'!$C143,Targets!$A$6:$A$45,0)),0))=0,SUM(Seasonality!$C$6:$C$18)=0),"",IFERROR(INDEX(Targets!$C$6:$C$45,MATCH('Weekly data'!$C143,Targets!$A$6:$A$45,0)),0)*$C143/SUM(Seasonality!$C$6:$C$18)),IF(Metrics!$J$7="Quarter plan",IF(N(IFERROR(INDEX(Targets!$C$6:$C$45,MATCH('Weekly data'!$C143,Targets!$A$6:$A$45,0)),0))=0,"",IFERROR(INDEX(Targets!$C$6:$C$45,MATCH('Weekly data'!$C143,Targets!$A$6:$A$45,0)),0)),IF(AND(Metrics!$J$7="Weekly",ISNUMBER(Metrics!$K$7)),Metrics!$K$7,"")))))</f>
        <v/>
      </c>
      <c r="M143">
        <f>IF(NOT(ISNUMBER('Weekly data'!F143)),"",IF(Metrics!$L$7="% of target",IF(ISNUMBER(L143),IF(L143=0,"",'Weekly data'!F143/L143),""),'Weekly data'!F143))</f>
        <v/>
      </c>
      <c r="N143">
        <f>IF(AND(ISNUMBER(M143),ISNUMBER(M142)),ABS(M143-M142),"")</f>
        <v/>
      </c>
      <c r="O143">
        <f>IF(COUNT(M131:M142)&lt;12,"",AVERAGE(M131:M142))</f>
        <v/>
      </c>
      <c r="P143">
        <f>IF(COUNT(N132:N142)&lt;11,"",AVERAGE(N132:N142))</f>
        <v/>
      </c>
      <c r="Q143">
        <f>IF(OR(O143="",P143=""),"",O143+2.66*P143)</f>
        <v/>
      </c>
      <c r="R143">
        <f>IF(OR(O143="",P143=""),"",O143-2.66*P143)</f>
        <v/>
      </c>
      <c r="S143">
        <f>IF(OR(O143="",COUNT(M136:M143)&lt;8),"",IF(COUNTIF(M136:M143,"&gt;"&amp;O143)=8,"Above",IF(COUNTIF(M136:M143,"&lt;"&amp;O143)=8,"Below","")))</f>
        <v/>
      </c>
      <c r="T143">
        <f>IF('Weekly data'!$C143="","",IF(Metrics!$J$8="Seasonal bookings",IF(OR(N(IFERROR(INDEX(Targets!$D$6:$D$45,MATCH('Weekly data'!$C143,Targets!$A$6:$A$45,0)),0))=0,SUM(Seasonality!$B$6:$B$18)=0),"",IFERROR(INDEX(Targets!$D$6:$D$45,MATCH('Weekly data'!$C143,Targets!$A$6:$A$45,0)),0)*$B143/SUM(Seasonality!$B$6:$B$18)),IF(Metrics!$J$8="Seasonal pipeline",IF(OR(N(IFERROR(INDEX(Targets!$D$6:$D$45,MATCH('Weekly data'!$C143,Targets!$A$6:$A$45,0)),0))=0,SUM(Seasonality!$C$6:$C$18)=0),"",IFERROR(INDEX(Targets!$D$6:$D$45,MATCH('Weekly data'!$C143,Targets!$A$6:$A$45,0)),0)*$C143/SUM(Seasonality!$C$6:$C$18)),IF(Metrics!$J$8="Quarter plan",IF(N(IFERROR(INDEX(Targets!$D$6:$D$45,MATCH('Weekly data'!$C143,Targets!$A$6:$A$45,0)),0))=0,"",IFERROR(INDEX(Targets!$D$6:$D$45,MATCH('Weekly data'!$C143,Targets!$A$6:$A$45,0)),0)),IF(AND(Metrics!$J$8="Weekly",ISNUMBER(Metrics!$K$8)),Metrics!$K$8,"")))))</f>
        <v/>
      </c>
      <c r="U143">
        <f>IF(NOT(ISNUMBER('Weekly data'!G143)),"",IF(Metrics!$L$8="% of target",IF(ISNUMBER(T143),IF(T143=0,"",'Weekly data'!G143/T143),""),'Weekly data'!G143))</f>
        <v/>
      </c>
      <c r="V143">
        <f>IF(AND(ISNUMBER(U143),ISNUMBER(U142)),ABS(U143-U142),"")</f>
        <v/>
      </c>
      <c r="W143">
        <f>IF(COUNT(U131:U142)&lt;12,"",AVERAGE(U131:U142))</f>
        <v/>
      </c>
      <c r="X143">
        <f>IF(COUNT(V132:V142)&lt;11,"",AVERAGE(V132:V142))</f>
        <v/>
      </c>
      <c r="Y143">
        <f>IF(OR(W143="",X143=""),"",W143+2.66*X143)</f>
        <v/>
      </c>
      <c r="Z143">
        <f>IF(OR(W143="",X143=""),"",W143-2.66*X143)</f>
        <v/>
      </c>
      <c r="AA143">
        <f>IF(OR(W143="",COUNT(U136:U143)&lt;8),"",IF(COUNTIF(U136:U143,"&gt;"&amp;W143)=8,"Above",IF(COUNTIF(U136:U143,"&lt;"&amp;W143)=8,"Below","")))</f>
        <v/>
      </c>
      <c r="AB143">
        <f>IF('Weekly data'!$C143="","",IF(Metrics!$J$9="Seasonal bookings",IF(OR(N(IFERROR(INDEX(Targets!$E$6:$E$45,MATCH('Weekly data'!$C143,Targets!$A$6:$A$45,0)),0))=0,SUM(Seasonality!$B$6:$B$18)=0),"",IFERROR(INDEX(Targets!$E$6:$E$45,MATCH('Weekly data'!$C143,Targets!$A$6:$A$45,0)),0)*$B143/SUM(Seasonality!$B$6:$B$18)),IF(Metrics!$J$9="Seasonal pipeline",IF(OR(N(IFERROR(INDEX(Targets!$E$6:$E$45,MATCH('Weekly data'!$C143,Targets!$A$6:$A$45,0)),0))=0,SUM(Seasonality!$C$6:$C$18)=0),"",IFERROR(INDEX(Targets!$E$6:$E$45,MATCH('Weekly data'!$C143,Targets!$A$6:$A$45,0)),0)*$C143/SUM(Seasonality!$C$6:$C$18)),IF(Metrics!$J$9="Quarter plan",IF(N(IFERROR(INDEX(Targets!$E$6:$E$45,MATCH('Weekly data'!$C143,Targets!$A$6:$A$45,0)),0))=0,"",IFERROR(INDEX(Targets!$E$6:$E$45,MATCH('Weekly data'!$C143,Targets!$A$6:$A$45,0)),0)),IF(AND(Metrics!$J$9="Weekly",ISNUMBER(Metrics!$K$9)),Metrics!$K$9,"")))))</f>
        <v/>
      </c>
      <c r="AC143">
        <f>IF(NOT(ISNUMBER('Weekly data'!H143)),"",IF(Metrics!$L$9="% of target",IF(ISNUMBER(AB143),IF(AB143=0,"",'Weekly data'!H143/AB143),""),'Weekly data'!H143))</f>
        <v/>
      </c>
      <c r="AD143">
        <f>IF(AND(ISNUMBER(AC143),ISNUMBER(AC142)),ABS(AC143-AC142),"")</f>
        <v/>
      </c>
      <c r="AE143">
        <f>IF(COUNT(AC131:AC142)&lt;12,"",AVERAGE(AC131:AC142))</f>
        <v/>
      </c>
      <c r="AF143">
        <f>IF(COUNT(AD132:AD142)&lt;11,"",AVERAGE(AD132:AD142))</f>
        <v/>
      </c>
      <c r="AG143">
        <f>IF(OR(AE143="",AF143=""),"",AE143+2.66*AF143)</f>
        <v/>
      </c>
      <c r="AH143">
        <f>IF(OR(AE143="",AF143=""),"",AE143-2.66*AF143)</f>
        <v/>
      </c>
      <c r="AI143">
        <f>IF(OR(AE143="",COUNT(AC136:AC143)&lt;8),"",IF(COUNTIF(AC136:AC143,"&gt;"&amp;AE143)=8,"Above",IF(COUNTIF(AC136:AC143,"&lt;"&amp;AE143)=8,"Below","")))</f>
        <v/>
      </c>
      <c r="AJ143">
        <f>IF('Weekly data'!$C143="","",IF(Metrics!$J$10="Seasonal bookings",IF(OR(N(IFERROR(INDEX(Targets!$F$6:$F$45,MATCH('Weekly data'!$C143,Targets!$A$6:$A$45,0)),0))=0,SUM(Seasonality!$B$6:$B$18)=0),"",IFERROR(INDEX(Targets!$F$6:$F$45,MATCH('Weekly data'!$C143,Targets!$A$6:$A$45,0)),0)*$B143/SUM(Seasonality!$B$6:$B$18)),IF(Metrics!$J$10="Seasonal pipeline",IF(OR(N(IFERROR(INDEX(Targets!$F$6:$F$45,MATCH('Weekly data'!$C143,Targets!$A$6:$A$45,0)),0))=0,SUM(Seasonality!$C$6:$C$18)=0),"",IFERROR(INDEX(Targets!$F$6:$F$45,MATCH('Weekly data'!$C143,Targets!$A$6:$A$45,0)),0)*$C143/SUM(Seasonality!$C$6:$C$18)),IF(Metrics!$J$10="Quarter plan",IF(N(IFERROR(INDEX(Targets!$F$6:$F$45,MATCH('Weekly data'!$C143,Targets!$A$6:$A$45,0)),0))=0,"",IFERROR(INDEX(Targets!$F$6:$F$45,MATCH('Weekly data'!$C143,Targets!$A$6:$A$45,0)),0)),IF(AND(Metrics!$J$10="Weekly",ISNUMBER(Metrics!$K$10)),Metrics!$K$10,"")))))</f>
        <v/>
      </c>
      <c r="AK143">
        <f>IF(NOT(ISNUMBER('Weekly data'!I143)),"",IF(Metrics!$L$10="% of target",IF(ISNUMBER(AJ143),IF(AJ143=0,"",'Weekly data'!I143/AJ143),""),'Weekly data'!I143))</f>
        <v/>
      </c>
      <c r="AL143">
        <f>IF(AND(ISNUMBER(AK143),ISNUMBER(AK142)),ABS(AK143-AK142),"")</f>
        <v/>
      </c>
      <c r="AM143">
        <f>IF(COUNT(AK131:AK142)&lt;12,"",AVERAGE(AK131:AK142))</f>
        <v/>
      </c>
      <c r="AN143">
        <f>IF(COUNT(AL132:AL142)&lt;11,"",AVERAGE(AL132:AL142))</f>
        <v/>
      </c>
      <c r="AO143">
        <f>IF(OR(AM143="",AN143=""),"",AM143+2.66*AN143)</f>
        <v/>
      </c>
      <c r="AP143">
        <f>IF(OR(AM143="",AN143=""),"",AM143-2.66*AN143)</f>
        <v/>
      </c>
      <c r="AQ143">
        <f>IF(OR(AM143="",COUNT(AK136:AK143)&lt;8),"",IF(COUNTIF(AK136:AK143,"&gt;"&amp;AM143)=8,"Above",IF(COUNTIF(AK136:AK143,"&lt;"&amp;AM143)=8,"Below","")))</f>
        <v/>
      </c>
      <c r="AR143">
        <f>IF('Weekly data'!$C143="","",IF(Metrics!$J$11="Seasonal bookings",IF(OR(N(IFERROR(INDEX(Targets!$G$6:$G$45,MATCH('Weekly data'!$C143,Targets!$A$6:$A$45,0)),0))=0,SUM(Seasonality!$B$6:$B$18)=0),"",IFERROR(INDEX(Targets!$G$6:$G$45,MATCH('Weekly data'!$C143,Targets!$A$6:$A$45,0)),0)*$B143/SUM(Seasonality!$B$6:$B$18)),IF(Metrics!$J$11="Seasonal pipeline",IF(OR(N(IFERROR(INDEX(Targets!$G$6:$G$45,MATCH('Weekly data'!$C143,Targets!$A$6:$A$45,0)),0))=0,SUM(Seasonality!$C$6:$C$18)=0),"",IFERROR(INDEX(Targets!$G$6:$G$45,MATCH('Weekly data'!$C143,Targets!$A$6:$A$45,0)),0)*$C143/SUM(Seasonality!$C$6:$C$18)),IF(Metrics!$J$11="Quarter plan",IF(N(IFERROR(INDEX(Targets!$G$6:$G$45,MATCH('Weekly data'!$C143,Targets!$A$6:$A$45,0)),0))=0,"",IFERROR(INDEX(Targets!$G$6:$G$45,MATCH('Weekly data'!$C143,Targets!$A$6:$A$45,0)),0)),IF(AND(Metrics!$J$11="Weekly",ISNUMBER(Metrics!$K$11)),Metrics!$K$11,"")))))</f>
        <v/>
      </c>
      <c r="AS143">
        <f>IF(NOT(ISNUMBER('Weekly data'!J143)),"",IF(Metrics!$L$11="% of target",IF(ISNUMBER(AR143),IF(AR143=0,"",'Weekly data'!J143/AR143),""),'Weekly data'!J143))</f>
        <v/>
      </c>
      <c r="AT143">
        <f>IF(AND(ISNUMBER(AS143),ISNUMBER(AS142)),ABS(AS143-AS142),"")</f>
        <v/>
      </c>
      <c r="AU143">
        <f>IF(COUNT(AS131:AS142)&lt;12,"",AVERAGE(AS131:AS142))</f>
        <v/>
      </c>
      <c r="AV143">
        <f>IF(COUNT(AT132:AT142)&lt;11,"",AVERAGE(AT132:AT142))</f>
        <v/>
      </c>
      <c r="AW143">
        <f>IF(OR(AU143="",AV143=""),"",AU143+2.66*AV143)</f>
        <v/>
      </c>
      <c r="AX143">
        <f>IF(OR(AU143="",AV143=""),"",AU143-2.66*AV143)</f>
        <v/>
      </c>
      <c r="AY143">
        <f>IF(OR(AU143="",COUNT(AS136:AS143)&lt;8),"",IF(COUNTIF(AS136:AS143,"&gt;"&amp;AU143)=8,"Above",IF(COUNTIF(AS136:AS143,"&lt;"&amp;AU143)=8,"Below","")))</f>
        <v/>
      </c>
      <c r="AZ143">
        <f>IF('Weekly data'!$C143="","",IF(Metrics!$J$12="Seasonal bookings",IF(OR(N(IFERROR(INDEX(Targets!$H$6:$H$45,MATCH('Weekly data'!$C143,Targets!$A$6:$A$45,0)),0))=0,SUM(Seasonality!$B$6:$B$18)=0),"",IFERROR(INDEX(Targets!$H$6:$H$45,MATCH('Weekly data'!$C143,Targets!$A$6:$A$45,0)),0)*$B143/SUM(Seasonality!$B$6:$B$18)),IF(Metrics!$J$12="Seasonal pipeline",IF(OR(N(IFERROR(INDEX(Targets!$H$6:$H$45,MATCH('Weekly data'!$C143,Targets!$A$6:$A$45,0)),0))=0,SUM(Seasonality!$C$6:$C$18)=0),"",IFERROR(INDEX(Targets!$H$6:$H$45,MATCH('Weekly data'!$C143,Targets!$A$6:$A$45,0)),0)*$C143/SUM(Seasonality!$C$6:$C$18)),IF(Metrics!$J$12="Quarter plan",IF(N(IFERROR(INDEX(Targets!$H$6:$H$45,MATCH('Weekly data'!$C143,Targets!$A$6:$A$45,0)),0))=0,"",IFERROR(INDEX(Targets!$H$6:$H$45,MATCH('Weekly data'!$C143,Targets!$A$6:$A$45,0)),0)),IF(AND(Metrics!$J$12="Weekly",ISNUMBER(Metrics!$K$12)),Metrics!$K$12,"")))))</f>
        <v/>
      </c>
      <c r="BA143">
        <f>IF(NOT(ISNUMBER('Weekly data'!K143)),"",IF(Metrics!$L$12="% of target",IF(ISNUMBER(AZ143),IF(AZ143=0,"",'Weekly data'!K143/AZ143),""),'Weekly data'!K143))</f>
        <v/>
      </c>
      <c r="BB143">
        <f>IF(AND(ISNUMBER(BA143),ISNUMBER(BA142)),ABS(BA143-BA142),"")</f>
        <v/>
      </c>
      <c r="BC143">
        <f>IF(COUNT(BA131:BA142)&lt;12,"",AVERAGE(BA131:BA142))</f>
        <v/>
      </c>
      <c r="BD143">
        <f>IF(COUNT(BB132:BB142)&lt;11,"",AVERAGE(BB132:BB142))</f>
        <v/>
      </c>
      <c r="BE143">
        <f>IF(OR(BC143="",BD143=""),"",BC143+2.66*BD143)</f>
        <v/>
      </c>
      <c r="BF143">
        <f>IF(OR(BC143="",BD143=""),"",BC143-2.66*BD143)</f>
        <v/>
      </c>
      <c r="BG143">
        <f>IF(OR(BC143="",COUNT(BA136:BA143)&lt;8),"",IF(COUNTIF(BA136:BA143,"&gt;"&amp;BC143)=8,"Above",IF(COUNTIF(BA136:BA143,"&lt;"&amp;BC143)=8,"Below","")))</f>
        <v/>
      </c>
      <c r="BH143">
        <f>IF('Weekly data'!$C143="","",IF(Metrics!$J$13="Seasonal bookings",IF(OR(N(IFERROR(INDEX(Targets!$I$6:$I$45,MATCH('Weekly data'!$C143,Targets!$A$6:$A$45,0)),0))=0,SUM(Seasonality!$B$6:$B$18)=0),"",IFERROR(INDEX(Targets!$I$6:$I$45,MATCH('Weekly data'!$C143,Targets!$A$6:$A$45,0)),0)*$B143/SUM(Seasonality!$B$6:$B$18)),IF(Metrics!$J$13="Seasonal pipeline",IF(OR(N(IFERROR(INDEX(Targets!$I$6:$I$45,MATCH('Weekly data'!$C143,Targets!$A$6:$A$45,0)),0))=0,SUM(Seasonality!$C$6:$C$18)=0),"",IFERROR(INDEX(Targets!$I$6:$I$45,MATCH('Weekly data'!$C143,Targets!$A$6:$A$45,0)),0)*$C143/SUM(Seasonality!$C$6:$C$18)),IF(Metrics!$J$13="Quarter plan",IF(N(IFERROR(INDEX(Targets!$I$6:$I$45,MATCH('Weekly data'!$C143,Targets!$A$6:$A$45,0)),0))=0,"",IFERROR(INDEX(Targets!$I$6:$I$45,MATCH('Weekly data'!$C143,Targets!$A$6:$A$45,0)),0)),IF(AND(Metrics!$J$13="Weekly",ISNUMBER(Metrics!$K$13)),Metrics!$K$13,"")))))</f>
        <v/>
      </c>
      <c r="BI143">
        <f>IF(NOT(ISNUMBER('Weekly data'!L143)),"",IF(Metrics!$L$13="% of target",IF(ISNUMBER(BH143),IF(BH143=0,"",'Weekly data'!L143/BH143),""),'Weekly data'!L143))</f>
        <v/>
      </c>
      <c r="BJ143">
        <f>IF(AND(ISNUMBER(BI143),ISNUMBER(BI142)),ABS(BI143-BI142),"")</f>
        <v/>
      </c>
      <c r="BK143">
        <f>IF(COUNT(BI131:BI142)&lt;12,"",AVERAGE(BI131:BI142))</f>
        <v/>
      </c>
      <c r="BL143">
        <f>IF(COUNT(BJ132:BJ142)&lt;11,"",AVERAGE(BJ132:BJ142))</f>
        <v/>
      </c>
      <c r="BM143">
        <f>IF(OR(BK143="",BL143=""),"",BK143+2.66*BL143)</f>
        <v/>
      </c>
      <c r="BN143">
        <f>IF(OR(BK143="",BL143=""),"",BK143-2.66*BL143)</f>
        <v/>
      </c>
      <c r="BO143">
        <f>IF(OR(BK143="",COUNT(BI136:BI143)&lt;8),"",IF(COUNTIF(BI136:BI143,"&gt;"&amp;BK143)=8,"Above",IF(COUNTIF(BI136:BI143,"&lt;"&amp;BK143)=8,"Below","")))</f>
        <v/>
      </c>
      <c r="BP143">
        <f>IF('Weekly data'!$C143="","",IF(Metrics!$J$14="Seasonal bookings",IF(OR(N(IFERROR(INDEX(Targets!$J$6:$J$45,MATCH('Weekly data'!$C143,Targets!$A$6:$A$45,0)),0))=0,SUM(Seasonality!$B$6:$B$18)=0),"",IFERROR(INDEX(Targets!$J$6:$J$45,MATCH('Weekly data'!$C143,Targets!$A$6:$A$45,0)),0)*$B143/SUM(Seasonality!$B$6:$B$18)),IF(Metrics!$J$14="Seasonal pipeline",IF(OR(N(IFERROR(INDEX(Targets!$J$6:$J$45,MATCH('Weekly data'!$C143,Targets!$A$6:$A$45,0)),0))=0,SUM(Seasonality!$C$6:$C$18)=0),"",IFERROR(INDEX(Targets!$J$6:$J$45,MATCH('Weekly data'!$C143,Targets!$A$6:$A$45,0)),0)*$C143/SUM(Seasonality!$C$6:$C$18)),IF(Metrics!$J$14="Quarter plan",IF(N(IFERROR(INDEX(Targets!$J$6:$J$45,MATCH('Weekly data'!$C143,Targets!$A$6:$A$45,0)),0))=0,"",IFERROR(INDEX(Targets!$J$6:$J$45,MATCH('Weekly data'!$C143,Targets!$A$6:$A$45,0)),0)),IF(AND(Metrics!$J$14="Weekly",ISNUMBER(Metrics!$K$14)),Metrics!$K$14,"")))))</f>
        <v/>
      </c>
      <c r="BQ143">
        <f>IF(NOT(ISNUMBER('Weekly data'!M143)),"",IF(Metrics!$L$14="% of target",IF(ISNUMBER(BP143),IF(BP143=0,"",'Weekly data'!M143/BP143),""),'Weekly data'!M143))</f>
        <v/>
      </c>
      <c r="BR143">
        <f>IF(AND(ISNUMBER(BQ143),ISNUMBER(BQ142)),ABS(BQ143-BQ142),"")</f>
        <v/>
      </c>
      <c r="BS143">
        <f>IF(COUNT(BQ131:BQ142)&lt;12,"",AVERAGE(BQ131:BQ142))</f>
        <v/>
      </c>
      <c r="BT143">
        <f>IF(COUNT(BR132:BR142)&lt;11,"",AVERAGE(BR132:BR142))</f>
        <v/>
      </c>
      <c r="BU143">
        <f>IF(OR(BS143="",BT143=""),"",BS143+2.66*BT143)</f>
        <v/>
      </c>
      <c r="BV143">
        <f>IF(OR(BS143="",BT143=""),"",BS143-2.66*BT143)</f>
        <v/>
      </c>
      <c r="BW143">
        <f>IF(OR(BS143="",COUNT(BQ136:BQ143)&lt;8),"",IF(COUNTIF(BQ136:BQ143,"&gt;"&amp;BS143)=8,"Above",IF(COUNTIF(BQ136:BQ143,"&lt;"&amp;BS143)=8,"Below","")))</f>
        <v/>
      </c>
      <c r="BX143">
        <f>IF('Weekly data'!$C143="","",IF(Metrics!$J$15="Seasonal bookings",IF(OR(N(IFERROR(INDEX(Targets!$K$6:$K$45,MATCH('Weekly data'!$C143,Targets!$A$6:$A$45,0)),0))=0,SUM(Seasonality!$B$6:$B$18)=0),"",IFERROR(INDEX(Targets!$K$6:$K$45,MATCH('Weekly data'!$C143,Targets!$A$6:$A$45,0)),0)*$B143/SUM(Seasonality!$B$6:$B$18)),IF(Metrics!$J$15="Seasonal pipeline",IF(OR(N(IFERROR(INDEX(Targets!$K$6:$K$45,MATCH('Weekly data'!$C143,Targets!$A$6:$A$45,0)),0))=0,SUM(Seasonality!$C$6:$C$18)=0),"",IFERROR(INDEX(Targets!$K$6:$K$45,MATCH('Weekly data'!$C143,Targets!$A$6:$A$45,0)),0)*$C143/SUM(Seasonality!$C$6:$C$18)),IF(Metrics!$J$15="Quarter plan",IF(N(IFERROR(INDEX(Targets!$K$6:$K$45,MATCH('Weekly data'!$C143,Targets!$A$6:$A$45,0)),0))=0,"",IFERROR(INDEX(Targets!$K$6:$K$45,MATCH('Weekly data'!$C143,Targets!$A$6:$A$45,0)),0)),IF(AND(Metrics!$J$15="Weekly",ISNUMBER(Metrics!$K$15)),Metrics!$K$15,"")))))</f>
        <v/>
      </c>
      <c r="BY143">
        <f>IF(NOT(ISNUMBER('Weekly data'!N143)),"",IF(Metrics!$L$15="% of target",IF(ISNUMBER(BX143),IF(BX143=0,"",'Weekly data'!N143/BX143),""),'Weekly data'!N143))</f>
        <v/>
      </c>
      <c r="BZ143">
        <f>IF(AND(ISNUMBER(BY143),ISNUMBER(BY142)),ABS(BY143-BY142),"")</f>
        <v/>
      </c>
      <c r="CA143">
        <f>IF(COUNT(BY131:BY142)&lt;12,"",AVERAGE(BY131:BY142))</f>
        <v/>
      </c>
      <c r="CB143">
        <f>IF(COUNT(BZ132:BZ142)&lt;11,"",AVERAGE(BZ132:BZ142))</f>
        <v/>
      </c>
      <c r="CC143">
        <f>IF(OR(CA143="",CB143=""),"",CA143+2.66*CB143)</f>
        <v/>
      </c>
      <c r="CD143">
        <f>IF(OR(CA143="",CB143=""),"",CA143-2.66*CB143)</f>
        <v/>
      </c>
      <c r="CE143">
        <f>IF(OR(CA143="",COUNT(BY136:BY143)&lt;8),"",IF(COUNTIF(BY136:BY143,"&gt;"&amp;CA143)=8,"Above",IF(COUNTIF(BY136:BY143,"&lt;"&amp;CA143)=8,"Below","")))</f>
        <v/>
      </c>
      <c r="CF143">
        <f>IF('Weekly data'!$C143="","",IF(Metrics!$J$16="Seasonal bookings",IF(OR(N(IFERROR(INDEX(Targets!$L$6:$L$45,MATCH('Weekly data'!$C143,Targets!$A$6:$A$45,0)),0))=0,SUM(Seasonality!$B$6:$B$18)=0),"",IFERROR(INDEX(Targets!$L$6:$L$45,MATCH('Weekly data'!$C143,Targets!$A$6:$A$45,0)),0)*$B143/SUM(Seasonality!$B$6:$B$18)),IF(Metrics!$J$16="Seasonal pipeline",IF(OR(N(IFERROR(INDEX(Targets!$L$6:$L$45,MATCH('Weekly data'!$C143,Targets!$A$6:$A$45,0)),0))=0,SUM(Seasonality!$C$6:$C$18)=0),"",IFERROR(INDEX(Targets!$L$6:$L$45,MATCH('Weekly data'!$C143,Targets!$A$6:$A$45,0)),0)*$C143/SUM(Seasonality!$C$6:$C$18)),IF(Metrics!$J$16="Quarter plan",IF(N(IFERROR(INDEX(Targets!$L$6:$L$45,MATCH('Weekly data'!$C143,Targets!$A$6:$A$45,0)),0))=0,"",IFERROR(INDEX(Targets!$L$6:$L$45,MATCH('Weekly data'!$C143,Targets!$A$6:$A$45,0)),0)),IF(AND(Metrics!$J$16="Weekly",ISNUMBER(Metrics!$K$16)),Metrics!$K$16,"")))))</f>
        <v/>
      </c>
      <c r="CG143">
        <f>IF(NOT(ISNUMBER('Weekly data'!O143)),"",IF(Metrics!$L$16="% of target",IF(ISNUMBER(CF143),IF(CF143=0,"",'Weekly data'!O143/CF143),""),'Weekly data'!O143))</f>
        <v/>
      </c>
      <c r="CH143">
        <f>IF(AND(ISNUMBER(CG143),ISNUMBER(CG142)),ABS(CG143-CG142),"")</f>
        <v/>
      </c>
      <c r="CI143">
        <f>IF(COUNT(CG131:CG142)&lt;12,"",AVERAGE(CG131:CG142))</f>
        <v/>
      </c>
      <c r="CJ143">
        <f>IF(COUNT(CH132:CH142)&lt;11,"",AVERAGE(CH132:CH142))</f>
        <v/>
      </c>
      <c r="CK143">
        <f>IF(OR(CI143="",CJ143=""),"",CI143+2.66*CJ143)</f>
        <v/>
      </c>
      <c r="CL143">
        <f>IF(OR(CI143="",CJ143=""),"",CI143-2.66*CJ143)</f>
        <v/>
      </c>
      <c r="CM143">
        <f>IF(OR(CI143="",COUNT(CG136:CG143)&lt;8),"",IF(COUNTIF(CG136:CG143,"&gt;"&amp;CI143)=8,"Above",IF(COUNTIF(CG136:CG143,"&lt;"&amp;CI143)=8,"Below","")))</f>
        <v/>
      </c>
      <c r="CN143">
        <f>IF('Weekly data'!$C143="","",IF(Metrics!$J$17="Seasonal bookings",IF(OR(N(IFERROR(INDEX(Targets!$M$6:$M$45,MATCH('Weekly data'!$C143,Targets!$A$6:$A$45,0)),0))=0,SUM(Seasonality!$B$6:$B$18)=0),"",IFERROR(INDEX(Targets!$M$6:$M$45,MATCH('Weekly data'!$C143,Targets!$A$6:$A$45,0)),0)*$B143/SUM(Seasonality!$B$6:$B$18)),IF(Metrics!$J$17="Seasonal pipeline",IF(OR(N(IFERROR(INDEX(Targets!$M$6:$M$45,MATCH('Weekly data'!$C143,Targets!$A$6:$A$45,0)),0))=0,SUM(Seasonality!$C$6:$C$18)=0),"",IFERROR(INDEX(Targets!$M$6:$M$45,MATCH('Weekly data'!$C143,Targets!$A$6:$A$45,0)),0)*$C143/SUM(Seasonality!$C$6:$C$18)),IF(Metrics!$J$17="Quarter plan",IF(N(IFERROR(INDEX(Targets!$M$6:$M$45,MATCH('Weekly data'!$C143,Targets!$A$6:$A$45,0)),0))=0,"",IFERROR(INDEX(Targets!$M$6:$M$45,MATCH('Weekly data'!$C143,Targets!$A$6:$A$45,0)),0)),IF(AND(Metrics!$J$17="Weekly",ISNUMBER(Metrics!$K$17)),Metrics!$K$17,"")))))</f>
        <v/>
      </c>
      <c r="CO143">
        <f>IF(NOT(ISNUMBER('Weekly data'!P143)),"",IF(Metrics!$L$17="% of target",IF(ISNUMBER(CN143),IF(CN143=0,"",'Weekly data'!P143/CN143),""),'Weekly data'!P143))</f>
        <v/>
      </c>
      <c r="CP143">
        <f>IF(AND(ISNUMBER(CO143),ISNUMBER(CO142)),ABS(CO143-CO142),"")</f>
        <v/>
      </c>
      <c r="CQ143">
        <f>IF(COUNT(CO131:CO142)&lt;12,"",AVERAGE(CO131:CO142))</f>
        <v/>
      </c>
      <c r="CR143">
        <f>IF(COUNT(CP132:CP142)&lt;11,"",AVERAGE(CP132:CP142))</f>
        <v/>
      </c>
      <c r="CS143">
        <f>IF(OR(CQ143="",CR143=""),"",CQ143+2.66*CR143)</f>
        <v/>
      </c>
      <c r="CT143">
        <f>IF(OR(CQ143="",CR143=""),"",CQ143-2.66*CR143)</f>
        <v/>
      </c>
      <c r="CU143">
        <f>IF(OR(CQ143="",COUNT(CO136:CO143)&lt;8),"",IF(COUNTIF(CO136:CO143,"&gt;"&amp;CQ143)=8,"Above",IF(COUNTIF(CO136:CO143,"&lt;"&amp;CQ143)=8,"Below","")))</f>
        <v/>
      </c>
    </row>
    <row r="144">
      <c r="A144" s="8">
        <f>'Weekly data'!A144</f>
        <v/>
      </c>
      <c r="B144">
        <f>IF('Weekly data'!D144="","",INDEX(Seasonality!$B$6:$B$18,'Weekly data'!D144))</f>
        <v/>
      </c>
      <c r="C144">
        <f>IF('Weekly data'!D144="","",INDEX(Seasonality!$C$6:$C$18,'Weekly data'!D144))</f>
        <v/>
      </c>
      <c r="D144">
        <f>IF('Weekly data'!$C144="","",IF(Metrics!$J$6="Seasonal bookings",IF(OR(N(IFERROR(INDEX(Targets!$B$6:$B$45,MATCH('Weekly data'!$C144,Targets!$A$6:$A$45,0)),0))=0,SUM(Seasonality!$B$6:$B$18)=0),"",IFERROR(INDEX(Targets!$B$6:$B$45,MATCH('Weekly data'!$C144,Targets!$A$6:$A$45,0)),0)*$B144/SUM(Seasonality!$B$6:$B$18)),IF(Metrics!$J$6="Seasonal pipeline",IF(OR(N(IFERROR(INDEX(Targets!$B$6:$B$45,MATCH('Weekly data'!$C144,Targets!$A$6:$A$45,0)),0))=0,SUM(Seasonality!$C$6:$C$18)=0),"",IFERROR(INDEX(Targets!$B$6:$B$45,MATCH('Weekly data'!$C144,Targets!$A$6:$A$45,0)),0)*$C144/SUM(Seasonality!$C$6:$C$18)),IF(Metrics!$J$6="Quarter plan",IF(N(IFERROR(INDEX(Targets!$B$6:$B$45,MATCH('Weekly data'!$C144,Targets!$A$6:$A$45,0)),0))=0,"",IFERROR(INDEX(Targets!$B$6:$B$45,MATCH('Weekly data'!$C144,Targets!$A$6:$A$45,0)),0)),IF(AND(Metrics!$J$6="Weekly",ISNUMBER(Metrics!$K$6)),Metrics!$K$6,"")))))</f>
        <v/>
      </c>
      <c r="E144">
        <f>IF(NOT(ISNUMBER('Weekly data'!E144)),"",IF(Metrics!$L$6="% of target",IF(ISNUMBER(D144),IF(D144=0,"",'Weekly data'!E144/D144),""),'Weekly data'!E144))</f>
        <v/>
      </c>
      <c r="F144">
        <f>IF(AND(ISNUMBER(E144),ISNUMBER(E143)),ABS(E144-E143),"")</f>
        <v/>
      </c>
      <c r="G144">
        <f>IF(COUNT(E132:E143)&lt;12,"",AVERAGE(E132:E143))</f>
        <v/>
      </c>
      <c r="H144">
        <f>IF(COUNT(F133:F143)&lt;11,"",AVERAGE(F133:F143))</f>
        <v/>
      </c>
      <c r="I144">
        <f>IF(OR(G144="",H144=""),"",G144+2.66*H144)</f>
        <v/>
      </c>
      <c r="J144">
        <f>IF(OR(G144="",H144=""),"",G144-2.66*H144)</f>
        <v/>
      </c>
      <c r="K144">
        <f>IF(OR(G144="",COUNT(E137:E144)&lt;8),"",IF(COUNTIF(E137:E144,"&gt;"&amp;G144)=8,"Above",IF(COUNTIF(E137:E144,"&lt;"&amp;G144)=8,"Below","")))</f>
        <v/>
      </c>
      <c r="L144">
        <f>IF('Weekly data'!$C144="","",IF(Metrics!$J$7="Seasonal bookings",IF(OR(N(IFERROR(INDEX(Targets!$C$6:$C$45,MATCH('Weekly data'!$C144,Targets!$A$6:$A$45,0)),0))=0,SUM(Seasonality!$B$6:$B$18)=0),"",IFERROR(INDEX(Targets!$C$6:$C$45,MATCH('Weekly data'!$C144,Targets!$A$6:$A$45,0)),0)*$B144/SUM(Seasonality!$B$6:$B$18)),IF(Metrics!$J$7="Seasonal pipeline",IF(OR(N(IFERROR(INDEX(Targets!$C$6:$C$45,MATCH('Weekly data'!$C144,Targets!$A$6:$A$45,0)),0))=0,SUM(Seasonality!$C$6:$C$18)=0),"",IFERROR(INDEX(Targets!$C$6:$C$45,MATCH('Weekly data'!$C144,Targets!$A$6:$A$45,0)),0)*$C144/SUM(Seasonality!$C$6:$C$18)),IF(Metrics!$J$7="Quarter plan",IF(N(IFERROR(INDEX(Targets!$C$6:$C$45,MATCH('Weekly data'!$C144,Targets!$A$6:$A$45,0)),0))=0,"",IFERROR(INDEX(Targets!$C$6:$C$45,MATCH('Weekly data'!$C144,Targets!$A$6:$A$45,0)),0)),IF(AND(Metrics!$J$7="Weekly",ISNUMBER(Metrics!$K$7)),Metrics!$K$7,"")))))</f>
        <v/>
      </c>
      <c r="M144">
        <f>IF(NOT(ISNUMBER('Weekly data'!F144)),"",IF(Metrics!$L$7="% of target",IF(ISNUMBER(L144),IF(L144=0,"",'Weekly data'!F144/L144),""),'Weekly data'!F144))</f>
        <v/>
      </c>
      <c r="N144">
        <f>IF(AND(ISNUMBER(M144),ISNUMBER(M143)),ABS(M144-M143),"")</f>
        <v/>
      </c>
      <c r="O144">
        <f>IF(COUNT(M132:M143)&lt;12,"",AVERAGE(M132:M143))</f>
        <v/>
      </c>
      <c r="P144">
        <f>IF(COUNT(N133:N143)&lt;11,"",AVERAGE(N133:N143))</f>
        <v/>
      </c>
      <c r="Q144">
        <f>IF(OR(O144="",P144=""),"",O144+2.66*P144)</f>
        <v/>
      </c>
      <c r="R144">
        <f>IF(OR(O144="",P144=""),"",O144-2.66*P144)</f>
        <v/>
      </c>
      <c r="S144">
        <f>IF(OR(O144="",COUNT(M137:M144)&lt;8),"",IF(COUNTIF(M137:M144,"&gt;"&amp;O144)=8,"Above",IF(COUNTIF(M137:M144,"&lt;"&amp;O144)=8,"Below","")))</f>
        <v/>
      </c>
      <c r="T144">
        <f>IF('Weekly data'!$C144="","",IF(Metrics!$J$8="Seasonal bookings",IF(OR(N(IFERROR(INDEX(Targets!$D$6:$D$45,MATCH('Weekly data'!$C144,Targets!$A$6:$A$45,0)),0))=0,SUM(Seasonality!$B$6:$B$18)=0),"",IFERROR(INDEX(Targets!$D$6:$D$45,MATCH('Weekly data'!$C144,Targets!$A$6:$A$45,0)),0)*$B144/SUM(Seasonality!$B$6:$B$18)),IF(Metrics!$J$8="Seasonal pipeline",IF(OR(N(IFERROR(INDEX(Targets!$D$6:$D$45,MATCH('Weekly data'!$C144,Targets!$A$6:$A$45,0)),0))=0,SUM(Seasonality!$C$6:$C$18)=0),"",IFERROR(INDEX(Targets!$D$6:$D$45,MATCH('Weekly data'!$C144,Targets!$A$6:$A$45,0)),0)*$C144/SUM(Seasonality!$C$6:$C$18)),IF(Metrics!$J$8="Quarter plan",IF(N(IFERROR(INDEX(Targets!$D$6:$D$45,MATCH('Weekly data'!$C144,Targets!$A$6:$A$45,0)),0))=0,"",IFERROR(INDEX(Targets!$D$6:$D$45,MATCH('Weekly data'!$C144,Targets!$A$6:$A$45,0)),0)),IF(AND(Metrics!$J$8="Weekly",ISNUMBER(Metrics!$K$8)),Metrics!$K$8,"")))))</f>
        <v/>
      </c>
      <c r="U144">
        <f>IF(NOT(ISNUMBER('Weekly data'!G144)),"",IF(Metrics!$L$8="% of target",IF(ISNUMBER(T144),IF(T144=0,"",'Weekly data'!G144/T144),""),'Weekly data'!G144))</f>
        <v/>
      </c>
      <c r="V144">
        <f>IF(AND(ISNUMBER(U144),ISNUMBER(U143)),ABS(U144-U143),"")</f>
        <v/>
      </c>
      <c r="W144">
        <f>IF(COUNT(U132:U143)&lt;12,"",AVERAGE(U132:U143))</f>
        <v/>
      </c>
      <c r="X144">
        <f>IF(COUNT(V133:V143)&lt;11,"",AVERAGE(V133:V143))</f>
        <v/>
      </c>
      <c r="Y144">
        <f>IF(OR(W144="",X144=""),"",W144+2.66*X144)</f>
        <v/>
      </c>
      <c r="Z144">
        <f>IF(OR(W144="",X144=""),"",W144-2.66*X144)</f>
        <v/>
      </c>
      <c r="AA144">
        <f>IF(OR(W144="",COUNT(U137:U144)&lt;8),"",IF(COUNTIF(U137:U144,"&gt;"&amp;W144)=8,"Above",IF(COUNTIF(U137:U144,"&lt;"&amp;W144)=8,"Below","")))</f>
        <v/>
      </c>
      <c r="AB144">
        <f>IF('Weekly data'!$C144="","",IF(Metrics!$J$9="Seasonal bookings",IF(OR(N(IFERROR(INDEX(Targets!$E$6:$E$45,MATCH('Weekly data'!$C144,Targets!$A$6:$A$45,0)),0))=0,SUM(Seasonality!$B$6:$B$18)=0),"",IFERROR(INDEX(Targets!$E$6:$E$45,MATCH('Weekly data'!$C144,Targets!$A$6:$A$45,0)),0)*$B144/SUM(Seasonality!$B$6:$B$18)),IF(Metrics!$J$9="Seasonal pipeline",IF(OR(N(IFERROR(INDEX(Targets!$E$6:$E$45,MATCH('Weekly data'!$C144,Targets!$A$6:$A$45,0)),0))=0,SUM(Seasonality!$C$6:$C$18)=0),"",IFERROR(INDEX(Targets!$E$6:$E$45,MATCH('Weekly data'!$C144,Targets!$A$6:$A$45,0)),0)*$C144/SUM(Seasonality!$C$6:$C$18)),IF(Metrics!$J$9="Quarter plan",IF(N(IFERROR(INDEX(Targets!$E$6:$E$45,MATCH('Weekly data'!$C144,Targets!$A$6:$A$45,0)),0))=0,"",IFERROR(INDEX(Targets!$E$6:$E$45,MATCH('Weekly data'!$C144,Targets!$A$6:$A$45,0)),0)),IF(AND(Metrics!$J$9="Weekly",ISNUMBER(Metrics!$K$9)),Metrics!$K$9,"")))))</f>
        <v/>
      </c>
      <c r="AC144">
        <f>IF(NOT(ISNUMBER('Weekly data'!H144)),"",IF(Metrics!$L$9="% of target",IF(ISNUMBER(AB144),IF(AB144=0,"",'Weekly data'!H144/AB144),""),'Weekly data'!H144))</f>
        <v/>
      </c>
      <c r="AD144">
        <f>IF(AND(ISNUMBER(AC144),ISNUMBER(AC143)),ABS(AC144-AC143),"")</f>
        <v/>
      </c>
      <c r="AE144">
        <f>IF(COUNT(AC132:AC143)&lt;12,"",AVERAGE(AC132:AC143))</f>
        <v/>
      </c>
      <c r="AF144">
        <f>IF(COUNT(AD133:AD143)&lt;11,"",AVERAGE(AD133:AD143))</f>
        <v/>
      </c>
      <c r="AG144">
        <f>IF(OR(AE144="",AF144=""),"",AE144+2.66*AF144)</f>
        <v/>
      </c>
      <c r="AH144">
        <f>IF(OR(AE144="",AF144=""),"",AE144-2.66*AF144)</f>
        <v/>
      </c>
      <c r="AI144">
        <f>IF(OR(AE144="",COUNT(AC137:AC144)&lt;8),"",IF(COUNTIF(AC137:AC144,"&gt;"&amp;AE144)=8,"Above",IF(COUNTIF(AC137:AC144,"&lt;"&amp;AE144)=8,"Below","")))</f>
        <v/>
      </c>
      <c r="AJ144">
        <f>IF('Weekly data'!$C144="","",IF(Metrics!$J$10="Seasonal bookings",IF(OR(N(IFERROR(INDEX(Targets!$F$6:$F$45,MATCH('Weekly data'!$C144,Targets!$A$6:$A$45,0)),0))=0,SUM(Seasonality!$B$6:$B$18)=0),"",IFERROR(INDEX(Targets!$F$6:$F$45,MATCH('Weekly data'!$C144,Targets!$A$6:$A$45,0)),0)*$B144/SUM(Seasonality!$B$6:$B$18)),IF(Metrics!$J$10="Seasonal pipeline",IF(OR(N(IFERROR(INDEX(Targets!$F$6:$F$45,MATCH('Weekly data'!$C144,Targets!$A$6:$A$45,0)),0))=0,SUM(Seasonality!$C$6:$C$18)=0),"",IFERROR(INDEX(Targets!$F$6:$F$45,MATCH('Weekly data'!$C144,Targets!$A$6:$A$45,0)),0)*$C144/SUM(Seasonality!$C$6:$C$18)),IF(Metrics!$J$10="Quarter plan",IF(N(IFERROR(INDEX(Targets!$F$6:$F$45,MATCH('Weekly data'!$C144,Targets!$A$6:$A$45,0)),0))=0,"",IFERROR(INDEX(Targets!$F$6:$F$45,MATCH('Weekly data'!$C144,Targets!$A$6:$A$45,0)),0)),IF(AND(Metrics!$J$10="Weekly",ISNUMBER(Metrics!$K$10)),Metrics!$K$10,"")))))</f>
        <v/>
      </c>
      <c r="AK144">
        <f>IF(NOT(ISNUMBER('Weekly data'!I144)),"",IF(Metrics!$L$10="% of target",IF(ISNUMBER(AJ144),IF(AJ144=0,"",'Weekly data'!I144/AJ144),""),'Weekly data'!I144))</f>
        <v/>
      </c>
      <c r="AL144">
        <f>IF(AND(ISNUMBER(AK144),ISNUMBER(AK143)),ABS(AK144-AK143),"")</f>
        <v/>
      </c>
      <c r="AM144">
        <f>IF(COUNT(AK132:AK143)&lt;12,"",AVERAGE(AK132:AK143))</f>
        <v/>
      </c>
      <c r="AN144">
        <f>IF(COUNT(AL133:AL143)&lt;11,"",AVERAGE(AL133:AL143))</f>
        <v/>
      </c>
      <c r="AO144">
        <f>IF(OR(AM144="",AN144=""),"",AM144+2.66*AN144)</f>
        <v/>
      </c>
      <c r="AP144">
        <f>IF(OR(AM144="",AN144=""),"",AM144-2.66*AN144)</f>
        <v/>
      </c>
      <c r="AQ144">
        <f>IF(OR(AM144="",COUNT(AK137:AK144)&lt;8),"",IF(COUNTIF(AK137:AK144,"&gt;"&amp;AM144)=8,"Above",IF(COUNTIF(AK137:AK144,"&lt;"&amp;AM144)=8,"Below","")))</f>
        <v/>
      </c>
      <c r="AR144">
        <f>IF('Weekly data'!$C144="","",IF(Metrics!$J$11="Seasonal bookings",IF(OR(N(IFERROR(INDEX(Targets!$G$6:$G$45,MATCH('Weekly data'!$C144,Targets!$A$6:$A$45,0)),0))=0,SUM(Seasonality!$B$6:$B$18)=0),"",IFERROR(INDEX(Targets!$G$6:$G$45,MATCH('Weekly data'!$C144,Targets!$A$6:$A$45,0)),0)*$B144/SUM(Seasonality!$B$6:$B$18)),IF(Metrics!$J$11="Seasonal pipeline",IF(OR(N(IFERROR(INDEX(Targets!$G$6:$G$45,MATCH('Weekly data'!$C144,Targets!$A$6:$A$45,0)),0))=0,SUM(Seasonality!$C$6:$C$18)=0),"",IFERROR(INDEX(Targets!$G$6:$G$45,MATCH('Weekly data'!$C144,Targets!$A$6:$A$45,0)),0)*$C144/SUM(Seasonality!$C$6:$C$18)),IF(Metrics!$J$11="Quarter plan",IF(N(IFERROR(INDEX(Targets!$G$6:$G$45,MATCH('Weekly data'!$C144,Targets!$A$6:$A$45,0)),0))=0,"",IFERROR(INDEX(Targets!$G$6:$G$45,MATCH('Weekly data'!$C144,Targets!$A$6:$A$45,0)),0)),IF(AND(Metrics!$J$11="Weekly",ISNUMBER(Metrics!$K$11)),Metrics!$K$11,"")))))</f>
        <v/>
      </c>
      <c r="AS144">
        <f>IF(NOT(ISNUMBER('Weekly data'!J144)),"",IF(Metrics!$L$11="% of target",IF(ISNUMBER(AR144),IF(AR144=0,"",'Weekly data'!J144/AR144),""),'Weekly data'!J144))</f>
        <v/>
      </c>
      <c r="AT144">
        <f>IF(AND(ISNUMBER(AS144),ISNUMBER(AS143)),ABS(AS144-AS143),"")</f>
        <v/>
      </c>
      <c r="AU144">
        <f>IF(COUNT(AS132:AS143)&lt;12,"",AVERAGE(AS132:AS143))</f>
        <v/>
      </c>
      <c r="AV144">
        <f>IF(COUNT(AT133:AT143)&lt;11,"",AVERAGE(AT133:AT143))</f>
        <v/>
      </c>
      <c r="AW144">
        <f>IF(OR(AU144="",AV144=""),"",AU144+2.66*AV144)</f>
        <v/>
      </c>
      <c r="AX144">
        <f>IF(OR(AU144="",AV144=""),"",AU144-2.66*AV144)</f>
        <v/>
      </c>
      <c r="AY144">
        <f>IF(OR(AU144="",COUNT(AS137:AS144)&lt;8),"",IF(COUNTIF(AS137:AS144,"&gt;"&amp;AU144)=8,"Above",IF(COUNTIF(AS137:AS144,"&lt;"&amp;AU144)=8,"Below","")))</f>
        <v/>
      </c>
      <c r="AZ144">
        <f>IF('Weekly data'!$C144="","",IF(Metrics!$J$12="Seasonal bookings",IF(OR(N(IFERROR(INDEX(Targets!$H$6:$H$45,MATCH('Weekly data'!$C144,Targets!$A$6:$A$45,0)),0))=0,SUM(Seasonality!$B$6:$B$18)=0),"",IFERROR(INDEX(Targets!$H$6:$H$45,MATCH('Weekly data'!$C144,Targets!$A$6:$A$45,0)),0)*$B144/SUM(Seasonality!$B$6:$B$18)),IF(Metrics!$J$12="Seasonal pipeline",IF(OR(N(IFERROR(INDEX(Targets!$H$6:$H$45,MATCH('Weekly data'!$C144,Targets!$A$6:$A$45,0)),0))=0,SUM(Seasonality!$C$6:$C$18)=0),"",IFERROR(INDEX(Targets!$H$6:$H$45,MATCH('Weekly data'!$C144,Targets!$A$6:$A$45,0)),0)*$C144/SUM(Seasonality!$C$6:$C$18)),IF(Metrics!$J$12="Quarter plan",IF(N(IFERROR(INDEX(Targets!$H$6:$H$45,MATCH('Weekly data'!$C144,Targets!$A$6:$A$45,0)),0))=0,"",IFERROR(INDEX(Targets!$H$6:$H$45,MATCH('Weekly data'!$C144,Targets!$A$6:$A$45,0)),0)),IF(AND(Metrics!$J$12="Weekly",ISNUMBER(Metrics!$K$12)),Metrics!$K$12,"")))))</f>
        <v/>
      </c>
      <c r="BA144">
        <f>IF(NOT(ISNUMBER('Weekly data'!K144)),"",IF(Metrics!$L$12="% of target",IF(ISNUMBER(AZ144),IF(AZ144=0,"",'Weekly data'!K144/AZ144),""),'Weekly data'!K144))</f>
        <v/>
      </c>
      <c r="BB144">
        <f>IF(AND(ISNUMBER(BA144),ISNUMBER(BA143)),ABS(BA144-BA143),"")</f>
        <v/>
      </c>
      <c r="BC144">
        <f>IF(COUNT(BA132:BA143)&lt;12,"",AVERAGE(BA132:BA143))</f>
        <v/>
      </c>
      <c r="BD144">
        <f>IF(COUNT(BB133:BB143)&lt;11,"",AVERAGE(BB133:BB143))</f>
        <v/>
      </c>
      <c r="BE144">
        <f>IF(OR(BC144="",BD144=""),"",BC144+2.66*BD144)</f>
        <v/>
      </c>
      <c r="BF144">
        <f>IF(OR(BC144="",BD144=""),"",BC144-2.66*BD144)</f>
        <v/>
      </c>
      <c r="BG144">
        <f>IF(OR(BC144="",COUNT(BA137:BA144)&lt;8),"",IF(COUNTIF(BA137:BA144,"&gt;"&amp;BC144)=8,"Above",IF(COUNTIF(BA137:BA144,"&lt;"&amp;BC144)=8,"Below","")))</f>
        <v/>
      </c>
      <c r="BH144">
        <f>IF('Weekly data'!$C144="","",IF(Metrics!$J$13="Seasonal bookings",IF(OR(N(IFERROR(INDEX(Targets!$I$6:$I$45,MATCH('Weekly data'!$C144,Targets!$A$6:$A$45,0)),0))=0,SUM(Seasonality!$B$6:$B$18)=0),"",IFERROR(INDEX(Targets!$I$6:$I$45,MATCH('Weekly data'!$C144,Targets!$A$6:$A$45,0)),0)*$B144/SUM(Seasonality!$B$6:$B$18)),IF(Metrics!$J$13="Seasonal pipeline",IF(OR(N(IFERROR(INDEX(Targets!$I$6:$I$45,MATCH('Weekly data'!$C144,Targets!$A$6:$A$45,0)),0))=0,SUM(Seasonality!$C$6:$C$18)=0),"",IFERROR(INDEX(Targets!$I$6:$I$45,MATCH('Weekly data'!$C144,Targets!$A$6:$A$45,0)),0)*$C144/SUM(Seasonality!$C$6:$C$18)),IF(Metrics!$J$13="Quarter plan",IF(N(IFERROR(INDEX(Targets!$I$6:$I$45,MATCH('Weekly data'!$C144,Targets!$A$6:$A$45,0)),0))=0,"",IFERROR(INDEX(Targets!$I$6:$I$45,MATCH('Weekly data'!$C144,Targets!$A$6:$A$45,0)),0)),IF(AND(Metrics!$J$13="Weekly",ISNUMBER(Metrics!$K$13)),Metrics!$K$13,"")))))</f>
        <v/>
      </c>
      <c r="BI144">
        <f>IF(NOT(ISNUMBER('Weekly data'!L144)),"",IF(Metrics!$L$13="% of target",IF(ISNUMBER(BH144),IF(BH144=0,"",'Weekly data'!L144/BH144),""),'Weekly data'!L144))</f>
        <v/>
      </c>
      <c r="BJ144">
        <f>IF(AND(ISNUMBER(BI144),ISNUMBER(BI143)),ABS(BI144-BI143),"")</f>
        <v/>
      </c>
      <c r="BK144">
        <f>IF(COUNT(BI132:BI143)&lt;12,"",AVERAGE(BI132:BI143))</f>
        <v/>
      </c>
      <c r="BL144">
        <f>IF(COUNT(BJ133:BJ143)&lt;11,"",AVERAGE(BJ133:BJ143))</f>
        <v/>
      </c>
      <c r="BM144">
        <f>IF(OR(BK144="",BL144=""),"",BK144+2.66*BL144)</f>
        <v/>
      </c>
      <c r="BN144">
        <f>IF(OR(BK144="",BL144=""),"",BK144-2.66*BL144)</f>
        <v/>
      </c>
      <c r="BO144">
        <f>IF(OR(BK144="",COUNT(BI137:BI144)&lt;8),"",IF(COUNTIF(BI137:BI144,"&gt;"&amp;BK144)=8,"Above",IF(COUNTIF(BI137:BI144,"&lt;"&amp;BK144)=8,"Below","")))</f>
        <v/>
      </c>
      <c r="BP144">
        <f>IF('Weekly data'!$C144="","",IF(Metrics!$J$14="Seasonal bookings",IF(OR(N(IFERROR(INDEX(Targets!$J$6:$J$45,MATCH('Weekly data'!$C144,Targets!$A$6:$A$45,0)),0))=0,SUM(Seasonality!$B$6:$B$18)=0),"",IFERROR(INDEX(Targets!$J$6:$J$45,MATCH('Weekly data'!$C144,Targets!$A$6:$A$45,0)),0)*$B144/SUM(Seasonality!$B$6:$B$18)),IF(Metrics!$J$14="Seasonal pipeline",IF(OR(N(IFERROR(INDEX(Targets!$J$6:$J$45,MATCH('Weekly data'!$C144,Targets!$A$6:$A$45,0)),0))=0,SUM(Seasonality!$C$6:$C$18)=0),"",IFERROR(INDEX(Targets!$J$6:$J$45,MATCH('Weekly data'!$C144,Targets!$A$6:$A$45,0)),0)*$C144/SUM(Seasonality!$C$6:$C$18)),IF(Metrics!$J$14="Quarter plan",IF(N(IFERROR(INDEX(Targets!$J$6:$J$45,MATCH('Weekly data'!$C144,Targets!$A$6:$A$45,0)),0))=0,"",IFERROR(INDEX(Targets!$J$6:$J$45,MATCH('Weekly data'!$C144,Targets!$A$6:$A$45,0)),0)),IF(AND(Metrics!$J$14="Weekly",ISNUMBER(Metrics!$K$14)),Metrics!$K$14,"")))))</f>
        <v/>
      </c>
      <c r="BQ144">
        <f>IF(NOT(ISNUMBER('Weekly data'!M144)),"",IF(Metrics!$L$14="% of target",IF(ISNUMBER(BP144),IF(BP144=0,"",'Weekly data'!M144/BP144),""),'Weekly data'!M144))</f>
        <v/>
      </c>
      <c r="BR144">
        <f>IF(AND(ISNUMBER(BQ144),ISNUMBER(BQ143)),ABS(BQ144-BQ143),"")</f>
        <v/>
      </c>
      <c r="BS144">
        <f>IF(COUNT(BQ132:BQ143)&lt;12,"",AVERAGE(BQ132:BQ143))</f>
        <v/>
      </c>
      <c r="BT144">
        <f>IF(COUNT(BR133:BR143)&lt;11,"",AVERAGE(BR133:BR143))</f>
        <v/>
      </c>
      <c r="BU144">
        <f>IF(OR(BS144="",BT144=""),"",BS144+2.66*BT144)</f>
        <v/>
      </c>
      <c r="BV144">
        <f>IF(OR(BS144="",BT144=""),"",BS144-2.66*BT144)</f>
        <v/>
      </c>
      <c r="BW144">
        <f>IF(OR(BS144="",COUNT(BQ137:BQ144)&lt;8),"",IF(COUNTIF(BQ137:BQ144,"&gt;"&amp;BS144)=8,"Above",IF(COUNTIF(BQ137:BQ144,"&lt;"&amp;BS144)=8,"Below","")))</f>
        <v/>
      </c>
      <c r="BX144">
        <f>IF('Weekly data'!$C144="","",IF(Metrics!$J$15="Seasonal bookings",IF(OR(N(IFERROR(INDEX(Targets!$K$6:$K$45,MATCH('Weekly data'!$C144,Targets!$A$6:$A$45,0)),0))=0,SUM(Seasonality!$B$6:$B$18)=0),"",IFERROR(INDEX(Targets!$K$6:$K$45,MATCH('Weekly data'!$C144,Targets!$A$6:$A$45,0)),0)*$B144/SUM(Seasonality!$B$6:$B$18)),IF(Metrics!$J$15="Seasonal pipeline",IF(OR(N(IFERROR(INDEX(Targets!$K$6:$K$45,MATCH('Weekly data'!$C144,Targets!$A$6:$A$45,0)),0))=0,SUM(Seasonality!$C$6:$C$18)=0),"",IFERROR(INDEX(Targets!$K$6:$K$45,MATCH('Weekly data'!$C144,Targets!$A$6:$A$45,0)),0)*$C144/SUM(Seasonality!$C$6:$C$18)),IF(Metrics!$J$15="Quarter plan",IF(N(IFERROR(INDEX(Targets!$K$6:$K$45,MATCH('Weekly data'!$C144,Targets!$A$6:$A$45,0)),0))=0,"",IFERROR(INDEX(Targets!$K$6:$K$45,MATCH('Weekly data'!$C144,Targets!$A$6:$A$45,0)),0)),IF(AND(Metrics!$J$15="Weekly",ISNUMBER(Metrics!$K$15)),Metrics!$K$15,"")))))</f>
        <v/>
      </c>
      <c r="BY144">
        <f>IF(NOT(ISNUMBER('Weekly data'!N144)),"",IF(Metrics!$L$15="% of target",IF(ISNUMBER(BX144),IF(BX144=0,"",'Weekly data'!N144/BX144),""),'Weekly data'!N144))</f>
        <v/>
      </c>
      <c r="BZ144">
        <f>IF(AND(ISNUMBER(BY144),ISNUMBER(BY143)),ABS(BY144-BY143),"")</f>
        <v/>
      </c>
      <c r="CA144">
        <f>IF(COUNT(BY132:BY143)&lt;12,"",AVERAGE(BY132:BY143))</f>
        <v/>
      </c>
      <c r="CB144">
        <f>IF(COUNT(BZ133:BZ143)&lt;11,"",AVERAGE(BZ133:BZ143))</f>
        <v/>
      </c>
      <c r="CC144">
        <f>IF(OR(CA144="",CB144=""),"",CA144+2.66*CB144)</f>
        <v/>
      </c>
      <c r="CD144">
        <f>IF(OR(CA144="",CB144=""),"",CA144-2.66*CB144)</f>
        <v/>
      </c>
      <c r="CE144">
        <f>IF(OR(CA144="",COUNT(BY137:BY144)&lt;8),"",IF(COUNTIF(BY137:BY144,"&gt;"&amp;CA144)=8,"Above",IF(COUNTIF(BY137:BY144,"&lt;"&amp;CA144)=8,"Below","")))</f>
        <v/>
      </c>
      <c r="CF144">
        <f>IF('Weekly data'!$C144="","",IF(Metrics!$J$16="Seasonal bookings",IF(OR(N(IFERROR(INDEX(Targets!$L$6:$L$45,MATCH('Weekly data'!$C144,Targets!$A$6:$A$45,0)),0))=0,SUM(Seasonality!$B$6:$B$18)=0),"",IFERROR(INDEX(Targets!$L$6:$L$45,MATCH('Weekly data'!$C144,Targets!$A$6:$A$45,0)),0)*$B144/SUM(Seasonality!$B$6:$B$18)),IF(Metrics!$J$16="Seasonal pipeline",IF(OR(N(IFERROR(INDEX(Targets!$L$6:$L$45,MATCH('Weekly data'!$C144,Targets!$A$6:$A$45,0)),0))=0,SUM(Seasonality!$C$6:$C$18)=0),"",IFERROR(INDEX(Targets!$L$6:$L$45,MATCH('Weekly data'!$C144,Targets!$A$6:$A$45,0)),0)*$C144/SUM(Seasonality!$C$6:$C$18)),IF(Metrics!$J$16="Quarter plan",IF(N(IFERROR(INDEX(Targets!$L$6:$L$45,MATCH('Weekly data'!$C144,Targets!$A$6:$A$45,0)),0))=0,"",IFERROR(INDEX(Targets!$L$6:$L$45,MATCH('Weekly data'!$C144,Targets!$A$6:$A$45,0)),0)),IF(AND(Metrics!$J$16="Weekly",ISNUMBER(Metrics!$K$16)),Metrics!$K$16,"")))))</f>
        <v/>
      </c>
      <c r="CG144">
        <f>IF(NOT(ISNUMBER('Weekly data'!O144)),"",IF(Metrics!$L$16="% of target",IF(ISNUMBER(CF144),IF(CF144=0,"",'Weekly data'!O144/CF144),""),'Weekly data'!O144))</f>
        <v/>
      </c>
      <c r="CH144">
        <f>IF(AND(ISNUMBER(CG144),ISNUMBER(CG143)),ABS(CG144-CG143),"")</f>
        <v/>
      </c>
      <c r="CI144">
        <f>IF(COUNT(CG132:CG143)&lt;12,"",AVERAGE(CG132:CG143))</f>
        <v/>
      </c>
      <c r="CJ144">
        <f>IF(COUNT(CH133:CH143)&lt;11,"",AVERAGE(CH133:CH143))</f>
        <v/>
      </c>
      <c r="CK144">
        <f>IF(OR(CI144="",CJ144=""),"",CI144+2.66*CJ144)</f>
        <v/>
      </c>
      <c r="CL144">
        <f>IF(OR(CI144="",CJ144=""),"",CI144-2.66*CJ144)</f>
        <v/>
      </c>
      <c r="CM144">
        <f>IF(OR(CI144="",COUNT(CG137:CG144)&lt;8),"",IF(COUNTIF(CG137:CG144,"&gt;"&amp;CI144)=8,"Above",IF(COUNTIF(CG137:CG144,"&lt;"&amp;CI144)=8,"Below","")))</f>
        <v/>
      </c>
      <c r="CN144">
        <f>IF('Weekly data'!$C144="","",IF(Metrics!$J$17="Seasonal bookings",IF(OR(N(IFERROR(INDEX(Targets!$M$6:$M$45,MATCH('Weekly data'!$C144,Targets!$A$6:$A$45,0)),0))=0,SUM(Seasonality!$B$6:$B$18)=0),"",IFERROR(INDEX(Targets!$M$6:$M$45,MATCH('Weekly data'!$C144,Targets!$A$6:$A$45,0)),0)*$B144/SUM(Seasonality!$B$6:$B$18)),IF(Metrics!$J$17="Seasonal pipeline",IF(OR(N(IFERROR(INDEX(Targets!$M$6:$M$45,MATCH('Weekly data'!$C144,Targets!$A$6:$A$45,0)),0))=0,SUM(Seasonality!$C$6:$C$18)=0),"",IFERROR(INDEX(Targets!$M$6:$M$45,MATCH('Weekly data'!$C144,Targets!$A$6:$A$45,0)),0)*$C144/SUM(Seasonality!$C$6:$C$18)),IF(Metrics!$J$17="Quarter plan",IF(N(IFERROR(INDEX(Targets!$M$6:$M$45,MATCH('Weekly data'!$C144,Targets!$A$6:$A$45,0)),0))=0,"",IFERROR(INDEX(Targets!$M$6:$M$45,MATCH('Weekly data'!$C144,Targets!$A$6:$A$45,0)),0)),IF(AND(Metrics!$J$17="Weekly",ISNUMBER(Metrics!$K$17)),Metrics!$K$17,"")))))</f>
        <v/>
      </c>
      <c r="CO144">
        <f>IF(NOT(ISNUMBER('Weekly data'!P144)),"",IF(Metrics!$L$17="% of target",IF(ISNUMBER(CN144),IF(CN144=0,"",'Weekly data'!P144/CN144),""),'Weekly data'!P144))</f>
        <v/>
      </c>
      <c r="CP144">
        <f>IF(AND(ISNUMBER(CO144),ISNUMBER(CO143)),ABS(CO144-CO143),"")</f>
        <v/>
      </c>
      <c r="CQ144">
        <f>IF(COUNT(CO132:CO143)&lt;12,"",AVERAGE(CO132:CO143))</f>
        <v/>
      </c>
      <c r="CR144">
        <f>IF(COUNT(CP133:CP143)&lt;11,"",AVERAGE(CP133:CP143))</f>
        <v/>
      </c>
      <c r="CS144">
        <f>IF(OR(CQ144="",CR144=""),"",CQ144+2.66*CR144)</f>
        <v/>
      </c>
      <c r="CT144">
        <f>IF(OR(CQ144="",CR144=""),"",CQ144-2.66*CR144)</f>
        <v/>
      </c>
      <c r="CU144">
        <f>IF(OR(CQ144="",COUNT(CO137:CO144)&lt;8),"",IF(COUNTIF(CO137:CO144,"&gt;"&amp;CQ144)=8,"Above",IF(COUNTIF(CO137:CO144,"&lt;"&amp;CQ144)=8,"Below","")))</f>
        <v/>
      </c>
    </row>
    <row r="145">
      <c r="A145" s="8">
        <f>'Weekly data'!A145</f>
        <v/>
      </c>
      <c r="B145">
        <f>IF('Weekly data'!D145="","",INDEX(Seasonality!$B$6:$B$18,'Weekly data'!D145))</f>
        <v/>
      </c>
      <c r="C145">
        <f>IF('Weekly data'!D145="","",INDEX(Seasonality!$C$6:$C$18,'Weekly data'!D145))</f>
        <v/>
      </c>
      <c r="D145">
        <f>IF('Weekly data'!$C145="","",IF(Metrics!$J$6="Seasonal bookings",IF(OR(N(IFERROR(INDEX(Targets!$B$6:$B$45,MATCH('Weekly data'!$C145,Targets!$A$6:$A$45,0)),0))=0,SUM(Seasonality!$B$6:$B$18)=0),"",IFERROR(INDEX(Targets!$B$6:$B$45,MATCH('Weekly data'!$C145,Targets!$A$6:$A$45,0)),0)*$B145/SUM(Seasonality!$B$6:$B$18)),IF(Metrics!$J$6="Seasonal pipeline",IF(OR(N(IFERROR(INDEX(Targets!$B$6:$B$45,MATCH('Weekly data'!$C145,Targets!$A$6:$A$45,0)),0))=0,SUM(Seasonality!$C$6:$C$18)=0),"",IFERROR(INDEX(Targets!$B$6:$B$45,MATCH('Weekly data'!$C145,Targets!$A$6:$A$45,0)),0)*$C145/SUM(Seasonality!$C$6:$C$18)),IF(Metrics!$J$6="Quarter plan",IF(N(IFERROR(INDEX(Targets!$B$6:$B$45,MATCH('Weekly data'!$C145,Targets!$A$6:$A$45,0)),0))=0,"",IFERROR(INDEX(Targets!$B$6:$B$45,MATCH('Weekly data'!$C145,Targets!$A$6:$A$45,0)),0)),IF(AND(Metrics!$J$6="Weekly",ISNUMBER(Metrics!$K$6)),Metrics!$K$6,"")))))</f>
        <v/>
      </c>
      <c r="E145">
        <f>IF(NOT(ISNUMBER('Weekly data'!E145)),"",IF(Metrics!$L$6="% of target",IF(ISNUMBER(D145),IF(D145=0,"",'Weekly data'!E145/D145),""),'Weekly data'!E145))</f>
        <v/>
      </c>
      <c r="F145">
        <f>IF(AND(ISNUMBER(E145),ISNUMBER(E144)),ABS(E145-E144),"")</f>
        <v/>
      </c>
      <c r="G145">
        <f>IF(COUNT(E133:E144)&lt;12,"",AVERAGE(E133:E144))</f>
        <v/>
      </c>
      <c r="H145">
        <f>IF(COUNT(F134:F144)&lt;11,"",AVERAGE(F134:F144))</f>
        <v/>
      </c>
      <c r="I145">
        <f>IF(OR(G145="",H145=""),"",G145+2.66*H145)</f>
        <v/>
      </c>
      <c r="J145">
        <f>IF(OR(G145="",H145=""),"",G145-2.66*H145)</f>
        <v/>
      </c>
      <c r="K145">
        <f>IF(OR(G145="",COUNT(E138:E145)&lt;8),"",IF(COUNTIF(E138:E145,"&gt;"&amp;G145)=8,"Above",IF(COUNTIF(E138:E145,"&lt;"&amp;G145)=8,"Below","")))</f>
        <v/>
      </c>
      <c r="L145">
        <f>IF('Weekly data'!$C145="","",IF(Metrics!$J$7="Seasonal bookings",IF(OR(N(IFERROR(INDEX(Targets!$C$6:$C$45,MATCH('Weekly data'!$C145,Targets!$A$6:$A$45,0)),0))=0,SUM(Seasonality!$B$6:$B$18)=0),"",IFERROR(INDEX(Targets!$C$6:$C$45,MATCH('Weekly data'!$C145,Targets!$A$6:$A$45,0)),0)*$B145/SUM(Seasonality!$B$6:$B$18)),IF(Metrics!$J$7="Seasonal pipeline",IF(OR(N(IFERROR(INDEX(Targets!$C$6:$C$45,MATCH('Weekly data'!$C145,Targets!$A$6:$A$45,0)),0))=0,SUM(Seasonality!$C$6:$C$18)=0),"",IFERROR(INDEX(Targets!$C$6:$C$45,MATCH('Weekly data'!$C145,Targets!$A$6:$A$45,0)),0)*$C145/SUM(Seasonality!$C$6:$C$18)),IF(Metrics!$J$7="Quarter plan",IF(N(IFERROR(INDEX(Targets!$C$6:$C$45,MATCH('Weekly data'!$C145,Targets!$A$6:$A$45,0)),0))=0,"",IFERROR(INDEX(Targets!$C$6:$C$45,MATCH('Weekly data'!$C145,Targets!$A$6:$A$45,0)),0)),IF(AND(Metrics!$J$7="Weekly",ISNUMBER(Metrics!$K$7)),Metrics!$K$7,"")))))</f>
        <v/>
      </c>
      <c r="M145">
        <f>IF(NOT(ISNUMBER('Weekly data'!F145)),"",IF(Metrics!$L$7="% of target",IF(ISNUMBER(L145),IF(L145=0,"",'Weekly data'!F145/L145),""),'Weekly data'!F145))</f>
        <v/>
      </c>
      <c r="N145">
        <f>IF(AND(ISNUMBER(M145),ISNUMBER(M144)),ABS(M145-M144),"")</f>
        <v/>
      </c>
      <c r="O145">
        <f>IF(COUNT(M133:M144)&lt;12,"",AVERAGE(M133:M144))</f>
        <v/>
      </c>
      <c r="P145">
        <f>IF(COUNT(N134:N144)&lt;11,"",AVERAGE(N134:N144))</f>
        <v/>
      </c>
      <c r="Q145">
        <f>IF(OR(O145="",P145=""),"",O145+2.66*P145)</f>
        <v/>
      </c>
      <c r="R145">
        <f>IF(OR(O145="",P145=""),"",O145-2.66*P145)</f>
        <v/>
      </c>
      <c r="S145">
        <f>IF(OR(O145="",COUNT(M138:M145)&lt;8),"",IF(COUNTIF(M138:M145,"&gt;"&amp;O145)=8,"Above",IF(COUNTIF(M138:M145,"&lt;"&amp;O145)=8,"Below","")))</f>
        <v/>
      </c>
      <c r="T145">
        <f>IF('Weekly data'!$C145="","",IF(Metrics!$J$8="Seasonal bookings",IF(OR(N(IFERROR(INDEX(Targets!$D$6:$D$45,MATCH('Weekly data'!$C145,Targets!$A$6:$A$45,0)),0))=0,SUM(Seasonality!$B$6:$B$18)=0),"",IFERROR(INDEX(Targets!$D$6:$D$45,MATCH('Weekly data'!$C145,Targets!$A$6:$A$45,0)),0)*$B145/SUM(Seasonality!$B$6:$B$18)),IF(Metrics!$J$8="Seasonal pipeline",IF(OR(N(IFERROR(INDEX(Targets!$D$6:$D$45,MATCH('Weekly data'!$C145,Targets!$A$6:$A$45,0)),0))=0,SUM(Seasonality!$C$6:$C$18)=0),"",IFERROR(INDEX(Targets!$D$6:$D$45,MATCH('Weekly data'!$C145,Targets!$A$6:$A$45,0)),0)*$C145/SUM(Seasonality!$C$6:$C$18)),IF(Metrics!$J$8="Quarter plan",IF(N(IFERROR(INDEX(Targets!$D$6:$D$45,MATCH('Weekly data'!$C145,Targets!$A$6:$A$45,0)),0))=0,"",IFERROR(INDEX(Targets!$D$6:$D$45,MATCH('Weekly data'!$C145,Targets!$A$6:$A$45,0)),0)),IF(AND(Metrics!$J$8="Weekly",ISNUMBER(Metrics!$K$8)),Metrics!$K$8,"")))))</f>
        <v/>
      </c>
      <c r="U145">
        <f>IF(NOT(ISNUMBER('Weekly data'!G145)),"",IF(Metrics!$L$8="% of target",IF(ISNUMBER(T145),IF(T145=0,"",'Weekly data'!G145/T145),""),'Weekly data'!G145))</f>
        <v/>
      </c>
      <c r="V145">
        <f>IF(AND(ISNUMBER(U145),ISNUMBER(U144)),ABS(U145-U144),"")</f>
        <v/>
      </c>
      <c r="W145">
        <f>IF(COUNT(U133:U144)&lt;12,"",AVERAGE(U133:U144))</f>
        <v/>
      </c>
      <c r="X145">
        <f>IF(COUNT(V134:V144)&lt;11,"",AVERAGE(V134:V144))</f>
        <v/>
      </c>
      <c r="Y145">
        <f>IF(OR(W145="",X145=""),"",W145+2.66*X145)</f>
        <v/>
      </c>
      <c r="Z145">
        <f>IF(OR(W145="",X145=""),"",W145-2.66*X145)</f>
        <v/>
      </c>
      <c r="AA145">
        <f>IF(OR(W145="",COUNT(U138:U145)&lt;8),"",IF(COUNTIF(U138:U145,"&gt;"&amp;W145)=8,"Above",IF(COUNTIF(U138:U145,"&lt;"&amp;W145)=8,"Below","")))</f>
        <v/>
      </c>
      <c r="AB145">
        <f>IF('Weekly data'!$C145="","",IF(Metrics!$J$9="Seasonal bookings",IF(OR(N(IFERROR(INDEX(Targets!$E$6:$E$45,MATCH('Weekly data'!$C145,Targets!$A$6:$A$45,0)),0))=0,SUM(Seasonality!$B$6:$B$18)=0),"",IFERROR(INDEX(Targets!$E$6:$E$45,MATCH('Weekly data'!$C145,Targets!$A$6:$A$45,0)),0)*$B145/SUM(Seasonality!$B$6:$B$18)),IF(Metrics!$J$9="Seasonal pipeline",IF(OR(N(IFERROR(INDEX(Targets!$E$6:$E$45,MATCH('Weekly data'!$C145,Targets!$A$6:$A$45,0)),0))=0,SUM(Seasonality!$C$6:$C$18)=0),"",IFERROR(INDEX(Targets!$E$6:$E$45,MATCH('Weekly data'!$C145,Targets!$A$6:$A$45,0)),0)*$C145/SUM(Seasonality!$C$6:$C$18)),IF(Metrics!$J$9="Quarter plan",IF(N(IFERROR(INDEX(Targets!$E$6:$E$45,MATCH('Weekly data'!$C145,Targets!$A$6:$A$45,0)),0))=0,"",IFERROR(INDEX(Targets!$E$6:$E$45,MATCH('Weekly data'!$C145,Targets!$A$6:$A$45,0)),0)),IF(AND(Metrics!$J$9="Weekly",ISNUMBER(Metrics!$K$9)),Metrics!$K$9,"")))))</f>
        <v/>
      </c>
      <c r="AC145">
        <f>IF(NOT(ISNUMBER('Weekly data'!H145)),"",IF(Metrics!$L$9="% of target",IF(ISNUMBER(AB145),IF(AB145=0,"",'Weekly data'!H145/AB145),""),'Weekly data'!H145))</f>
        <v/>
      </c>
      <c r="AD145">
        <f>IF(AND(ISNUMBER(AC145),ISNUMBER(AC144)),ABS(AC145-AC144),"")</f>
        <v/>
      </c>
      <c r="AE145">
        <f>IF(COUNT(AC133:AC144)&lt;12,"",AVERAGE(AC133:AC144))</f>
        <v/>
      </c>
      <c r="AF145">
        <f>IF(COUNT(AD134:AD144)&lt;11,"",AVERAGE(AD134:AD144))</f>
        <v/>
      </c>
      <c r="AG145">
        <f>IF(OR(AE145="",AF145=""),"",AE145+2.66*AF145)</f>
        <v/>
      </c>
      <c r="AH145">
        <f>IF(OR(AE145="",AF145=""),"",AE145-2.66*AF145)</f>
        <v/>
      </c>
      <c r="AI145">
        <f>IF(OR(AE145="",COUNT(AC138:AC145)&lt;8),"",IF(COUNTIF(AC138:AC145,"&gt;"&amp;AE145)=8,"Above",IF(COUNTIF(AC138:AC145,"&lt;"&amp;AE145)=8,"Below","")))</f>
        <v/>
      </c>
      <c r="AJ145">
        <f>IF('Weekly data'!$C145="","",IF(Metrics!$J$10="Seasonal bookings",IF(OR(N(IFERROR(INDEX(Targets!$F$6:$F$45,MATCH('Weekly data'!$C145,Targets!$A$6:$A$45,0)),0))=0,SUM(Seasonality!$B$6:$B$18)=0),"",IFERROR(INDEX(Targets!$F$6:$F$45,MATCH('Weekly data'!$C145,Targets!$A$6:$A$45,0)),0)*$B145/SUM(Seasonality!$B$6:$B$18)),IF(Metrics!$J$10="Seasonal pipeline",IF(OR(N(IFERROR(INDEX(Targets!$F$6:$F$45,MATCH('Weekly data'!$C145,Targets!$A$6:$A$45,0)),0))=0,SUM(Seasonality!$C$6:$C$18)=0),"",IFERROR(INDEX(Targets!$F$6:$F$45,MATCH('Weekly data'!$C145,Targets!$A$6:$A$45,0)),0)*$C145/SUM(Seasonality!$C$6:$C$18)),IF(Metrics!$J$10="Quarter plan",IF(N(IFERROR(INDEX(Targets!$F$6:$F$45,MATCH('Weekly data'!$C145,Targets!$A$6:$A$45,0)),0))=0,"",IFERROR(INDEX(Targets!$F$6:$F$45,MATCH('Weekly data'!$C145,Targets!$A$6:$A$45,0)),0)),IF(AND(Metrics!$J$10="Weekly",ISNUMBER(Metrics!$K$10)),Metrics!$K$10,"")))))</f>
        <v/>
      </c>
      <c r="AK145">
        <f>IF(NOT(ISNUMBER('Weekly data'!I145)),"",IF(Metrics!$L$10="% of target",IF(ISNUMBER(AJ145),IF(AJ145=0,"",'Weekly data'!I145/AJ145),""),'Weekly data'!I145))</f>
        <v/>
      </c>
      <c r="AL145">
        <f>IF(AND(ISNUMBER(AK145),ISNUMBER(AK144)),ABS(AK145-AK144),"")</f>
        <v/>
      </c>
      <c r="AM145">
        <f>IF(COUNT(AK133:AK144)&lt;12,"",AVERAGE(AK133:AK144))</f>
        <v/>
      </c>
      <c r="AN145">
        <f>IF(COUNT(AL134:AL144)&lt;11,"",AVERAGE(AL134:AL144))</f>
        <v/>
      </c>
      <c r="AO145">
        <f>IF(OR(AM145="",AN145=""),"",AM145+2.66*AN145)</f>
        <v/>
      </c>
      <c r="AP145">
        <f>IF(OR(AM145="",AN145=""),"",AM145-2.66*AN145)</f>
        <v/>
      </c>
      <c r="AQ145">
        <f>IF(OR(AM145="",COUNT(AK138:AK145)&lt;8),"",IF(COUNTIF(AK138:AK145,"&gt;"&amp;AM145)=8,"Above",IF(COUNTIF(AK138:AK145,"&lt;"&amp;AM145)=8,"Below","")))</f>
        <v/>
      </c>
      <c r="AR145">
        <f>IF('Weekly data'!$C145="","",IF(Metrics!$J$11="Seasonal bookings",IF(OR(N(IFERROR(INDEX(Targets!$G$6:$G$45,MATCH('Weekly data'!$C145,Targets!$A$6:$A$45,0)),0))=0,SUM(Seasonality!$B$6:$B$18)=0),"",IFERROR(INDEX(Targets!$G$6:$G$45,MATCH('Weekly data'!$C145,Targets!$A$6:$A$45,0)),0)*$B145/SUM(Seasonality!$B$6:$B$18)),IF(Metrics!$J$11="Seasonal pipeline",IF(OR(N(IFERROR(INDEX(Targets!$G$6:$G$45,MATCH('Weekly data'!$C145,Targets!$A$6:$A$45,0)),0))=0,SUM(Seasonality!$C$6:$C$18)=0),"",IFERROR(INDEX(Targets!$G$6:$G$45,MATCH('Weekly data'!$C145,Targets!$A$6:$A$45,0)),0)*$C145/SUM(Seasonality!$C$6:$C$18)),IF(Metrics!$J$11="Quarter plan",IF(N(IFERROR(INDEX(Targets!$G$6:$G$45,MATCH('Weekly data'!$C145,Targets!$A$6:$A$45,0)),0))=0,"",IFERROR(INDEX(Targets!$G$6:$G$45,MATCH('Weekly data'!$C145,Targets!$A$6:$A$45,0)),0)),IF(AND(Metrics!$J$11="Weekly",ISNUMBER(Metrics!$K$11)),Metrics!$K$11,"")))))</f>
        <v/>
      </c>
      <c r="AS145">
        <f>IF(NOT(ISNUMBER('Weekly data'!J145)),"",IF(Metrics!$L$11="% of target",IF(ISNUMBER(AR145),IF(AR145=0,"",'Weekly data'!J145/AR145),""),'Weekly data'!J145))</f>
        <v/>
      </c>
      <c r="AT145">
        <f>IF(AND(ISNUMBER(AS145),ISNUMBER(AS144)),ABS(AS145-AS144),"")</f>
        <v/>
      </c>
      <c r="AU145">
        <f>IF(COUNT(AS133:AS144)&lt;12,"",AVERAGE(AS133:AS144))</f>
        <v/>
      </c>
      <c r="AV145">
        <f>IF(COUNT(AT134:AT144)&lt;11,"",AVERAGE(AT134:AT144))</f>
        <v/>
      </c>
      <c r="AW145">
        <f>IF(OR(AU145="",AV145=""),"",AU145+2.66*AV145)</f>
        <v/>
      </c>
      <c r="AX145">
        <f>IF(OR(AU145="",AV145=""),"",AU145-2.66*AV145)</f>
        <v/>
      </c>
      <c r="AY145">
        <f>IF(OR(AU145="",COUNT(AS138:AS145)&lt;8),"",IF(COUNTIF(AS138:AS145,"&gt;"&amp;AU145)=8,"Above",IF(COUNTIF(AS138:AS145,"&lt;"&amp;AU145)=8,"Below","")))</f>
        <v/>
      </c>
      <c r="AZ145">
        <f>IF('Weekly data'!$C145="","",IF(Metrics!$J$12="Seasonal bookings",IF(OR(N(IFERROR(INDEX(Targets!$H$6:$H$45,MATCH('Weekly data'!$C145,Targets!$A$6:$A$45,0)),0))=0,SUM(Seasonality!$B$6:$B$18)=0),"",IFERROR(INDEX(Targets!$H$6:$H$45,MATCH('Weekly data'!$C145,Targets!$A$6:$A$45,0)),0)*$B145/SUM(Seasonality!$B$6:$B$18)),IF(Metrics!$J$12="Seasonal pipeline",IF(OR(N(IFERROR(INDEX(Targets!$H$6:$H$45,MATCH('Weekly data'!$C145,Targets!$A$6:$A$45,0)),0))=0,SUM(Seasonality!$C$6:$C$18)=0),"",IFERROR(INDEX(Targets!$H$6:$H$45,MATCH('Weekly data'!$C145,Targets!$A$6:$A$45,0)),0)*$C145/SUM(Seasonality!$C$6:$C$18)),IF(Metrics!$J$12="Quarter plan",IF(N(IFERROR(INDEX(Targets!$H$6:$H$45,MATCH('Weekly data'!$C145,Targets!$A$6:$A$45,0)),0))=0,"",IFERROR(INDEX(Targets!$H$6:$H$45,MATCH('Weekly data'!$C145,Targets!$A$6:$A$45,0)),0)),IF(AND(Metrics!$J$12="Weekly",ISNUMBER(Metrics!$K$12)),Metrics!$K$12,"")))))</f>
        <v/>
      </c>
      <c r="BA145">
        <f>IF(NOT(ISNUMBER('Weekly data'!K145)),"",IF(Metrics!$L$12="% of target",IF(ISNUMBER(AZ145),IF(AZ145=0,"",'Weekly data'!K145/AZ145),""),'Weekly data'!K145))</f>
        <v/>
      </c>
      <c r="BB145">
        <f>IF(AND(ISNUMBER(BA145),ISNUMBER(BA144)),ABS(BA145-BA144),"")</f>
        <v/>
      </c>
      <c r="BC145">
        <f>IF(COUNT(BA133:BA144)&lt;12,"",AVERAGE(BA133:BA144))</f>
        <v/>
      </c>
      <c r="BD145">
        <f>IF(COUNT(BB134:BB144)&lt;11,"",AVERAGE(BB134:BB144))</f>
        <v/>
      </c>
      <c r="BE145">
        <f>IF(OR(BC145="",BD145=""),"",BC145+2.66*BD145)</f>
        <v/>
      </c>
      <c r="BF145">
        <f>IF(OR(BC145="",BD145=""),"",BC145-2.66*BD145)</f>
        <v/>
      </c>
      <c r="BG145">
        <f>IF(OR(BC145="",COUNT(BA138:BA145)&lt;8),"",IF(COUNTIF(BA138:BA145,"&gt;"&amp;BC145)=8,"Above",IF(COUNTIF(BA138:BA145,"&lt;"&amp;BC145)=8,"Below","")))</f>
        <v/>
      </c>
      <c r="BH145">
        <f>IF('Weekly data'!$C145="","",IF(Metrics!$J$13="Seasonal bookings",IF(OR(N(IFERROR(INDEX(Targets!$I$6:$I$45,MATCH('Weekly data'!$C145,Targets!$A$6:$A$45,0)),0))=0,SUM(Seasonality!$B$6:$B$18)=0),"",IFERROR(INDEX(Targets!$I$6:$I$45,MATCH('Weekly data'!$C145,Targets!$A$6:$A$45,0)),0)*$B145/SUM(Seasonality!$B$6:$B$18)),IF(Metrics!$J$13="Seasonal pipeline",IF(OR(N(IFERROR(INDEX(Targets!$I$6:$I$45,MATCH('Weekly data'!$C145,Targets!$A$6:$A$45,0)),0))=0,SUM(Seasonality!$C$6:$C$18)=0),"",IFERROR(INDEX(Targets!$I$6:$I$45,MATCH('Weekly data'!$C145,Targets!$A$6:$A$45,0)),0)*$C145/SUM(Seasonality!$C$6:$C$18)),IF(Metrics!$J$13="Quarter plan",IF(N(IFERROR(INDEX(Targets!$I$6:$I$45,MATCH('Weekly data'!$C145,Targets!$A$6:$A$45,0)),0))=0,"",IFERROR(INDEX(Targets!$I$6:$I$45,MATCH('Weekly data'!$C145,Targets!$A$6:$A$45,0)),0)),IF(AND(Metrics!$J$13="Weekly",ISNUMBER(Metrics!$K$13)),Metrics!$K$13,"")))))</f>
        <v/>
      </c>
      <c r="BI145">
        <f>IF(NOT(ISNUMBER('Weekly data'!L145)),"",IF(Metrics!$L$13="% of target",IF(ISNUMBER(BH145),IF(BH145=0,"",'Weekly data'!L145/BH145),""),'Weekly data'!L145))</f>
        <v/>
      </c>
      <c r="BJ145">
        <f>IF(AND(ISNUMBER(BI145),ISNUMBER(BI144)),ABS(BI145-BI144),"")</f>
        <v/>
      </c>
      <c r="BK145">
        <f>IF(COUNT(BI133:BI144)&lt;12,"",AVERAGE(BI133:BI144))</f>
        <v/>
      </c>
      <c r="BL145">
        <f>IF(COUNT(BJ134:BJ144)&lt;11,"",AVERAGE(BJ134:BJ144))</f>
        <v/>
      </c>
      <c r="BM145">
        <f>IF(OR(BK145="",BL145=""),"",BK145+2.66*BL145)</f>
        <v/>
      </c>
      <c r="BN145">
        <f>IF(OR(BK145="",BL145=""),"",BK145-2.66*BL145)</f>
        <v/>
      </c>
      <c r="BO145">
        <f>IF(OR(BK145="",COUNT(BI138:BI145)&lt;8),"",IF(COUNTIF(BI138:BI145,"&gt;"&amp;BK145)=8,"Above",IF(COUNTIF(BI138:BI145,"&lt;"&amp;BK145)=8,"Below","")))</f>
        <v/>
      </c>
      <c r="BP145">
        <f>IF('Weekly data'!$C145="","",IF(Metrics!$J$14="Seasonal bookings",IF(OR(N(IFERROR(INDEX(Targets!$J$6:$J$45,MATCH('Weekly data'!$C145,Targets!$A$6:$A$45,0)),0))=0,SUM(Seasonality!$B$6:$B$18)=0),"",IFERROR(INDEX(Targets!$J$6:$J$45,MATCH('Weekly data'!$C145,Targets!$A$6:$A$45,0)),0)*$B145/SUM(Seasonality!$B$6:$B$18)),IF(Metrics!$J$14="Seasonal pipeline",IF(OR(N(IFERROR(INDEX(Targets!$J$6:$J$45,MATCH('Weekly data'!$C145,Targets!$A$6:$A$45,0)),0))=0,SUM(Seasonality!$C$6:$C$18)=0),"",IFERROR(INDEX(Targets!$J$6:$J$45,MATCH('Weekly data'!$C145,Targets!$A$6:$A$45,0)),0)*$C145/SUM(Seasonality!$C$6:$C$18)),IF(Metrics!$J$14="Quarter plan",IF(N(IFERROR(INDEX(Targets!$J$6:$J$45,MATCH('Weekly data'!$C145,Targets!$A$6:$A$45,0)),0))=0,"",IFERROR(INDEX(Targets!$J$6:$J$45,MATCH('Weekly data'!$C145,Targets!$A$6:$A$45,0)),0)),IF(AND(Metrics!$J$14="Weekly",ISNUMBER(Metrics!$K$14)),Metrics!$K$14,"")))))</f>
        <v/>
      </c>
      <c r="BQ145">
        <f>IF(NOT(ISNUMBER('Weekly data'!M145)),"",IF(Metrics!$L$14="% of target",IF(ISNUMBER(BP145),IF(BP145=0,"",'Weekly data'!M145/BP145),""),'Weekly data'!M145))</f>
        <v/>
      </c>
      <c r="BR145">
        <f>IF(AND(ISNUMBER(BQ145),ISNUMBER(BQ144)),ABS(BQ145-BQ144),"")</f>
        <v/>
      </c>
      <c r="BS145">
        <f>IF(COUNT(BQ133:BQ144)&lt;12,"",AVERAGE(BQ133:BQ144))</f>
        <v/>
      </c>
      <c r="BT145">
        <f>IF(COUNT(BR134:BR144)&lt;11,"",AVERAGE(BR134:BR144))</f>
        <v/>
      </c>
      <c r="BU145">
        <f>IF(OR(BS145="",BT145=""),"",BS145+2.66*BT145)</f>
        <v/>
      </c>
      <c r="BV145">
        <f>IF(OR(BS145="",BT145=""),"",BS145-2.66*BT145)</f>
        <v/>
      </c>
      <c r="BW145">
        <f>IF(OR(BS145="",COUNT(BQ138:BQ145)&lt;8),"",IF(COUNTIF(BQ138:BQ145,"&gt;"&amp;BS145)=8,"Above",IF(COUNTIF(BQ138:BQ145,"&lt;"&amp;BS145)=8,"Below","")))</f>
        <v/>
      </c>
      <c r="BX145">
        <f>IF('Weekly data'!$C145="","",IF(Metrics!$J$15="Seasonal bookings",IF(OR(N(IFERROR(INDEX(Targets!$K$6:$K$45,MATCH('Weekly data'!$C145,Targets!$A$6:$A$45,0)),0))=0,SUM(Seasonality!$B$6:$B$18)=0),"",IFERROR(INDEX(Targets!$K$6:$K$45,MATCH('Weekly data'!$C145,Targets!$A$6:$A$45,0)),0)*$B145/SUM(Seasonality!$B$6:$B$18)),IF(Metrics!$J$15="Seasonal pipeline",IF(OR(N(IFERROR(INDEX(Targets!$K$6:$K$45,MATCH('Weekly data'!$C145,Targets!$A$6:$A$45,0)),0))=0,SUM(Seasonality!$C$6:$C$18)=0),"",IFERROR(INDEX(Targets!$K$6:$K$45,MATCH('Weekly data'!$C145,Targets!$A$6:$A$45,0)),0)*$C145/SUM(Seasonality!$C$6:$C$18)),IF(Metrics!$J$15="Quarter plan",IF(N(IFERROR(INDEX(Targets!$K$6:$K$45,MATCH('Weekly data'!$C145,Targets!$A$6:$A$45,0)),0))=0,"",IFERROR(INDEX(Targets!$K$6:$K$45,MATCH('Weekly data'!$C145,Targets!$A$6:$A$45,0)),0)),IF(AND(Metrics!$J$15="Weekly",ISNUMBER(Metrics!$K$15)),Metrics!$K$15,"")))))</f>
        <v/>
      </c>
      <c r="BY145">
        <f>IF(NOT(ISNUMBER('Weekly data'!N145)),"",IF(Metrics!$L$15="% of target",IF(ISNUMBER(BX145),IF(BX145=0,"",'Weekly data'!N145/BX145),""),'Weekly data'!N145))</f>
        <v/>
      </c>
      <c r="BZ145">
        <f>IF(AND(ISNUMBER(BY145),ISNUMBER(BY144)),ABS(BY145-BY144),"")</f>
        <v/>
      </c>
      <c r="CA145">
        <f>IF(COUNT(BY133:BY144)&lt;12,"",AVERAGE(BY133:BY144))</f>
        <v/>
      </c>
      <c r="CB145">
        <f>IF(COUNT(BZ134:BZ144)&lt;11,"",AVERAGE(BZ134:BZ144))</f>
        <v/>
      </c>
      <c r="CC145">
        <f>IF(OR(CA145="",CB145=""),"",CA145+2.66*CB145)</f>
        <v/>
      </c>
      <c r="CD145">
        <f>IF(OR(CA145="",CB145=""),"",CA145-2.66*CB145)</f>
        <v/>
      </c>
      <c r="CE145">
        <f>IF(OR(CA145="",COUNT(BY138:BY145)&lt;8),"",IF(COUNTIF(BY138:BY145,"&gt;"&amp;CA145)=8,"Above",IF(COUNTIF(BY138:BY145,"&lt;"&amp;CA145)=8,"Below","")))</f>
        <v/>
      </c>
      <c r="CF145">
        <f>IF('Weekly data'!$C145="","",IF(Metrics!$J$16="Seasonal bookings",IF(OR(N(IFERROR(INDEX(Targets!$L$6:$L$45,MATCH('Weekly data'!$C145,Targets!$A$6:$A$45,0)),0))=0,SUM(Seasonality!$B$6:$B$18)=0),"",IFERROR(INDEX(Targets!$L$6:$L$45,MATCH('Weekly data'!$C145,Targets!$A$6:$A$45,0)),0)*$B145/SUM(Seasonality!$B$6:$B$18)),IF(Metrics!$J$16="Seasonal pipeline",IF(OR(N(IFERROR(INDEX(Targets!$L$6:$L$45,MATCH('Weekly data'!$C145,Targets!$A$6:$A$45,0)),0))=0,SUM(Seasonality!$C$6:$C$18)=0),"",IFERROR(INDEX(Targets!$L$6:$L$45,MATCH('Weekly data'!$C145,Targets!$A$6:$A$45,0)),0)*$C145/SUM(Seasonality!$C$6:$C$18)),IF(Metrics!$J$16="Quarter plan",IF(N(IFERROR(INDEX(Targets!$L$6:$L$45,MATCH('Weekly data'!$C145,Targets!$A$6:$A$45,0)),0))=0,"",IFERROR(INDEX(Targets!$L$6:$L$45,MATCH('Weekly data'!$C145,Targets!$A$6:$A$45,0)),0)),IF(AND(Metrics!$J$16="Weekly",ISNUMBER(Metrics!$K$16)),Metrics!$K$16,"")))))</f>
        <v/>
      </c>
      <c r="CG145">
        <f>IF(NOT(ISNUMBER('Weekly data'!O145)),"",IF(Metrics!$L$16="% of target",IF(ISNUMBER(CF145),IF(CF145=0,"",'Weekly data'!O145/CF145),""),'Weekly data'!O145))</f>
        <v/>
      </c>
      <c r="CH145">
        <f>IF(AND(ISNUMBER(CG145),ISNUMBER(CG144)),ABS(CG145-CG144),"")</f>
        <v/>
      </c>
      <c r="CI145">
        <f>IF(COUNT(CG133:CG144)&lt;12,"",AVERAGE(CG133:CG144))</f>
        <v/>
      </c>
      <c r="CJ145">
        <f>IF(COUNT(CH134:CH144)&lt;11,"",AVERAGE(CH134:CH144))</f>
        <v/>
      </c>
      <c r="CK145">
        <f>IF(OR(CI145="",CJ145=""),"",CI145+2.66*CJ145)</f>
        <v/>
      </c>
      <c r="CL145">
        <f>IF(OR(CI145="",CJ145=""),"",CI145-2.66*CJ145)</f>
        <v/>
      </c>
      <c r="CM145">
        <f>IF(OR(CI145="",COUNT(CG138:CG145)&lt;8),"",IF(COUNTIF(CG138:CG145,"&gt;"&amp;CI145)=8,"Above",IF(COUNTIF(CG138:CG145,"&lt;"&amp;CI145)=8,"Below","")))</f>
        <v/>
      </c>
      <c r="CN145">
        <f>IF('Weekly data'!$C145="","",IF(Metrics!$J$17="Seasonal bookings",IF(OR(N(IFERROR(INDEX(Targets!$M$6:$M$45,MATCH('Weekly data'!$C145,Targets!$A$6:$A$45,0)),0))=0,SUM(Seasonality!$B$6:$B$18)=0),"",IFERROR(INDEX(Targets!$M$6:$M$45,MATCH('Weekly data'!$C145,Targets!$A$6:$A$45,0)),0)*$B145/SUM(Seasonality!$B$6:$B$18)),IF(Metrics!$J$17="Seasonal pipeline",IF(OR(N(IFERROR(INDEX(Targets!$M$6:$M$45,MATCH('Weekly data'!$C145,Targets!$A$6:$A$45,0)),0))=0,SUM(Seasonality!$C$6:$C$18)=0),"",IFERROR(INDEX(Targets!$M$6:$M$45,MATCH('Weekly data'!$C145,Targets!$A$6:$A$45,0)),0)*$C145/SUM(Seasonality!$C$6:$C$18)),IF(Metrics!$J$17="Quarter plan",IF(N(IFERROR(INDEX(Targets!$M$6:$M$45,MATCH('Weekly data'!$C145,Targets!$A$6:$A$45,0)),0))=0,"",IFERROR(INDEX(Targets!$M$6:$M$45,MATCH('Weekly data'!$C145,Targets!$A$6:$A$45,0)),0)),IF(AND(Metrics!$J$17="Weekly",ISNUMBER(Metrics!$K$17)),Metrics!$K$17,"")))))</f>
        <v/>
      </c>
      <c r="CO145">
        <f>IF(NOT(ISNUMBER('Weekly data'!P145)),"",IF(Metrics!$L$17="% of target",IF(ISNUMBER(CN145),IF(CN145=0,"",'Weekly data'!P145/CN145),""),'Weekly data'!P145))</f>
        <v/>
      </c>
      <c r="CP145">
        <f>IF(AND(ISNUMBER(CO145),ISNUMBER(CO144)),ABS(CO145-CO144),"")</f>
        <v/>
      </c>
      <c r="CQ145">
        <f>IF(COUNT(CO133:CO144)&lt;12,"",AVERAGE(CO133:CO144))</f>
        <v/>
      </c>
      <c r="CR145">
        <f>IF(COUNT(CP134:CP144)&lt;11,"",AVERAGE(CP134:CP144))</f>
        <v/>
      </c>
      <c r="CS145">
        <f>IF(OR(CQ145="",CR145=""),"",CQ145+2.66*CR145)</f>
        <v/>
      </c>
      <c r="CT145">
        <f>IF(OR(CQ145="",CR145=""),"",CQ145-2.66*CR145)</f>
        <v/>
      </c>
      <c r="CU145">
        <f>IF(OR(CQ145="",COUNT(CO138:CO145)&lt;8),"",IF(COUNTIF(CO138:CO145,"&gt;"&amp;CQ145)=8,"Above",IF(COUNTIF(CO138:CO145,"&lt;"&amp;CQ145)=8,"Below","")))</f>
        <v/>
      </c>
    </row>
    <row r="146">
      <c r="A146" s="8">
        <f>'Weekly data'!A146</f>
        <v/>
      </c>
      <c r="B146">
        <f>IF('Weekly data'!D146="","",INDEX(Seasonality!$B$6:$B$18,'Weekly data'!D146))</f>
        <v/>
      </c>
      <c r="C146">
        <f>IF('Weekly data'!D146="","",INDEX(Seasonality!$C$6:$C$18,'Weekly data'!D146))</f>
        <v/>
      </c>
      <c r="D146">
        <f>IF('Weekly data'!$C146="","",IF(Metrics!$J$6="Seasonal bookings",IF(OR(N(IFERROR(INDEX(Targets!$B$6:$B$45,MATCH('Weekly data'!$C146,Targets!$A$6:$A$45,0)),0))=0,SUM(Seasonality!$B$6:$B$18)=0),"",IFERROR(INDEX(Targets!$B$6:$B$45,MATCH('Weekly data'!$C146,Targets!$A$6:$A$45,0)),0)*$B146/SUM(Seasonality!$B$6:$B$18)),IF(Metrics!$J$6="Seasonal pipeline",IF(OR(N(IFERROR(INDEX(Targets!$B$6:$B$45,MATCH('Weekly data'!$C146,Targets!$A$6:$A$45,0)),0))=0,SUM(Seasonality!$C$6:$C$18)=0),"",IFERROR(INDEX(Targets!$B$6:$B$45,MATCH('Weekly data'!$C146,Targets!$A$6:$A$45,0)),0)*$C146/SUM(Seasonality!$C$6:$C$18)),IF(Metrics!$J$6="Quarter plan",IF(N(IFERROR(INDEX(Targets!$B$6:$B$45,MATCH('Weekly data'!$C146,Targets!$A$6:$A$45,0)),0))=0,"",IFERROR(INDEX(Targets!$B$6:$B$45,MATCH('Weekly data'!$C146,Targets!$A$6:$A$45,0)),0)),IF(AND(Metrics!$J$6="Weekly",ISNUMBER(Metrics!$K$6)),Metrics!$K$6,"")))))</f>
        <v/>
      </c>
      <c r="E146">
        <f>IF(NOT(ISNUMBER('Weekly data'!E146)),"",IF(Metrics!$L$6="% of target",IF(ISNUMBER(D146),IF(D146=0,"",'Weekly data'!E146/D146),""),'Weekly data'!E146))</f>
        <v/>
      </c>
      <c r="F146">
        <f>IF(AND(ISNUMBER(E146),ISNUMBER(E145)),ABS(E146-E145),"")</f>
        <v/>
      </c>
      <c r="G146">
        <f>IF(COUNT(E134:E145)&lt;12,"",AVERAGE(E134:E145))</f>
        <v/>
      </c>
      <c r="H146">
        <f>IF(COUNT(F135:F145)&lt;11,"",AVERAGE(F135:F145))</f>
        <v/>
      </c>
      <c r="I146">
        <f>IF(OR(G146="",H146=""),"",G146+2.66*H146)</f>
        <v/>
      </c>
      <c r="J146">
        <f>IF(OR(G146="",H146=""),"",G146-2.66*H146)</f>
        <v/>
      </c>
      <c r="K146">
        <f>IF(OR(G146="",COUNT(E139:E146)&lt;8),"",IF(COUNTIF(E139:E146,"&gt;"&amp;G146)=8,"Above",IF(COUNTIF(E139:E146,"&lt;"&amp;G146)=8,"Below","")))</f>
        <v/>
      </c>
      <c r="L146">
        <f>IF('Weekly data'!$C146="","",IF(Metrics!$J$7="Seasonal bookings",IF(OR(N(IFERROR(INDEX(Targets!$C$6:$C$45,MATCH('Weekly data'!$C146,Targets!$A$6:$A$45,0)),0))=0,SUM(Seasonality!$B$6:$B$18)=0),"",IFERROR(INDEX(Targets!$C$6:$C$45,MATCH('Weekly data'!$C146,Targets!$A$6:$A$45,0)),0)*$B146/SUM(Seasonality!$B$6:$B$18)),IF(Metrics!$J$7="Seasonal pipeline",IF(OR(N(IFERROR(INDEX(Targets!$C$6:$C$45,MATCH('Weekly data'!$C146,Targets!$A$6:$A$45,0)),0))=0,SUM(Seasonality!$C$6:$C$18)=0),"",IFERROR(INDEX(Targets!$C$6:$C$45,MATCH('Weekly data'!$C146,Targets!$A$6:$A$45,0)),0)*$C146/SUM(Seasonality!$C$6:$C$18)),IF(Metrics!$J$7="Quarter plan",IF(N(IFERROR(INDEX(Targets!$C$6:$C$45,MATCH('Weekly data'!$C146,Targets!$A$6:$A$45,0)),0))=0,"",IFERROR(INDEX(Targets!$C$6:$C$45,MATCH('Weekly data'!$C146,Targets!$A$6:$A$45,0)),0)),IF(AND(Metrics!$J$7="Weekly",ISNUMBER(Metrics!$K$7)),Metrics!$K$7,"")))))</f>
        <v/>
      </c>
      <c r="M146">
        <f>IF(NOT(ISNUMBER('Weekly data'!F146)),"",IF(Metrics!$L$7="% of target",IF(ISNUMBER(L146),IF(L146=0,"",'Weekly data'!F146/L146),""),'Weekly data'!F146))</f>
        <v/>
      </c>
      <c r="N146">
        <f>IF(AND(ISNUMBER(M146),ISNUMBER(M145)),ABS(M146-M145),"")</f>
        <v/>
      </c>
      <c r="O146">
        <f>IF(COUNT(M134:M145)&lt;12,"",AVERAGE(M134:M145))</f>
        <v/>
      </c>
      <c r="P146">
        <f>IF(COUNT(N135:N145)&lt;11,"",AVERAGE(N135:N145))</f>
        <v/>
      </c>
      <c r="Q146">
        <f>IF(OR(O146="",P146=""),"",O146+2.66*P146)</f>
        <v/>
      </c>
      <c r="R146">
        <f>IF(OR(O146="",P146=""),"",O146-2.66*P146)</f>
        <v/>
      </c>
      <c r="S146">
        <f>IF(OR(O146="",COUNT(M139:M146)&lt;8),"",IF(COUNTIF(M139:M146,"&gt;"&amp;O146)=8,"Above",IF(COUNTIF(M139:M146,"&lt;"&amp;O146)=8,"Below","")))</f>
        <v/>
      </c>
      <c r="T146">
        <f>IF('Weekly data'!$C146="","",IF(Metrics!$J$8="Seasonal bookings",IF(OR(N(IFERROR(INDEX(Targets!$D$6:$D$45,MATCH('Weekly data'!$C146,Targets!$A$6:$A$45,0)),0))=0,SUM(Seasonality!$B$6:$B$18)=0),"",IFERROR(INDEX(Targets!$D$6:$D$45,MATCH('Weekly data'!$C146,Targets!$A$6:$A$45,0)),0)*$B146/SUM(Seasonality!$B$6:$B$18)),IF(Metrics!$J$8="Seasonal pipeline",IF(OR(N(IFERROR(INDEX(Targets!$D$6:$D$45,MATCH('Weekly data'!$C146,Targets!$A$6:$A$45,0)),0))=0,SUM(Seasonality!$C$6:$C$18)=0),"",IFERROR(INDEX(Targets!$D$6:$D$45,MATCH('Weekly data'!$C146,Targets!$A$6:$A$45,0)),0)*$C146/SUM(Seasonality!$C$6:$C$18)),IF(Metrics!$J$8="Quarter plan",IF(N(IFERROR(INDEX(Targets!$D$6:$D$45,MATCH('Weekly data'!$C146,Targets!$A$6:$A$45,0)),0))=0,"",IFERROR(INDEX(Targets!$D$6:$D$45,MATCH('Weekly data'!$C146,Targets!$A$6:$A$45,0)),0)),IF(AND(Metrics!$J$8="Weekly",ISNUMBER(Metrics!$K$8)),Metrics!$K$8,"")))))</f>
        <v/>
      </c>
      <c r="U146">
        <f>IF(NOT(ISNUMBER('Weekly data'!G146)),"",IF(Metrics!$L$8="% of target",IF(ISNUMBER(T146),IF(T146=0,"",'Weekly data'!G146/T146),""),'Weekly data'!G146))</f>
        <v/>
      </c>
      <c r="V146">
        <f>IF(AND(ISNUMBER(U146),ISNUMBER(U145)),ABS(U146-U145),"")</f>
        <v/>
      </c>
      <c r="W146">
        <f>IF(COUNT(U134:U145)&lt;12,"",AVERAGE(U134:U145))</f>
        <v/>
      </c>
      <c r="X146">
        <f>IF(COUNT(V135:V145)&lt;11,"",AVERAGE(V135:V145))</f>
        <v/>
      </c>
      <c r="Y146">
        <f>IF(OR(W146="",X146=""),"",W146+2.66*X146)</f>
        <v/>
      </c>
      <c r="Z146">
        <f>IF(OR(W146="",X146=""),"",W146-2.66*X146)</f>
        <v/>
      </c>
      <c r="AA146">
        <f>IF(OR(W146="",COUNT(U139:U146)&lt;8),"",IF(COUNTIF(U139:U146,"&gt;"&amp;W146)=8,"Above",IF(COUNTIF(U139:U146,"&lt;"&amp;W146)=8,"Below","")))</f>
        <v/>
      </c>
      <c r="AB146">
        <f>IF('Weekly data'!$C146="","",IF(Metrics!$J$9="Seasonal bookings",IF(OR(N(IFERROR(INDEX(Targets!$E$6:$E$45,MATCH('Weekly data'!$C146,Targets!$A$6:$A$45,0)),0))=0,SUM(Seasonality!$B$6:$B$18)=0),"",IFERROR(INDEX(Targets!$E$6:$E$45,MATCH('Weekly data'!$C146,Targets!$A$6:$A$45,0)),0)*$B146/SUM(Seasonality!$B$6:$B$18)),IF(Metrics!$J$9="Seasonal pipeline",IF(OR(N(IFERROR(INDEX(Targets!$E$6:$E$45,MATCH('Weekly data'!$C146,Targets!$A$6:$A$45,0)),0))=0,SUM(Seasonality!$C$6:$C$18)=0),"",IFERROR(INDEX(Targets!$E$6:$E$45,MATCH('Weekly data'!$C146,Targets!$A$6:$A$45,0)),0)*$C146/SUM(Seasonality!$C$6:$C$18)),IF(Metrics!$J$9="Quarter plan",IF(N(IFERROR(INDEX(Targets!$E$6:$E$45,MATCH('Weekly data'!$C146,Targets!$A$6:$A$45,0)),0))=0,"",IFERROR(INDEX(Targets!$E$6:$E$45,MATCH('Weekly data'!$C146,Targets!$A$6:$A$45,0)),0)),IF(AND(Metrics!$J$9="Weekly",ISNUMBER(Metrics!$K$9)),Metrics!$K$9,"")))))</f>
        <v/>
      </c>
      <c r="AC146">
        <f>IF(NOT(ISNUMBER('Weekly data'!H146)),"",IF(Metrics!$L$9="% of target",IF(ISNUMBER(AB146),IF(AB146=0,"",'Weekly data'!H146/AB146),""),'Weekly data'!H146))</f>
        <v/>
      </c>
      <c r="AD146">
        <f>IF(AND(ISNUMBER(AC146),ISNUMBER(AC145)),ABS(AC146-AC145),"")</f>
        <v/>
      </c>
      <c r="AE146">
        <f>IF(COUNT(AC134:AC145)&lt;12,"",AVERAGE(AC134:AC145))</f>
        <v/>
      </c>
      <c r="AF146">
        <f>IF(COUNT(AD135:AD145)&lt;11,"",AVERAGE(AD135:AD145))</f>
        <v/>
      </c>
      <c r="AG146">
        <f>IF(OR(AE146="",AF146=""),"",AE146+2.66*AF146)</f>
        <v/>
      </c>
      <c r="AH146">
        <f>IF(OR(AE146="",AF146=""),"",AE146-2.66*AF146)</f>
        <v/>
      </c>
      <c r="AI146">
        <f>IF(OR(AE146="",COUNT(AC139:AC146)&lt;8),"",IF(COUNTIF(AC139:AC146,"&gt;"&amp;AE146)=8,"Above",IF(COUNTIF(AC139:AC146,"&lt;"&amp;AE146)=8,"Below","")))</f>
        <v/>
      </c>
      <c r="AJ146">
        <f>IF('Weekly data'!$C146="","",IF(Metrics!$J$10="Seasonal bookings",IF(OR(N(IFERROR(INDEX(Targets!$F$6:$F$45,MATCH('Weekly data'!$C146,Targets!$A$6:$A$45,0)),0))=0,SUM(Seasonality!$B$6:$B$18)=0),"",IFERROR(INDEX(Targets!$F$6:$F$45,MATCH('Weekly data'!$C146,Targets!$A$6:$A$45,0)),0)*$B146/SUM(Seasonality!$B$6:$B$18)),IF(Metrics!$J$10="Seasonal pipeline",IF(OR(N(IFERROR(INDEX(Targets!$F$6:$F$45,MATCH('Weekly data'!$C146,Targets!$A$6:$A$45,0)),0))=0,SUM(Seasonality!$C$6:$C$18)=0),"",IFERROR(INDEX(Targets!$F$6:$F$45,MATCH('Weekly data'!$C146,Targets!$A$6:$A$45,0)),0)*$C146/SUM(Seasonality!$C$6:$C$18)),IF(Metrics!$J$10="Quarter plan",IF(N(IFERROR(INDEX(Targets!$F$6:$F$45,MATCH('Weekly data'!$C146,Targets!$A$6:$A$45,0)),0))=0,"",IFERROR(INDEX(Targets!$F$6:$F$45,MATCH('Weekly data'!$C146,Targets!$A$6:$A$45,0)),0)),IF(AND(Metrics!$J$10="Weekly",ISNUMBER(Metrics!$K$10)),Metrics!$K$10,"")))))</f>
        <v/>
      </c>
      <c r="AK146">
        <f>IF(NOT(ISNUMBER('Weekly data'!I146)),"",IF(Metrics!$L$10="% of target",IF(ISNUMBER(AJ146),IF(AJ146=0,"",'Weekly data'!I146/AJ146),""),'Weekly data'!I146))</f>
        <v/>
      </c>
      <c r="AL146">
        <f>IF(AND(ISNUMBER(AK146),ISNUMBER(AK145)),ABS(AK146-AK145),"")</f>
        <v/>
      </c>
      <c r="AM146">
        <f>IF(COUNT(AK134:AK145)&lt;12,"",AVERAGE(AK134:AK145))</f>
        <v/>
      </c>
      <c r="AN146">
        <f>IF(COUNT(AL135:AL145)&lt;11,"",AVERAGE(AL135:AL145))</f>
        <v/>
      </c>
      <c r="AO146">
        <f>IF(OR(AM146="",AN146=""),"",AM146+2.66*AN146)</f>
        <v/>
      </c>
      <c r="AP146">
        <f>IF(OR(AM146="",AN146=""),"",AM146-2.66*AN146)</f>
        <v/>
      </c>
      <c r="AQ146">
        <f>IF(OR(AM146="",COUNT(AK139:AK146)&lt;8),"",IF(COUNTIF(AK139:AK146,"&gt;"&amp;AM146)=8,"Above",IF(COUNTIF(AK139:AK146,"&lt;"&amp;AM146)=8,"Below","")))</f>
        <v/>
      </c>
      <c r="AR146">
        <f>IF('Weekly data'!$C146="","",IF(Metrics!$J$11="Seasonal bookings",IF(OR(N(IFERROR(INDEX(Targets!$G$6:$G$45,MATCH('Weekly data'!$C146,Targets!$A$6:$A$45,0)),0))=0,SUM(Seasonality!$B$6:$B$18)=0),"",IFERROR(INDEX(Targets!$G$6:$G$45,MATCH('Weekly data'!$C146,Targets!$A$6:$A$45,0)),0)*$B146/SUM(Seasonality!$B$6:$B$18)),IF(Metrics!$J$11="Seasonal pipeline",IF(OR(N(IFERROR(INDEX(Targets!$G$6:$G$45,MATCH('Weekly data'!$C146,Targets!$A$6:$A$45,0)),0))=0,SUM(Seasonality!$C$6:$C$18)=0),"",IFERROR(INDEX(Targets!$G$6:$G$45,MATCH('Weekly data'!$C146,Targets!$A$6:$A$45,0)),0)*$C146/SUM(Seasonality!$C$6:$C$18)),IF(Metrics!$J$11="Quarter plan",IF(N(IFERROR(INDEX(Targets!$G$6:$G$45,MATCH('Weekly data'!$C146,Targets!$A$6:$A$45,0)),0))=0,"",IFERROR(INDEX(Targets!$G$6:$G$45,MATCH('Weekly data'!$C146,Targets!$A$6:$A$45,0)),0)),IF(AND(Metrics!$J$11="Weekly",ISNUMBER(Metrics!$K$11)),Metrics!$K$11,"")))))</f>
        <v/>
      </c>
      <c r="AS146">
        <f>IF(NOT(ISNUMBER('Weekly data'!J146)),"",IF(Metrics!$L$11="% of target",IF(ISNUMBER(AR146),IF(AR146=0,"",'Weekly data'!J146/AR146),""),'Weekly data'!J146))</f>
        <v/>
      </c>
      <c r="AT146">
        <f>IF(AND(ISNUMBER(AS146),ISNUMBER(AS145)),ABS(AS146-AS145),"")</f>
        <v/>
      </c>
      <c r="AU146">
        <f>IF(COUNT(AS134:AS145)&lt;12,"",AVERAGE(AS134:AS145))</f>
        <v/>
      </c>
      <c r="AV146">
        <f>IF(COUNT(AT135:AT145)&lt;11,"",AVERAGE(AT135:AT145))</f>
        <v/>
      </c>
      <c r="AW146">
        <f>IF(OR(AU146="",AV146=""),"",AU146+2.66*AV146)</f>
        <v/>
      </c>
      <c r="AX146">
        <f>IF(OR(AU146="",AV146=""),"",AU146-2.66*AV146)</f>
        <v/>
      </c>
      <c r="AY146">
        <f>IF(OR(AU146="",COUNT(AS139:AS146)&lt;8),"",IF(COUNTIF(AS139:AS146,"&gt;"&amp;AU146)=8,"Above",IF(COUNTIF(AS139:AS146,"&lt;"&amp;AU146)=8,"Below","")))</f>
        <v/>
      </c>
      <c r="AZ146">
        <f>IF('Weekly data'!$C146="","",IF(Metrics!$J$12="Seasonal bookings",IF(OR(N(IFERROR(INDEX(Targets!$H$6:$H$45,MATCH('Weekly data'!$C146,Targets!$A$6:$A$45,0)),0))=0,SUM(Seasonality!$B$6:$B$18)=0),"",IFERROR(INDEX(Targets!$H$6:$H$45,MATCH('Weekly data'!$C146,Targets!$A$6:$A$45,0)),0)*$B146/SUM(Seasonality!$B$6:$B$18)),IF(Metrics!$J$12="Seasonal pipeline",IF(OR(N(IFERROR(INDEX(Targets!$H$6:$H$45,MATCH('Weekly data'!$C146,Targets!$A$6:$A$45,0)),0))=0,SUM(Seasonality!$C$6:$C$18)=0),"",IFERROR(INDEX(Targets!$H$6:$H$45,MATCH('Weekly data'!$C146,Targets!$A$6:$A$45,0)),0)*$C146/SUM(Seasonality!$C$6:$C$18)),IF(Metrics!$J$12="Quarter plan",IF(N(IFERROR(INDEX(Targets!$H$6:$H$45,MATCH('Weekly data'!$C146,Targets!$A$6:$A$45,0)),0))=0,"",IFERROR(INDEX(Targets!$H$6:$H$45,MATCH('Weekly data'!$C146,Targets!$A$6:$A$45,0)),0)),IF(AND(Metrics!$J$12="Weekly",ISNUMBER(Metrics!$K$12)),Metrics!$K$12,"")))))</f>
        <v/>
      </c>
      <c r="BA146">
        <f>IF(NOT(ISNUMBER('Weekly data'!K146)),"",IF(Metrics!$L$12="% of target",IF(ISNUMBER(AZ146),IF(AZ146=0,"",'Weekly data'!K146/AZ146),""),'Weekly data'!K146))</f>
        <v/>
      </c>
      <c r="BB146">
        <f>IF(AND(ISNUMBER(BA146),ISNUMBER(BA145)),ABS(BA146-BA145),"")</f>
        <v/>
      </c>
      <c r="BC146">
        <f>IF(COUNT(BA134:BA145)&lt;12,"",AVERAGE(BA134:BA145))</f>
        <v/>
      </c>
      <c r="BD146">
        <f>IF(COUNT(BB135:BB145)&lt;11,"",AVERAGE(BB135:BB145))</f>
        <v/>
      </c>
      <c r="BE146">
        <f>IF(OR(BC146="",BD146=""),"",BC146+2.66*BD146)</f>
        <v/>
      </c>
      <c r="BF146">
        <f>IF(OR(BC146="",BD146=""),"",BC146-2.66*BD146)</f>
        <v/>
      </c>
      <c r="BG146">
        <f>IF(OR(BC146="",COUNT(BA139:BA146)&lt;8),"",IF(COUNTIF(BA139:BA146,"&gt;"&amp;BC146)=8,"Above",IF(COUNTIF(BA139:BA146,"&lt;"&amp;BC146)=8,"Below","")))</f>
        <v/>
      </c>
      <c r="BH146">
        <f>IF('Weekly data'!$C146="","",IF(Metrics!$J$13="Seasonal bookings",IF(OR(N(IFERROR(INDEX(Targets!$I$6:$I$45,MATCH('Weekly data'!$C146,Targets!$A$6:$A$45,0)),0))=0,SUM(Seasonality!$B$6:$B$18)=0),"",IFERROR(INDEX(Targets!$I$6:$I$45,MATCH('Weekly data'!$C146,Targets!$A$6:$A$45,0)),0)*$B146/SUM(Seasonality!$B$6:$B$18)),IF(Metrics!$J$13="Seasonal pipeline",IF(OR(N(IFERROR(INDEX(Targets!$I$6:$I$45,MATCH('Weekly data'!$C146,Targets!$A$6:$A$45,0)),0))=0,SUM(Seasonality!$C$6:$C$18)=0),"",IFERROR(INDEX(Targets!$I$6:$I$45,MATCH('Weekly data'!$C146,Targets!$A$6:$A$45,0)),0)*$C146/SUM(Seasonality!$C$6:$C$18)),IF(Metrics!$J$13="Quarter plan",IF(N(IFERROR(INDEX(Targets!$I$6:$I$45,MATCH('Weekly data'!$C146,Targets!$A$6:$A$45,0)),0))=0,"",IFERROR(INDEX(Targets!$I$6:$I$45,MATCH('Weekly data'!$C146,Targets!$A$6:$A$45,0)),0)),IF(AND(Metrics!$J$13="Weekly",ISNUMBER(Metrics!$K$13)),Metrics!$K$13,"")))))</f>
        <v/>
      </c>
      <c r="BI146">
        <f>IF(NOT(ISNUMBER('Weekly data'!L146)),"",IF(Metrics!$L$13="% of target",IF(ISNUMBER(BH146),IF(BH146=0,"",'Weekly data'!L146/BH146),""),'Weekly data'!L146))</f>
        <v/>
      </c>
      <c r="BJ146">
        <f>IF(AND(ISNUMBER(BI146),ISNUMBER(BI145)),ABS(BI146-BI145),"")</f>
        <v/>
      </c>
      <c r="BK146">
        <f>IF(COUNT(BI134:BI145)&lt;12,"",AVERAGE(BI134:BI145))</f>
        <v/>
      </c>
      <c r="BL146">
        <f>IF(COUNT(BJ135:BJ145)&lt;11,"",AVERAGE(BJ135:BJ145))</f>
        <v/>
      </c>
      <c r="BM146">
        <f>IF(OR(BK146="",BL146=""),"",BK146+2.66*BL146)</f>
        <v/>
      </c>
      <c r="BN146">
        <f>IF(OR(BK146="",BL146=""),"",BK146-2.66*BL146)</f>
        <v/>
      </c>
      <c r="BO146">
        <f>IF(OR(BK146="",COUNT(BI139:BI146)&lt;8),"",IF(COUNTIF(BI139:BI146,"&gt;"&amp;BK146)=8,"Above",IF(COUNTIF(BI139:BI146,"&lt;"&amp;BK146)=8,"Below","")))</f>
        <v/>
      </c>
      <c r="BP146">
        <f>IF('Weekly data'!$C146="","",IF(Metrics!$J$14="Seasonal bookings",IF(OR(N(IFERROR(INDEX(Targets!$J$6:$J$45,MATCH('Weekly data'!$C146,Targets!$A$6:$A$45,0)),0))=0,SUM(Seasonality!$B$6:$B$18)=0),"",IFERROR(INDEX(Targets!$J$6:$J$45,MATCH('Weekly data'!$C146,Targets!$A$6:$A$45,0)),0)*$B146/SUM(Seasonality!$B$6:$B$18)),IF(Metrics!$J$14="Seasonal pipeline",IF(OR(N(IFERROR(INDEX(Targets!$J$6:$J$45,MATCH('Weekly data'!$C146,Targets!$A$6:$A$45,0)),0))=0,SUM(Seasonality!$C$6:$C$18)=0),"",IFERROR(INDEX(Targets!$J$6:$J$45,MATCH('Weekly data'!$C146,Targets!$A$6:$A$45,0)),0)*$C146/SUM(Seasonality!$C$6:$C$18)),IF(Metrics!$J$14="Quarter plan",IF(N(IFERROR(INDEX(Targets!$J$6:$J$45,MATCH('Weekly data'!$C146,Targets!$A$6:$A$45,0)),0))=0,"",IFERROR(INDEX(Targets!$J$6:$J$45,MATCH('Weekly data'!$C146,Targets!$A$6:$A$45,0)),0)),IF(AND(Metrics!$J$14="Weekly",ISNUMBER(Metrics!$K$14)),Metrics!$K$14,"")))))</f>
        <v/>
      </c>
      <c r="BQ146">
        <f>IF(NOT(ISNUMBER('Weekly data'!M146)),"",IF(Metrics!$L$14="% of target",IF(ISNUMBER(BP146),IF(BP146=0,"",'Weekly data'!M146/BP146),""),'Weekly data'!M146))</f>
        <v/>
      </c>
      <c r="BR146">
        <f>IF(AND(ISNUMBER(BQ146),ISNUMBER(BQ145)),ABS(BQ146-BQ145),"")</f>
        <v/>
      </c>
      <c r="BS146">
        <f>IF(COUNT(BQ134:BQ145)&lt;12,"",AVERAGE(BQ134:BQ145))</f>
        <v/>
      </c>
      <c r="BT146">
        <f>IF(COUNT(BR135:BR145)&lt;11,"",AVERAGE(BR135:BR145))</f>
        <v/>
      </c>
      <c r="BU146">
        <f>IF(OR(BS146="",BT146=""),"",BS146+2.66*BT146)</f>
        <v/>
      </c>
      <c r="BV146">
        <f>IF(OR(BS146="",BT146=""),"",BS146-2.66*BT146)</f>
        <v/>
      </c>
      <c r="BW146">
        <f>IF(OR(BS146="",COUNT(BQ139:BQ146)&lt;8),"",IF(COUNTIF(BQ139:BQ146,"&gt;"&amp;BS146)=8,"Above",IF(COUNTIF(BQ139:BQ146,"&lt;"&amp;BS146)=8,"Below","")))</f>
        <v/>
      </c>
      <c r="BX146">
        <f>IF('Weekly data'!$C146="","",IF(Metrics!$J$15="Seasonal bookings",IF(OR(N(IFERROR(INDEX(Targets!$K$6:$K$45,MATCH('Weekly data'!$C146,Targets!$A$6:$A$45,0)),0))=0,SUM(Seasonality!$B$6:$B$18)=0),"",IFERROR(INDEX(Targets!$K$6:$K$45,MATCH('Weekly data'!$C146,Targets!$A$6:$A$45,0)),0)*$B146/SUM(Seasonality!$B$6:$B$18)),IF(Metrics!$J$15="Seasonal pipeline",IF(OR(N(IFERROR(INDEX(Targets!$K$6:$K$45,MATCH('Weekly data'!$C146,Targets!$A$6:$A$45,0)),0))=0,SUM(Seasonality!$C$6:$C$18)=0),"",IFERROR(INDEX(Targets!$K$6:$K$45,MATCH('Weekly data'!$C146,Targets!$A$6:$A$45,0)),0)*$C146/SUM(Seasonality!$C$6:$C$18)),IF(Metrics!$J$15="Quarter plan",IF(N(IFERROR(INDEX(Targets!$K$6:$K$45,MATCH('Weekly data'!$C146,Targets!$A$6:$A$45,0)),0))=0,"",IFERROR(INDEX(Targets!$K$6:$K$45,MATCH('Weekly data'!$C146,Targets!$A$6:$A$45,0)),0)),IF(AND(Metrics!$J$15="Weekly",ISNUMBER(Metrics!$K$15)),Metrics!$K$15,"")))))</f>
        <v/>
      </c>
      <c r="BY146">
        <f>IF(NOT(ISNUMBER('Weekly data'!N146)),"",IF(Metrics!$L$15="% of target",IF(ISNUMBER(BX146),IF(BX146=0,"",'Weekly data'!N146/BX146),""),'Weekly data'!N146))</f>
        <v/>
      </c>
      <c r="BZ146">
        <f>IF(AND(ISNUMBER(BY146),ISNUMBER(BY145)),ABS(BY146-BY145),"")</f>
        <v/>
      </c>
      <c r="CA146">
        <f>IF(COUNT(BY134:BY145)&lt;12,"",AVERAGE(BY134:BY145))</f>
        <v/>
      </c>
      <c r="CB146">
        <f>IF(COUNT(BZ135:BZ145)&lt;11,"",AVERAGE(BZ135:BZ145))</f>
        <v/>
      </c>
      <c r="CC146">
        <f>IF(OR(CA146="",CB146=""),"",CA146+2.66*CB146)</f>
        <v/>
      </c>
      <c r="CD146">
        <f>IF(OR(CA146="",CB146=""),"",CA146-2.66*CB146)</f>
        <v/>
      </c>
      <c r="CE146">
        <f>IF(OR(CA146="",COUNT(BY139:BY146)&lt;8),"",IF(COUNTIF(BY139:BY146,"&gt;"&amp;CA146)=8,"Above",IF(COUNTIF(BY139:BY146,"&lt;"&amp;CA146)=8,"Below","")))</f>
        <v/>
      </c>
      <c r="CF146">
        <f>IF('Weekly data'!$C146="","",IF(Metrics!$J$16="Seasonal bookings",IF(OR(N(IFERROR(INDEX(Targets!$L$6:$L$45,MATCH('Weekly data'!$C146,Targets!$A$6:$A$45,0)),0))=0,SUM(Seasonality!$B$6:$B$18)=0),"",IFERROR(INDEX(Targets!$L$6:$L$45,MATCH('Weekly data'!$C146,Targets!$A$6:$A$45,0)),0)*$B146/SUM(Seasonality!$B$6:$B$18)),IF(Metrics!$J$16="Seasonal pipeline",IF(OR(N(IFERROR(INDEX(Targets!$L$6:$L$45,MATCH('Weekly data'!$C146,Targets!$A$6:$A$45,0)),0))=0,SUM(Seasonality!$C$6:$C$18)=0),"",IFERROR(INDEX(Targets!$L$6:$L$45,MATCH('Weekly data'!$C146,Targets!$A$6:$A$45,0)),0)*$C146/SUM(Seasonality!$C$6:$C$18)),IF(Metrics!$J$16="Quarter plan",IF(N(IFERROR(INDEX(Targets!$L$6:$L$45,MATCH('Weekly data'!$C146,Targets!$A$6:$A$45,0)),0))=0,"",IFERROR(INDEX(Targets!$L$6:$L$45,MATCH('Weekly data'!$C146,Targets!$A$6:$A$45,0)),0)),IF(AND(Metrics!$J$16="Weekly",ISNUMBER(Metrics!$K$16)),Metrics!$K$16,"")))))</f>
        <v/>
      </c>
      <c r="CG146">
        <f>IF(NOT(ISNUMBER('Weekly data'!O146)),"",IF(Metrics!$L$16="% of target",IF(ISNUMBER(CF146),IF(CF146=0,"",'Weekly data'!O146/CF146),""),'Weekly data'!O146))</f>
        <v/>
      </c>
      <c r="CH146">
        <f>IF(AND(ISNUMBER(CG146),ISNUMBER(CG145)),ABS(CG146-CG145),"")</f>
        <v/>
      </c>
      <c r="CI146">
        <f>IF(COUNT(CG134:CG145)&lt;12,"",AVERAGE(CG134:CG145))</f>
        <v/>
      </c>
      <c r="CJ146">
        <f>IF(COUNT(CH135:CH145)&lt;11,"",AVERAGE(CH135:CH145))</f>
        <v/>
      </c>
      <c r="CK146">
        <f>IF(OR(CI146="",CJ146=""),"",CI146+2.66*CJ146)</f>
        <v/>
      </c>
      <c r="CL146">
        <f>IF(OR(CI146="",CJ146=""),"",CI146-2.66*CJ146)</f>
        <v/>
      </c>
      <c r="CM146">
        <f>IF(OR(CI146="",COUNT(CG139:CG146)&lt;8),"",IF(COUNTIF(CG139:CG146,"&gt;"&amp;CI146)=8,"Above",IF(COUNTIF(CG139:CG146,"&lt;"&amp;CI146)=8,"Below","")))</f>
        <v/>
      </c>
      <c r="CN146">
        <f>IF('Weekly data'!$C146="","",IF(Metrics!$J$17="Seasonal bookings",IF(OR(N(IFERROR(INDEX(Targets!$M$6:$M$45,MATCH('Weekly data'!$C146,Targets!$A$6:$A$45,0)),0))=0,SUM(Seasonality!$B$6:$B$18)=0),"",IFERROR(INDEX(Targets!$M$6:$M$45,MATCH('Weekly data'!$C146,Targets!$A$6:$A$45,0)),0)*$B146/SUM(Seasonality!$B$6:$B$18)),IF(Metrics!$J$17="Seasonal pipeline",IF(OR(N(IFERROR(INDEX(Targets!$M$6:$M$45,MATCH('Weekly data'!$C146,Targets!$A$6:$A$45,0)),0))=0,SUM(Seasonality!$C$6:$C$18)=0),"",IFERROR(INDEX(Targets!$M$6:$M$45,MATCH('Weekly data'!$C146,Targets!$A$6:$A$45,0)),0)*$C146/SUM(Seasonality!$C$6:$C$18)),IF(Metrics!$J$17="Quarter plan",IF(N(IFERROR(INDEX(Targets!$M$6:$M$45,MATCH('Weekly data'!$C146,Targets!$A$6:$A$45,0)),0))=0,"",IFERROR(INDEX(Targets!$M$6:$M$45,MATCH('Weekly data'!$C146,Targets!$A$6:$A$45,0)),0)),IF(AND(Metrics!$J$17="Weekly",ISNUMBER(Metrics!$K$17)),Metrics!$K$17,"")))))</f>
        <v/>
      </c>
      <c r="CO146">
        <f>IF(NOT(ISNUMBER('Weekly data'!P146)),"",IF(Metrics!$L$17="% of target",IF(ISNUMBER(CN146),IF(CN146=0,"",'Weekly data'!P146/CN146),""),'Weekly data'!P146))</f>
        <v/>
      </c>
      <c r="CP146">
        <f>IF(AND(ISNUMBER(CO146),ISNUMBER(CO145)),ABS(CO146-CO145),"")</f>
        <v/>
      </c>
      <c r="CQ146">
        <f>IF(COUNT(CO134:CO145)&lt;12,"",AVERAGE(CO134:CO145))</f>
        <v/>
      </c>
      <c r="CR146">
        <f>IF(COUNT(CP135:CP145)&lt;11,"",AVERAGE(CP135:CP145))</f>
        <v/>
      </c>
      <c r="CS146">
        <f>IF(OR(CQ146="",CR146=""),"",CQ146+2.66*CR146)</f>
        <v/>
      </c>
      <c r="CT146">
        <f>IF(OR(CQ146="",CR146=""),"",CQ146-2.66*CR146)</f>
        <v/>
      </c>
      <c r="CU146">
        <f>IF(OR(CQ146="",COUNT(CO139:CO146)&lt;8),"",IF(COUNTIF(CO139:CO146,"&gt;"&amp;CQ146)=8,"Above",IF(COUNTIF(CO139:CO146,"&lt;"&amp;CQ146)=8,"Below","")))</f>
        <v/>
      </c>
    </row>
    <row r="147">
      <c r="A147" s="8">
        <f>'Weekly data'!A147</f>
        <v/>
      </c>
      <c r="B147">
        <f>IF('Weekly data'!D147="","",INDEX(Seasonality!$B$6:$B$18,'Weekly data'!D147))</f>
        <v/>
      </c>
      <c r="C147">
        <f>IF('Weekly data'!D147="","",INDEX(Seasonality!$C$6:$C$18,'Weekly data'!D147))</f>
        <v/>
      </c>
      <c r="D147">
        <f>IF('Weekly data'!$C147="","",IF(Metrics!$J$6="Seasonal bookings",IF(OR(N(IFERROR(INDEX(Targets!$B$6:$B$45,MATCH('Weekly data'!$C147,Targets!$A$6:$A$45,0)),0))=0,SUM(Seasonality!$B$6:$B$18)=0),"",IFERROR(INDEX(Targets!$B$6:$B$45,MATCH('Weekly data'!$C147,Targets!$A$6:$A$45,0)),0)*$B147/SUM(Seasonality!$B$6:$B$18)),IF(Metrics!$J$6="Seasonal pipeline",IF(OR(N(IFERROR(INDEX(Targets!$B$6:$B$45,MATCH('Weekly data'!$C147,Targets!$A$6:$A$45,0)),0))=0,SUM(Seasonality!$C$6:$C$18)=0),"",IFERROR(INDEX(Targets!$B$6:$B$45,MATCH('Weekly data'!$C147,Targets!$A$6:$A$45,0)),0)*$C147/SUM(Seasonality!$C$6:$C$18)),IF(Metrics!$J$6="Quarter plan",IF(N(IFERROR(INDEX(Targets!$B$6:$B$45,MATCH('Weekly data'!$C147,Targets!$A$6:$A$45,0)),0))=0,"",IFERROR(INDEX(Targets!$B$6:$B$45,MATCH('Weekly data'!$C147,Targets!$A$6:$A$45,0)),0)),IF(AND(Metrics!$J$6="Weekly",ISNUMBER(Metrics!$K$6)),Metrics!$K$6,"")))))</f>
        <v/>
      </c>
      <c r="E147">
        <f>IF(NOT(ISNUMBER('Weekly data'!E147)),"",IF(Metrics!$L$6="% of target",IF(ISNUMBER(D147),IF(D147=0,"",'Weekly data'!E147/D147),""),'Weekly data'!E147))</f>
        <v/>
      </c>
      <c r="F147">
        <f>IF(AND(ISNUMBER(E147),ISNUMBER(E146)),ABS(E147-E146),"")</f>
        <v/>
      </c>
      <c r="G147">
        <f>IF(COUNT(E135:E146)&lt;12,"",AVERAGE(E135:E146))</f>
        <v/>
      </c>
      <c r="H147">
        <f>IF(COUNT(F136:F146)&lt;11,"",AVERAGE(F136:F146))</f>
        <v/>
      </c>
      <c r="I147">
        <f>IF(OR(G147="",H147=""),"",G147+2.66*H147)</f>
        <v/>
      </c>
      <c r="J147">
        <f>IF(OR(G147="",H147=""),"",G147-2.66*H147)</f>
        <v/>
      </c>
      <c r="K147">
        <f>IF(OR(G147="",COUNT(E140:E147)&lt;8),"",IF(COUNTIF(E140:E147,"&gt;"&amp;G147)=8,"Above",IF(COUNTIF(E140:E147,"&lt;"&amp;G147)=8,"Below","")))</f>
        <v/>
      </c>
      <c r="L147">
        <f>IF('Weekly data'!$C147="","",IF(Metrics!$J$7="Seasonal bookings",IF(OR(N(IFERROR(INDEX(Targets!$C$6:$C$45,MATCH('Weekly data'!$C147,Targets!$A$6:$A$45,0)),0))=0,SUM(Seasonality!$B$6:$B$18)=0),"",IFERROR(INDEX(Targets!$C$6:$C$45,MATCH('Weekly data'!$C147,Targets!$A$6:$A$45,0)),0)*$B147/SUM(Seasonality!$B$6:$B$18)),IF(Metrics!$J$7="Seasonal pipeline",IF(OR(N(IFERROR(INDEX(Targets!$C$6:$C$45,MATCH('Weekly data'!$C147,Targets!$A$6:$A$45,0)),0))=0,SUM(Seasonality!$C$6:$C$18)=0),"",IFERROR(INDEX(Targets!$C$6:$C$45,MATCH('Weekly data'!$C147,Targets!$A$6:$A$45,0)),0)*$C147/SUM(Seasonality!$C$6:$C$18)),IF(Metrics!$J$7="Quarter plan",IF(N(IFERROR(INDEX(Targets!$C$6:$C$45,MATCH('Weekly data'!$C147,Targets!$A$6:$A$45,0)),0))=0,"",IFERROR(INDEX(Targets!$C$6:$C$45,MATCH('Weekly data'!$C147,Targets!$A$6:$A$45,0)),0)),IF(AND(Metrics!$J$7="Weekly",ISNUMBER(Metrics!$K$7)),Metrics!$K$7,"")))))</f>
        <v/>
      </c>
      <c r="M147">
        <f>IF(NOT(ISNUMBER('Weekly data'!F147)),"",IF(Metrics!$L$7="% of target",IF(ISNUMBER(L147),IF(L147=0,"",'Weekly data'!F147/L147),""),'Weekly data'!F147))</f>
        <v/>
      </c>
      <c r="N147">
        <f>IF(AND(ISNUMBER(M147),ISNUMBER(M146)),ABS(M147-M146),"")</f>
        <v/>
      </c>
      <c r="O147">
        <f>IF(COUNT(M135:M146)&lt;12,"",AVERAGE(M135:M146))</f>
        <v/>
      </c>
      <c r="P147">
        <f>IF(COUNT(N136:N146)&lt;11,"",AVERAGE(N136:N146))</f>
        <v/>
      </c>
      <c r="Q147">
        <f>IF(OR(O147="",P147=""),"",O147+2.66*P147)</f>
        <v/>
      </c>
      <c r="R147">
        <f>IF(OR(O147="",P147=""),"",O147-2.66*P147)</f>
        <v/>
      </c>
      <c r="S147">
        <f>IF(OR(O147="",COUNT(M140:M147)&lt;8),"",IF(COUNTIF(M140:M147,"&gt;"&amp;O147)=8,"Above",IF(COUNTIF(M140:M147,"&lt;"&amp;O147)=8,"Below","")))</f>
        <v/>
      </c>
      <c r="T147">
        <f>IF('Weekly data'!$C147="","",IF(Metrics!$J$8="Seasonal bookings",IF(OR(N(IFERROR(INDEX(Targets!$D$6:$D$45,MATCH('Weekly data'!$C147,Targets!$A$6:$A$45,0)),0))=0,SUM(Seasonality!$B$6:$B$18)=0),"",IFERROR(INDEX(Targets!$D$6:$D$45,MATCH('Weekly data'!$C147,Targets!$A$6:$A$45,0)),0)*$B147/SUM(Seasonality!$B$6:$B$18)),IF(Metrics!$J$8="Seasonal pipeline",IF(OR(N(IFERROR(INDEX(Targets!$D$6:$D$45,MATCH('Weekly data'!$C147,Targets!$A$6:$A$45,0)),0))=0,SUM(Seasonality!$C$6:$C$18)=0),"",IFERROR(INDEX(Targets!$D$6:$D$45,MATCH('Weekly data'!$C147,Targets!$A$6:$A$45,0)),0)*$C147/SUM(Seasonality!$C$6:$C$18)),IF(Metrics!$J$8="Quarter plan",IF(N(IFERROR(INDEX(Targets!$D$6:$D$45,MATCH('Weekly data'!$C147,Targets!$A$6:$A$45,0)),0))=0,"",IFERROR(INDEX(Targets!$D$6:$D$45,MATCH('Weekly data'!$C147,Targets!$A$6:$A$45,0)),0)),IF(AND(Metrics!$J$8="Weekly",ISNUMBER(Metrics!$K$8)),Metrics!$K$8,"")))))</f>
        <v/>
      </c>
      <c r="U147">
        <f>IF(NOT(ISNUMBER('Weekly data'!G147)),"",IF(Metrics!$L$8="% of target",IF(ISNUMBER(T147),IF(T147=0,"",'Weekly data'!G147/T147),""),'Weekly data'!G147))</f>
        <v/>
      </c>
      <c r="V147">
        <f>IF(AND(ISNUMBER(U147),ISNUMBER(U146)),ABS(U147-U146),"")</f>
        <v/>
      </c>
      <c r="W147">
        <f>IF(COUNT(U135:U146)&lt;12,"",AVERAGE(U135:U146))</f>
        <v/>
      </c>
      <c r="X147">
        <f>IF(COUNT(V136:V146)&lt;11,"",AVERAGE(V136:V146))</f>
        <v/>
      </c>
      <c r="Y147">
        <f>IF(OR(W147="",X147=""),"",W147+2.66*X147)</f>
        <v/>
      </c>
      <c r="Z147">
        <f>IF(OR(W147="",X147=""),"",W147-2.66*X147)</f>
        <v/>
      </c>
      <c r="AA147">
        <f>IF(OR(W147="",COUNT(U140:U147)&lt;8),"",IF(COUNTIF(U140:U147,"&gt;"&amp;W147)=8,"Above",IF(COUNTIF(U140:U147,"&lt;"&amp;W147)=8,"Below","")))</f>
        <v/>
      </c>
      <c r="AB147">
        <f>IF('Weekly data'!$C147="","",IF(Metrics!$J$9="Seasonal bookings",IF(OR(N(IFERROR(INDEX(Targets!$E$6:$E$45,MATCH('Weekly data'!$C147,Targets!$A$6:$A$45,0)),0))=0,SUM(Seasonality!$B$6:$B$18)=0),"",IFERROR(INDEX(Targets!$E$6:$E$45,MATCH('Weekly data'!$C147,Targets!$A$6:$A$45,0)),0)*$B147/SUM(Seasonality!$B$6:$B$18)),IF(Metrics!$J$9="Seasonal pipeline",IF(OR(N(IFERROR(INDEX(Targets!$E$6:$E$45,MATCH('Weekly data'!$C147,Targets!$A$6:$A$45,0)),0))=0,SUM(Seasonality!$C$6:$C$18)=0),"",IFERROR(INDEX(Targets!$E$6:$E$45,MATCH('Weekly data'!$C147,Targets!$A$6:$A$45,0)),0)*$C147/SUM(Seasonality!$C$6:$C$18)),IF(Metrics!$J$9="Quarter plan",IF(N(IFERROR(INDEX(Targets!$E$6:$E$45,MATCH('Weekly data'!$C147,Targets!$A$6:$A$45,0)),0))=0,"",IFERROR(INDEX(Targets!$E$6:$E$45,MATCH('Weekly data'!$C147,Targets!$A$6:$A$45,0)),0)),IF(AND(Metrics!$J$9="Weekly",ISNUMBER(Metrics!$K$9)),Metrics!$K$9,"")))))</f>
        <v/>
      </c>
      <c r="AC147">
        <f>IF(NOT(ISNUMBER('Weekly data'!H147)),"",IF(Metrics!$L$9="% of target",IF(ISNUMBER(AB147),IF(AB147=0,"",'Weekly data'!H147/AB147),""),'Weekly data'!H147))</f>
        <v/>
      </c>
      <c r="AD147">
        <f>IF(AND(ISNUMBER(AC147),ISNUMBER(AC146)),ABS(AC147-AC146),"")</f>
        <v/>
      </c>
      <c r="AE147">
        <f>IF(COUNT(AC135:AC146)&lt;12,"",AVERAGE(AC135:AC146))</f>
        <v/>
      </c>
      <c r="AF147">
        <f>IF(COUNT(AD136:AD146)&lt;11,"",AVERAGE(AD136:AD146))</f>
        <v/>
      </c>
      <c r="AG147">
        <f>IF(OR(AE147="",AF147=""),"",AE147+2.66*AF147)</f>
        <v/>
      </c>
      <c r="AH147">
        <f>IF(OR(AE147="",AF147=""),"",AE147-2.66*AF147)</f>
        <v/>
      </c>
      <c r="AI147">
        <f>IF(OR(AE147="",COUNT(AC140:AC147)&lt;8),"",IF(COUNTIF(AC140:AC147,"&gt;"&amp;AE147)=8,"Above",IF(COUNTIF(AC140:AC147,"&lt;"&amp;AE147)=8,"Below","")))</f>
        <v/>
      </c>
      <c r="AJ147">
        <f>IF('Weekly data'!$C147="","",IF(Metrics!$J$10="Seasonal bookings",IF(OR(N(IFERROR(INDEX(Targets!$F$6:$F$45,MATCH('Weekly data'!$C147,Targets!$A$6:$A$45,0)),0))=0,SUM(Seasonality!$B$6:$B$18)=0),"",IFERROR(INDEX(Targets!$F$6:$F$45,MATCH('Weekly data'!$C147,Targets!$A$6:$A$45,0)),0)*$B147/SUM(Seasonality!$B$6:$B$18)),IF(Metrics!$J$10="Seasonal pipeline",IF(OR(N(IFERROR(INDEX(Targets!$F$6:$F$45,MATCH('Weekly data'!$C147,Targets!$A$6:$A$45,0)),0))=0,SUM(Seasonality!$C$6:$C$18)=0),"",IFERROR(INDEX(Targets!$F$6:$F$45,MATCH('Weekly data'!$C147,Targets!$A$6:$A$45,0)),0)*$C147/SUM(Seasonality!$C$6:$C$18)),IF(Metrics!$J$10="Quarter plan",IF(N(IFERROR(INDEX(Targets!$F$6:$F$45,MATCH('Weekly data'!$C147,Targets!$A$6:$A$45,0)),0))=0,"",IFERROR(INDEX(Targets!$F$6:$F$45,MATCH('Weekly data'!$C147,Targets!$A$6:$A$45,0)),0)),IF(AND(Metrics!$J$10="Weekly",ISNUMBER(Metrics!$K$10)),Metrics!$K$10,"")))))</f>
        <v/>
      </c>
      <c r="AK147">
        <f>IF(NOT(ISNUMBER('Weekly data'!I147)),"",IF(Metrics!$L$10="% of target",IF(ISNUMBER(AJ147),IF(AJ147=0,"",'Weekly data'!I147/AJ147),""),'Weekly data'!I147))</f>
        <v/>
      </c>
      <c r="AL147">
        <f>IF(AND(ISNUMBER(AK147),ISNUMBER(AK146)),ABS(AK147-AK146),"")</f>
        <v/>
      </c>
      <c r="AM147">
        <f>IF(COUNT(AK135:AK146)&lt;12,"",AVERAGE(AK135:AK146))</f>
        <v/>
      </c>
      <c r="AN147">
        <f>IF(COUNT(AL136:AL146)&lt;11,"",AVERAGE(AL136:AL146))</f>
        <v/>
      </c>
      <c r="AO147">
        <f>IF(OR(AM147="",AN147=""),"",AM147+2.66*AN147)</f>
        <v/>
      </c>
      <c r="AP147">
        <f>IF(OR(AM147="",AN147=""),"",AM147-2.66*AN147)</f>
        <v/>
      </c>
      <c r="AQ147">
        <f>IF(OR(AM147="",COUNT(AK140:AK147)&lt;8),"",IF(COUNTIF(AK140:AK147,"&gt;"&amp;AM147)=8,"Above",IF(COUNTIF(AK140:AK147,"&lt;"&amp;AM147)=8,"Below","")))</f>
        <v/>
      </c>
      <c r="AR147">
        <f>IF('Weekly data'!$C147="","",IF(Metrics!$J$11="Seasonal bookings",IF(OR(N(IFERROR(INDEX(Targets!$G$6:$G$45,MATCH('Weekly data'!$C147,Targets!$A$6:$A$45,0)),0))=0,SUM(Seasonality!$B$6:$B$18)=0),"",IFERROR(INDEX(Targets!$G$6:$G$45,MATCH('Weekly data'!$C147,Targets!$A$6:$A$45,0)),0)*$B147/SUM(Seasonality!$B$6:$B$18)),IF(Metrics!$J$11="Seasonal pipeline",IF(OR(N(IFERROR(INDEX(Targets!$G$6:$G$45,MATCH('Weekly data'!$C147,Targets!$A$6:$A$45,0)),0))=0,SUM(Seasonality!$C$6:$C$18)=0),"",IFERROR(INDEX(Targets!$G$6:$G$45,MATCH('Weekly data'!$C147,Targets!$A$6:$A$45,0)),0)*$C147/SUM(Seasonality!$C$6:$C$18)),IF(Metrics!$J$11="Quarter plan",IF(N(IFERROR(INDEX(Targets!$G$6:$G$45,MATCH('Weekly data'!$C147,Targets!$A$6:$A$45,0)),0))=0,"",IFERROR(INDEX(Targets!$G$6:$G$45,MATCH('Weekly data'!$C147,Targets!$A$6:$A$45,0)),0)),IF(AND(Metrics!$J$11="Weekly",ISNUMBER(Metrics!$K$11)),Metrics!$K$11,"")))))</f>
        <v/>
      </c>
      <c r="AS147">
        <f>IF(NOT(ISNUMBER('Weekly data'!J147)),"",IF(Metrics!$L$11="% of target",IF(ISNUMBER(AR147),IF(AR147=0,"",'Weekly data'!J147/AR147),""),'Weekly data'!J147))</f>
        <v/>
      </c>
      <c r="AT147">
        <f>IF(AND(ISNUMBER(AS147),ISNUMBER(AS146)),ABS(AS147-AS146),"")</f>
        <v/>
      </c>
      <c r="AU147">
        <f>IF(COUNT(AS135:AS146)&lt;12,"",AVERAGE(AS135:AS146))</f>
        <v/>
      </c>
      <c r="AV147">
        <f>IF(COUNT(AT136:AT146)&lt;11,"",AVERAGE(AT136:AT146))</f>
        <v/>
      </c>
      <c r="AW147">
        <f>IF(OR(AU147="",AV147=""),"",AU147+2.66*AV147)</f>
        <v/>
      </c>
      <c r="AX147">
        <f>IF(OR(AU147="",AV147=""),"",AU147-2.66*AV147)</f>
        <v/>
      </c>
      <c r="AY147">
        <f>IF(OR(AU147="",COUNT(AS140:AS147)&lt;8),"",IF(COUNTIF(AS140:AS147,"&gt;"&amp;AU147)=8,"Above",IF(COUNTIF(AS140:AS147,"&lt;"&amp;AU147)=8,"Below","")))</f>
        <v/>
      </c>
      <c r="AZ147">
        <f>IF('Weekly data'!$C147="","",IF(Metrics!$J$12="Seasonal bookings",IF(OR(N(IFERROR(INDEX(Targets!$H$6:$H$45,MATCH('Weekly data'!$C147,Targets!$A$6:$A$45,0)),0))=0,SUM(Seasonality!$B$6:$B$18)=0),"",IFERROR(INDEX(Targets!$H$6:$H$45,MATCH('Weekly data'!$C147,Targets!$A$6:$A$45,0)),0)*$B147/SUM(Seasonality!$B$6:$B$18)),IF(Metrics!$J$12="Seasonal pipeline",IF(OR(N(IFERROR(INDEX(Targets!$H$6:$H$45,MATCH('Weekly data'!$C147,Targets!$A$6:$A$45,0)),0))=0,SUM(Seasonality!$C$6:$C$18)=0),"",IFERROR(INDEX(Targets!$H$6:$H$45,MATCH('Weekly data'!$C147,Targets!$A$6:$A$45,0)),0)*$C147/SUM(Seasonality!$C$6:$C$18)),IF(Metrics!$J$12="Quarter plan",IF(N(IFERROR(INDEX(Targets!$H$6:$H$45,MATCH('Weekly data'!$C147,Targets!$A$6:$A$45,0)),0))=0,"",IFERROR(INDEX(Targets!$H$6:$H$45,MATCH('Weekly data'!$C147,Targets!$A$6:$A$45,0)),0)),IF(AND(Metrics!$J$12="Weekly",ISNUMBER(Metrics!$K$12)),Metrics!$K$12,"")))))</f>
        <v/>
      </c>
      <c r="BA147">
        <f>IF(NOT(ISNUMBER('Weekly data'!K147)),"",IF(Metrics!$L$12="% of target",IF(ISNUMBER(AZ147),IF(AZ147=0,"",'Weekly data'!K147/AZ147),""),'Weekly data'!K147))</f>
        <v/>
      </c>
      <c r="BB147">
        <f>IF(AND(ISNUMBER(BA147),ISNUMBER(BA146)),ABS(BA147-BA146),"")</f>
        <v/>
      </c>
      <c r="BC147">
        <f>IF(COUNT(BA135:BA146)&lt;12,"",AVERAGE(BA135:BA146))</f>
        <v/>
      </c>
      <c r="BD147">
        <f>IF(COUNT(BB136:BB146)&lt;11,"",AVERAGE(BB136:BB146))</f>
        <v/>
      </c>
      <c r="BE147">
        <f>IF(OR(BC147="",BD147=""),"",BC147+2.66*BD147)</f>
        <v/>
      </c>
      <c r="BF147">
        <f>IF(OR(BC147="",BD147=""),"",BC147-2.66*BD147)</f>
        <v/>
      </c>
      <c r="BG147">
        <f>IF(OR(BC147="",COUNT(BA140:BA147)&lt;8),"",IF(COUNTIF(BA140:BA147,"&gt;"&amp;BC147)=8,"Above",IF(COUNTIF(BA140:BA147,"&lt;"&amp;BC147)=8,"Below","")))</f>
        <v/>
      </c>
      <c r="BH147">
        <f>IF('Weekly data'!$C147="","",IF(Metrics!$J$13="Seasonal bookings",IF(OR(N(IFERROR(INDEX(Targets!$I$6:$I$45,MATCH('Weekly data'!$C147,Targets!$A$6:$A$45,0)),0))=0,SUM(Seasonality!$B$6:$B$18)=0),"",IFERROR(INDEX(Targets!$I$6:$I$45,MATCH('Weekly data'!$C147,Targets!$A$6:$A$45,0)),0)*$B147/SUM(Seasonality!$B$6:$B$18)),IF(Metrics!$J$13="Seasonal pipeline",IF(OR(N(IFERROR(INDEX(Targets!$I$6:$I$45,MATCH('Weekly data'!$C147,Targets!$A$6:$A$45,0)),0))=0,SUM(Seasonality!$C$6:$C$18)=0),"",IFERROR(INDEX(Targets!$I$6:$I$45,MATCH('Weekly data'!$C147,Targets!$A$6:$A$45,0)),0)*$C147/SUM(Seasonality!$C$6:$C$18)),IF(Metrics!$J$13="Quarter plan",IF(N(IFERROR(INDEX(Targets!$I$6:$I$45,MATCH('Weekly data'!$C147,Targets!$A$6:$A$45,0)),0))=0,"",IFERROR(INDEX(Targets!$I$6:$I$45,MATCH('Weekly data'!$C147,Targets!$A$6:$A$45,0)),0)),IF(AND(Metrics!$J$13="Weekly",ISNUMBER(Metrics!$K$13)),Metrics!$K$13,"")))))</f>
        <v/>
      </c>
      <c r="BI147">
        <f>IF(NOT(ISNUMBER('Weekly data'!L147)),"",IF(Metrics!$L$13="% of target",IF(ISNUMBER(BH147),IF(BH147=0,"",'Weekly data'!L147/BH147),""),'Weekly data'!L147))</f>
        <v/>
      </c>
      <c r="BJ147">
        <f>IF(AND(ISNUMBER(BI147),ISNUMBER(BI146)),ABS(BI147-BI146),"")</f>
        <v/>
      </c>
      <c r="BK147">
        <f>IF(COUNT(BI135:BI146)&lt;12,"",AVERAGE(BI135:BI146))</f>
        <v/>
      </c>
      <c r="BL147">
        <f>IF(COUNT(BJ136:BJ146)&lt;11,"",AVERAGE(BJ136:BJ146))</f>
        <v/>
      </c>
      <c r="BM147">
        <f>IF(OR(BK147="",BL147=""),"",BK147+2.66*BL147)</f>
        <v/>
      </c>
      <c r="BN147">
        <f>IF(OR(BK147="",BL147=""),"",BK147-2.66*BL147)</f>
        <v/>
      </c>
      <c r="BO147">
        <f>IF(OR(BK147="",COUNT(BI140:BI147)&lt;8),"",IF(COUNTIF(BI140:BI147,"&gt;"&amp;BK147)=8,"Above",IF(COUNTIF(BI140:BI147,"&lt;"&amp;BK147)=8,"Below","")))</f>
        <v/>
      </c>
      <c r="BP147">
        <f>IF('Weekly data'!$C147="","",IF(Metrics!$J$14="Seasonal bookings",IF(OR(N(IFERROR(INDEX(Targets!$J$6:$J$45,MATCH('Weekly data'!$C147,Targets!$A$6:$A$45,0)),0))=0,SUM(Seasonality!$B$6:$B$18)=0),"",IFERROR(INDEX(Targets!$J$6:$J$45,MATCH('Weekly data'!$C147,Targets!$A$6:$A$45,0)),0)*$B147/SUM(Seasonality!$B$6:$B$18)),IF(Metrics!$J$14="Seasonal pipeline",IF(OR(N(IFERROR(INDEX(Targets!$J$6:$J$45,MATCH('Weekly data'!$C147,Targets!$A$6:$A$45,0)),0))=0,SUM(Seasonality!$C$6:$C$18)=0),"",IFERROR(INDEX(Targets!$J$6:$J$45,MATCH('Weekly data'!$C147,Targets!$A$6:$A$45,0)),0)*$C147/SUM(Seasonality!$C$6:$C$18)),IF(Metrics!$J$14="Quarter plan",IF(N(IFERROR(INDEX(Targets!$J$6:$J$45,MATCH('Weekly data'!$C147,Targets!$A$6:$A$45,0)),0))=0,"",IFERROR(INDEX(Targets!$J$6:$J$45,MATCH('Weekly data'!$C147,Targets!$A$6:$A$45,0)),0)),IF(AND(Metrics!$J$14="Weekly",ISNUMBER(Metrics!$K$14)),Metrics!$K$14,"")))))</f>
        <v/>
      </c>
      <c r="BQ147">
        <f>IF(NOT(ISNUMBER('Weekly data'!M147)),"",IF(Metrics!$L$14="% of target",IF(ISNUMBER(BP147),IF(BP147=0,"",'Weekly data'!M147/BP147),""),'Weekly data'!M147))</f>
        <v/>
      </c>
      <c r="BR147">
        <f>IF(AND(ISNUMBER(BQ147),ISNUMBER(BQ146)),ABS(BQ147-BQ146),"")</f>
        <v/>
      </c>
      <c r="BS147">
        <f>IF(COUNT(BQ135:BQ146)&lt;12,"",AVERAGE(BQ135:BQ146))</f>
        <v/>
      </c>
      <c r="BT147">
        <f>IF(COUNT(BR136:BR146)&lt;11,"",AVERAGE(BR136:BR146))</f>
        <v/>
      </c>
      <c r="BU147">
        <f>IF(OR(BS147="",BT147=""),"",BS147+2.66*BT147)</f>
        <v/>
      </c>
      <c r="BV147">
        <f>IF(OR(BS147="",BT147=""),"",BS147-2.66*BT147)</f>
        <v/>
      </c>
      <c r="BW147">
        <f>IF(OR(BS147="",COUNT(BQ140:BQ147)&lt;8),"",IF(COUNTIF(BQ140:BQ147,"&gt;"&amp;BS147)=8,"Above",IF(COUNTIF(BQ140:BQ147,"&lt;"&amp;BS147)=8,"Below","")))</f>
        <v/>
      </c>
      <c r="BX147">
        <f>IF('Weekly data'!$C147="","",IF(Metrics!$J$15="Seasonal bookings",IF(OR(N(IFERROR(INDEX(Targets!$K$6:$K$45,MATCH('Weekly data'!$C147,Targets!$A$6:$A$45,0)),0))=0,SUM(Seasonality!$B$6:$B$18)=0),"",IFERROR(INDEX(Targets!$K$6:$K$45,MATCH('Weekly data'!$C147,Targets!$A$6:$A$45,0)),0)*$B147/SUM(Seasonality!$B$6:$B$18)),IF(Metrics!$J$15="Seasonal pipeline",IF(OR(N(IFERROR(INDEX(Targets!$K$6:$K$45,MATCH('Weekly data'!$C147,Targets!$A$6:$A$45,0)),0))=0,SUM(Seasonality!$C$6:$C$18)=0),"",IFERROR(INDEX(Targets!$K$6:$K$45,MATCH('Weekly data'!$C147,Targets!$A$6:$A$45,0)),0)*$C147/SUM(Seasonality!$C$6:$C$18)),IF(Metrics!$J$15="Quarter plan",IF(N(IFERROR(INDEX(Targets!$K$6:$K$45,MATCH('Weekly data'!$C147,Targets!$A$6:$A$45,0)),0))=0,"",IFERROR(INDEX(Targets!$K$6:$K$45,MATCH('Weekly data'!$C147,Targets!$A$6:$A$45,0)),0)),IF(AND(Metrics!$J$15="Weekly",ISNUMBER(Metrics!$K$15)),Metrics!$K$15,"")))))</f>
        <v/>
      </c>
      <c r="BY147">
        <f>IF(NOT(ISNUMBER('Weekly data'!N147)),"",IF(Metrics!$L$15="% of target",IF(ISNUMBER(BX147),IF(BX147=0,"",'Weekly data'!N147/BX147),""),'Weekly data'!N147))</f>
        <v/>
      </c>
      <c r="BZ147">
        <f>IF(AND(ISNUMBER(BY147),ISNUMBER(BY146)),ABS(BY147-BY146),"")</f>
        <v/>
      </c>
      <c r="CA147">
        <f>IF(COUNT(BY135:BY146)&lt;12,"",AVERAGE(BY135:BY146))</f>
        <v/>
      </c>
      <c r="CB147">
        <f>IF(COUNT(BZ136:BZ146)&lt;11,"",AVERAGE(BZ136:BZ146))</f>
        <v/>
      </c>
      <c r="CC147">
        <f>IF(OR(CA147="",CB147=""),"",CA147+2.66*CB147)</f>
        <v/>
      </c>
      <c r="CD147">
        <f>IF(OR(CA147="",CB147=""),"",CA147-2.66*CB147)</f>
        <v/>
      </c>
      <c r="CE147">
        <f>IF(OR(CA147="",COUNT(BY140:BY147)&lt;8),"",IF(COUNTIF(BY140:BY147,"&gt;"&amp;CA147)=8,"Above",IF(COUNTIF(BY140:BY147,"&lt;"&amp;CA147)=8,"Below","")))</f>
        <v/>
      </c>
      <c r="CF147">
        <f>IF('Weekly data'!$C147="","",IF(Metrics!$J$16="Seasonal bookings",IF(OR(N(IFERROR(INDEX(Targets!$L$6:$L$45,MATCH('Weekly data'!$C147,Targets!$A$6:$A$45,0)),0))=0,SUM(Seasonality!$B$6:$B$18)=0),"",IFERROR(INDEX(Targets!$L$6:$L$45,MATCH('Weekly data'!$C147,Targets!$A$6:$A$45,0)),0)*$B147/SUM(Seasonality!$B$6:$B$18)),IF(Metrics!$J$16="Seasonal pipeline",IF(OR(N(IFERROR(INDEX(Targets!$L$6:$L$45,MATCH('Weekly data'!$C147,Targets!$A$6:$A$45,0)),0))=0,SUM(Seasonality!$C$6:$C$18)=0),"",IFERROR(INDEX(Targets!$L$6:$L$45,MATCH('Weekly data'!$C147,Targets!$A$6:$A$45,0)),0)*$C147/SUM(Seasonality!$C$6:$C$18)),IF(Metrics!$J$16="Quarter plan",IF(N(IFERROR(INDEX(Targets!$L$6:$L$45,MATCH('Weekly data'!$C147,Targets!$A$6:$A$45,0)),0))=0,"",IFERROR(INDEX(Targets!$L$6:$L$45,MATCH('Weekly data'!$C147,Targets!$A$6:$A$45,0)),0)),IF(AND(Metrics!$J$16="Weekly",ISNUMBER(Metrics!$K$16)),Metrics!$K$16,"")))))</f>
        <v/>
      </c>
      <c r="CG147">
        <f>IF(NOT(ISNUMBER('Weekly data'!O147)),"",IF(Metrics!$L$16="% of target",IF(ISNUMBER(CF147),IF(CF147=0,"",'Weekly data'!O147/CF147),""),'Weekly data'!O147))</f>
        <v/>
      </c>
      <c r="CH147">
        <f>IF(AND(ISNUMBER(CG147),ISNUMBER(CG146)),ABS(CG147-CG146),"")</f>
        <v/>
      </c>
      <c r="CI147">
        <f>IF(COUNT(CG135:CG146)&lt;12,"",AVERAGE(CG135:CG146))</f>
        <v/>
      </c>
      <c r="CJ147">
        <f>IF(COUNT(CH136:CH146)&lt;11,"",AVERAGE(CH136:CH146))</f>
        <v/>
      </c>
      <c r="CK147">
        <f>IF(OR(CI147="",CJ147=""),"",CI147+2.66*CJ147)</f>
        <v/>
      </c>
      <c r="CL147">
        <f>IF(OR(CI147="",CJ147=""),"",CI147-2.66*CJ147)</f>
        <v/>
      </c>
      <c r="CM147">
        <f>IF(OR(CI147="",COUNT(CG140:CG147)&lt;8),"",IF(COUNTIF(CG140:CG147,"&gt;"&amp;CI147)=8,"Above",IF(COUNTIF(CG140:CG147,"&lt;"&amp;CI147)=8,"Below","")))</f>
        <v/>
      </c>
      <c r="CN147">
        <f>IF('Weekly data'!$C147="","",IF(Metrics!$J$17="Seasonal bookings",IF(OR(N(IFERROR(INDEX(Targets!$M$6:$M$45,MATCH('Weekly data'!$C147,Targets!$A$6:$A$45,0)),0))=0,SUM(Seasonality!$B$6:$B$18)=0),"",IFERROR(INDEX(Targets!$M$6:$M$45,MATCH('Weekly data'!$C147,Targets!$A$6:$A$45,0)),0)*$B147/SUM(Seasonality!$B$6:$B$18)),IF(Metrics!$J$17="Seasonal pipeline",IF(OR(N(IFERROR(INDEX(Targets!$M$6:$M$45,MATCH('Weekly data'!$C147,Targets!$A$6:$A$45,0)),0))=0,SUM(Seasonality!$C$6:$C$18)=0),"",IFERROR(INDEX(Targets!$M$6:$M$45,MATCH('Weekly data'!$C147,Targets!$A$6:$A$45,0)),0)*$C147/SUM(Seasonality!$C$6:$C$18)),IF(Metrics!$J$17="Quarter plan",IF(N(IFERROR(INDEX(Targets!$M$6:$M$45,MATCH('Weekly data'!$C147,Targets!$A$6:$A$45,0)),0))=0,"",IFERROR(INDEX(Targets!$M$6:$M$45,MATCH('Weekly data'!$C147,Targets!$A$6:$A$45,0)),0)),IF(AND(Metrics!$J$17="Weekly",ISNUMBER(Metrics!$K$17)),Metrics!$K$17,"")))))</f>
        <v/>
      </c>
      <c r="CO147">
        <f>IF(NOT(ISNUMBER('Weekly data'!P147)),"",IF(Metrics!$L$17="% of target",IF(ISNUMBER(CN147),IF(CN147=0,"",'Weekly data'!P147/CN147),""),'Weekly data'!P147))</f>
        <v/>
      </c>
      <c r="CP147">
        <f>IF(AND(ISNUMBER(CO147),ISNUMBER(CO146)),ABS(CO147-CO146),"")</f>
        <v/>
      </c>
      <c r="CQ147">
        <f>IF(COUNT(CO135:CO146)&lt;12,"",AVERAGE(CO135:CO146))</f>
        <v/>
      </c>
      <c r="CR147">
        <f>IF(COUNT(CP136:CP146)&lt;11,"",AVERAGE(CP136:CP146))</f>
        <v/>
      </c>
      <c r="CS147">
        <f>IF(OR(CQ147="",CR147=""),"",CQ147+2.66*CR147)</f>
        <v/>
      </c>
      <c r="CT147">
        <f>IF(OR(CQ147="",CR147=""),"",CQ147-2.66*CR147)</f>
        <v/>
      </c>
      <c r="CU147">
        <f>IF(OR(CQ147="",COUNT(CO140:CO147)&lt;8),"",IF(COUNTIF(CO140:CO147,"&gt;"&amp;CQ147)=8,"Above",IF(COUNTIF(CO140:CO147,"&lt;"&amp;CQ147)=8,"Below","")))</f>
        <v/>
      </c>
    </row>
    <row r="148">
      <c r="A148" s="8">
        <f>'Weekly data'!A148</f>
        <v/>
      </c>
      <c r="B148">
        <f>IF('Weekly data'!D148="","",INDEX(Seasonality!$B$6:$B$18,'Weekly data'!D148))</f>
        <v/>
      </c>
      <c r="C148">
        <f>IF('Weekly data'!D148="","",INDEX(Seasonality!$C$6:$C$18,'Weekly data'!D148))</f>
        <v/>
      </c>
      <c r="D148">
        <f>IF('Weekly data'!$C148="","",IF(Metrics!$J$6="Seasonal bookings",IF(OR(N(IFERROR(INDEX(Targets!$B$6:$B$45,MATCH('Weekly data'!$C148,Targets!$A$6:$A$45,0)),0))=0,SUM(Seasonality!$B$6:$B$18)=0),"",IFERROR(INDEX(Targets!$B$6:$B$45,MATCH('Weekly data'!$C148,Targets!$A$6:$A$45,0)),0)*$B148/SUM(Seasonality!$B$6:$B$18)),IF(Metrics!$J$6="Seasonal pipeline",IF(OR(N(IFERROR(INDEX(Targets!$B$6:$B$45,MATCH('Weekly data'!$C148,Targets!$A$6:$A$45,0)),0))=0,SUM(Seasonality!$C$6:$C$18)=0),"",IFERROR(INDEX(Targets!$B$6:$B$45,MATCH('Weekly data'!$C148,Targets!$A$6:$A$45,0)),0)*$C148/SUM(Seasonality!$C$6:$C$18)),IF(Metrics!$J$6="Quarter plan",IF(N(IFERROR(INDEX(Targets!$B$6:$B$45,MATCH('Weekly data'!$C148,Targets!$A$6:$A$45,0)),0))=0,"",IFERROR(INDEX(Targets!$B$6:$B$45,MATCH('Weekly data'!$C148,Targets!$A$6:$A$45,0)),0)),IF(AND(Metrics!$J$6="Weekly",ISNUMBER(Metrics!$K$6)),Metrics!$K$6,"")))))</f>
        <v/>
      </c>
      <c r="E148">
        <f>IF(NOT(ISNUMBER('Weekly data'!E148)),"",IF(Metrics!$L$6="% of target",IF(ISNUMBER(D148),IF(D148=0,"",'Weekly data'!E148/D148),""),'Weekly data'!E148))</f>
        <v/>
      </c>
      <c r="F148">
        <f>IF(AND(ISNUMBER(E148),ISNUMBER(E147)),ABS(E148-E147),"")</f>
        <v/>
      </c>
      <c r="G148">
        <f>IF(COUNT(E136:E147)&lt;12,"",AVERAGE(E136:E147))</f>
        <v/>
      </c>
      <c r="H148">
        <f>IF(COUNT(F137:F147)&lt;11,"",AVERAGE(F137:F147))</f>
        <v/>
      </c>
      <c r="I148">
        <f>IF(OR(G148="",H148=""),"",G148+2.66*H148)</f>
        <v/>
      </c>
      <c r="J148">
        <f>IF(OR(G148="",H148=""),"",G148-2.66*H148)</f>
        <v/>
      </c>
      <c r="K148">
        <f>IF(OR(G148="",COUNT(E141:E148)&lt;8),"",IF(COUNTIF(E141:E148,"&gt;"&amp;G148)=8,"Above",IF(COUNTIF(E141:E148,"&lt;"&amp;G148)=8,"Below","")))</f>
        <v/>
      </c>
      <c r="L148">
        <f>IF('Weekly data'!$C148="","",IF(Metrics!$J$7="Seasonal bookings",IF(OR(N(IFERROR(INDEX(Targets!$C$6:$C$45,MATCH('Weekly data'!$C148,Targets!$A$6:$A$45,0)),0))=0,SUM(Seasonality!$B$6:$B$18)=0),"",IFERROR(INDEX(Targets!$C$6:$C$45,MATCH('Weekly data'!$C148,Targets!$A$6:$A$45,0)),0)*$B148/SUM(Seasonality!$B$6:$B$18)),IF(Metrics!$J$7="Seasonal pipeline",IF(OR(N(IFERROR(INDEX(Targets!$C$6:$C$45,MATCH('Weekly data'!$C148,Targets!$A$6:$A$45,0)),0))=0,SUM(Seasonality!$C$6:$C$18)=0),"",IFERROR(INDEX(Targets!$C$6:$C$45,MATCH('Weekly data'!$C148,Targets!$A$6:$A$45,0)),0)*$C148/SUM(Seasonality!$C$6:$C$18)),IF(Metrics!$J$7="Quarter plan",IF(N(IFERROR(INDEX(Targets!$C$6:$C$45,MATCH('Weekly data'!$C148,Targets!$A$6:$A$45,0)),0))=0,"",IFERROR(INDEX(Targets!$C$6:$C$45,MATCH('Weekly data'!$C148,Targets!$A$6:$A$45,0)),0)),IF(AND(Metrics!$J$7="Weekly",ISNUMBER(Metrics!$K$7)),Metrics!$K$7,"")))))</f>
        <v/>
      </c>
      <c r="M148">
        <f>IF(NOT(ISNUMBER('Weekly data'!F148)),"",IF(Metrics!$L$7="% of target",IF(ISNUMBER(L148),IF(L148=0,"",'Weekly data'!F148/L148),""),'Weekly data'!F148))</f>
        <v/>
      </c>
      <c r="N148">
        <f>IF(AND(ISNUMBER(M148),ISNUMBER(M147)),ABS(M148-M147),"")</f>
        <v/>
      </c>
      <c r="O148">
        <f>IF(COUNT(M136:M147)&lt;12,"",AVERAGE(M136:M147))</f>
        <v/>
      </c>
      <c r="P148">
        <f>IF(COUNT(N137:N147)&lt;11,"",AVERAGE(N137:N147))</f>
        <v/>
      </c>
      <c r="Q148">
        <f>IF(OR(O148="",P148=""),"",O148+2.66*P148)</f>
        <v/>
      </c>
      <c r="R148">
        <f>IF(OR(O148="",P148=""),"",O148-2.66*P148)</f>
        <v/>
      </c>
      <c r="S148">
        <f>IF(OR(O148="",COUNT(M141:M148)&lt;8),"",IF(COUNTIF(M141:M148,"&gt;"&amp;O148)=8,"Above",IF(COUNTIF(M141:M148,"&lt;"&amp;O148)=8,"Below","")))</f>
        <v/>
      </c>
      <c r="T148">
        <f>IF('Weekly data'!$C148="","",IF(Metrics!$J$8="Seasonal bookings",IF(OR(N(IFERROR(INDEX(Targets!$D$6:$D$45,MATCH('Weekly data'!$C148,Targets!$A$6:$A$45,0)),0))=0,SUM(Seasonality!$B$6:$B$18)=0),"",IFERROR(INDEX(Targets!$D$6:$D$45,MATCH('Weekly data'!$C148,Targets!$A$6:$A$45,0)),0)*$B148/SUM(Seasonality!$B$6:$B$18)),IF(Metrics!$J$8="Seasonal pipeline",IF(OR(N(IFERROR(INDEX(Targets!$D$6:$D$45,MATCH('Weekly data'!$C148,Targets!$A$6:$A$45,0)),0))=0,SUM(Seasonality!$C$6:$C$18)=0),"",IFERROR(INDEX(Targets!$D$6:$D$45,MATCH('Weekly data'!$C148,Targets!$A$6:$A$45,0)),0)*$C148/SUM(Seasonality!$C$6:$C$18)),IF(Metrics!$J$8="Quarter plan",IF(N(IFERROR(INDEX(Targets!$D$6:$D$45,MATCH('Weekly data'!$C148,Targets!$A$6:$A$45,0)),0))=0,"",IFERROR(INDEX(Targets!$D$6:$D$45,MATCH('Weekly data'!$C148,Targets!$A$6:$A$45,0)),0)),IF(AND(Metrics!$J$8="Weekly",ISNUMBER(Metrics!$K$8)),Metrics!$K$8,"")))))</f>
        <v/>
      </c>
      <c r="U148">
        <f>IF(NOT(ISNUMBER('Weekly data'!G148)),"",IF(Metrics!$L$8="% of target",IF(ISNUMBER(T148),IF(T148=0,"",'Weekly data'!G148/T148),""),'Weekly data'!G148))</f>
        <v/>
      </c>
      <c r="V148">
        <f>IF(AND(ISNUMBER(U148),ISNUMBER(U147)),ABS(U148-U147),"")</f>
        <v/>
      </c>
      <c r="W148">
        <f>IF(COUNT(U136:U147)&lt;12,"",AVERAGE(U136:U147))</f>
        <v/>
      </c>
      <c r="X148">
        <f>IF(COUNT(V137:V147)&lt;11,"",AVERAGE(V137:V147))</f>
        <v/>
      </c>
      <c r="Y148">
        <f>IF(OR(W148="",X148=""),"",W148+2.66*X148)</f>
        <v/>
      </c>
      <c r="Z148">
        <f>IF(OR(W148="",X148=""),"",W148-2.66*X148)</f>
        <v/>
      </c>
      <c r="AA148">
        <f>IF(OR(W148="",COUNT(U141:U148)&lt;8),"",IF(COUNTIF(U141:U148,"&gt;"&amp;W148)=8,"Above",IF(COUNTIF(U141:U148,"&lt;"&amp;W148)=8,"Below","")))</f>
        <v/>
      </c>
      <c r="AB148">
        <f>IF('Weekly data'!$C148="","",IF(Metrics!$J$9="Seasonal bookings",IF(OR(N(IFERROR(INDEX(Targets!$E$6:$E$45,MATCH('Weekly data'!$C148,Targets!$A$6:$A$45,0)),0))=0,SUM(Seasonality!$B$6:$B$18)=0),"",IFERROR(INDEX(Targets!$E$6:$E$45,MATCH('Weekly data'!$C148,Targets!$A$6:$A$45,0)),0)*$B148/SUM(Seasonality!$B$6:$B$18)),IF(Metrics!$J$9="Seasonal pipeline",IF(OR(N(IFERROR(INDEX(Targets!$E$6:$E$45,MATCH('Weekly data'!$C148,Targets!$A$6:$A$45,0)),0))=0,SUM(Seasonality!$C$6:$C$18)=0),"",IFERROR(INDEX(Targets!$E$6:$E$45,MATCH('Weekly data'!$C148,Targets!$A$6:$A$45,0)),0)*$C148/SUM(Seasonality!$C$6:$C$18)),IF(Metrics!$J$9="Quarter plan",IF(N(IFERROR(INDEX(Targets!$E$6:$E$45,MATCH('Weekly data'!$C148,Targets!$A$6:$A$45,0)),0))=0,"",IFERROR(INDEX(Targets!$E$6:$E$45,MATCH('Weekly data'!$C148,Targets!$A$6:$A$45,0)),0)),IF(AND(Metrics!$J$9="Weekly",ISNUMBER(Metrics!$K$9)),Metrics!$K$9,"")))))</f>
        <v/>
      </c>
      <c r="AC148">
        <f>IF(NOT(ISNUMBER('Weekly data'!H148)),"",IF(Metrics!$L$9="% of target",IF(ISNUMBER(AB148),IF(AB148=0,"",'Weekly data'!H148/AB148),""),'Weekly data'!H148))</f>
        <v/>
      </c>
      <c r="AD148">
        <f>IF(AND(ISNUMBER(AC148),ISNUMBER(AC147)),ABS(AC148-AC147),"")</f>
        <v/>
      </c>
      <c r="AE148">
        <f>IF(COUNT(AC136:AC147)&lt;12,"",AVERAGE(AC136:AC147))</f>
        <v/>
      </c>
      <c r="AF148">
        <f>IF(COUNT(AD137:AD147)&lt;11,"",AVERAGE(AD137:AD147))</f>
        <v/>
      </c>
      <c r="AG148">
        <f>IF(OR(AE148="",AF148=""),"",AE148+2.66*AF148)</f>
        <v/>
      </c>
      <c r="AH148">
        <f>IF(OR(AE148="",AF148=""),"",AE148-2.66*AF148)</f>
        <v/>
      </c>
      <c r="AI148">
        <f>IF(OR(AE148="",COUNT(AC141:AC148)&lt;8),"",IF(COUNTIF(AC141:AC148,"&gt;"&amp;AE148)=8,"Above",IF(COUNTIF(AC141:AC148,"&lt;"&amp;AE148)=8,"Below","")))</f>
        <v/>
      </c>
      <c r="AJ148">
        <f>IF('Weekly data'!$C148="","",IF(Metrics!$J$10="Seasonal bookings",IF(OR(N(IFERROR(INDEX(Targets!$F$6:$F$45,MATCH('Weekly data'!$C148,Targets!$A$6:$A$45,0)),0))=0,SUM(Seasonality!$B$6:$B$18)=0),"",IFERROR(INDEX(Targets!$F$6:$F$45,MATCH('Weekly data'!$C148,Targets!$A$6:$A$45,0)),0)*$B148/SUM(Seasonality!$B$6:$B$18)),IF(Metrics!$J$10="Seasonal pipeline",IF(OR(N(IFERROR(INDEX(Targets!$F$6:$F$45,MATCH('Weekly data'!$C148,Targets!$A$6:$A$45,0)),0))=0,SUM(Seasonality!$C$6:$C$18)=0),"",IFERROR(INDEX(Targets!$F$6:$F$45,MATCH('Weekly data'!$C148,Targets!$A$6:$A$45,0)),0)*$C148/SUM(Seasonality!$C$6:$C$18)),IF(Metrics!$J$10="Quarter plan",IF(N(IFERROR(INDEX(Targets!$F$6:$F$45,MATCH('Weekly data'!$C148,Targets!$A$6:$A$45,0)),0))=0,"",IFERROR(INDEX(Targets!$F$6:$F$45,MATCH('Weekly data'!$C148,Targets!$A$6:$A$45,0)),0)),IF(AND(Metrics!$J$10="Weekly",ISNUMBER(Metrics!$K$10)),Metrics!$K$10,"")))))</f>
        <v/>
      </c>
      <c r="AK148">
        <f>IF(NOT(ISNUMBER('Weekly data'!I148)),"",IF(Metrics!$L$10="% of target",IF(ISNUMBER(AJ148),IF(AJ148=0,"",'Weekly data'!I148/AJ148),""),'Weekly data'!I148))</f>
        <v/>
      </c>
      <c r="AL148">
        <f>IF(AND(ISNUMBER(AK148),ISNUMBER(AK147)),ABS(AK148-AK147),"")</f>
        <v/>
      </c>
      <c r="AM148">
        <f>IF(COUNT(AK136:AK147)&lt;12,"",AVERAGE(AK136:AK147))</f>
        <v/>
      </c>
      <c r="AN148">
        <f>IF(COUNT(AL137:AL147)&lt;11,"",AVERAGE(AL137:AL147))</f>
        <v/>
      </c>
      <c r="AO148">
        <f>IF(OR(AM148="",AN148=""),"",AM148+2.66*AN148)</f>
        <v/>
      </c>
      <c r="AP148">
        <f>IF(OR(AM148="",AN148=""),"",AM148-2.66*AN148)</f>
        <v/>
      </c>
      <c r="AQ148">
        <f>IF(OR(AM148="",COUNT(AK141:AK148)&lt;8),"",IF(COUNTIF(AK141:AK148,"&gt;"&amp;AM148)=8,"Above",IF(COUNTIF(AK141:AK148,"&lt;"&amp;AM148)=8,"Below","")))</f>
        <v/>
      </c>
      <c r="AR148">
        <f>IF('Weekly data'!$C148="","",IF(Metrics!$J$11="Seasonal bookings",IF(OR(N(IFERROR(INDEX(Targets!$G$6:$G$45,MATCH('Weekly data'!$C148,Targets!$A$6:$A$45,0)),0))=0,SUM(Seasonality!$B$6:$B$18)=0),"",IFERROR(INDEX(Targets!$G$6:$G$45,MATCH('Weekly data'!$C148,Targets!$A$6:$A$45,0)),0)*$B148/SUM(Seasonality!$B$6:$B$18)),IF(Metrics!$J$11="Seasonal pipeline",IF(OR(N(IFERROR(INDEX(Targets!$G$6:$G$45,MATCH('Weekly data'!$C148,Targets!$A$6:$A$45,0)),0))=0,SUM(Seasonality!$C$6:$C$18)=0),"",IFERROR(INDEX(Targets!$G$6:$G$45,MATCH('Weekly data'!$C148,Targets!$A$6:$A$45,0)),0)*$C148/SUM(Seasonality!$C$6:$C$18)),IF(Metrics!$J$11="Quarter plan",IF(N(IFERROR(INDEX(Targets!$G$6:$G$45,MATCH('Weekly data'!$C148,Targets!$A$6:$A$45,0)),0))=0,"",IFERROR(INDEX(Targets!$G$6:$G$45,MATCH('Weekly data'!$C148,Targets!$A$6:$A$45,0)),0)),IF(AND(Metrics!$J$11="Weekly",ISNUMBER(Metrics!$K$11)),Metrics!$K$11,"")))))</f>
        <v/>
      </c>
      <c r="AS148">
        <f>IF(NOT(ISNUMBER('Weekly data'!J148)),"",IF(Metrics!$L$11="% of target",IF(ISNUMBER(AR148),IF(AR148=0,"",'Weekly data'!J148/AR148),""),'Weekly data'!J148))</f>
        <v/>
      </c>
      <c r="AT148">
        <f>IF(AND(ISNUMBER(AS148),ISNUMBER(AS147)),ABS(AS148-AS147),"")</f>
        <v/>
      </c>
      <c r="AU148">
        <f>IF(COUNT(AS136:AS147)&lt;12,"",AVERAGE(AS136:AS147))</f>
        <v/>
      </c>
      <c r="AV148">
        <f>IF(COUNT(AT137:AT147)&lt;11,"",AVERAGE(AT137:AT147))</f>
        <v/>
      </c>
      <c r="AW148">
        <f>IF(OR(AU148="",AV148=""),"",AU148+2.66*AV148)</f>
        <v/>
      </c>
      <c r="AX148">
        <f>IF(OR(AU148="",AV148=""),"",AU148-2.66*AV148)</f>
        <v/>
      </c>
      <c r="AY148">
        <f>IF(OR(AU148="",COUNT(AS141:AS148)&lt;8),"",IF(COUNTIF(AS141:AS148,"&gt;"&amp;AU148)=8,"Above",IF(COUNTIF(AS141:AS148,"&lt;"&amp;AU148)=8,"Below","")))</f>
        <v/>
      </c>
      <c r="AZ148">
        <f>IF('Weekly data'!$C148="","",IF(Metrics!$J$12="Seasonal bookings",IF(OR(N(IFERROR(INDEX(Targets!$H$6:$H$45,MATCH('Weekly data'!$C148,Targets!$A$6:$A$45,0)),0))=0,SUM(Seasonality!$B$6:$B$18)=0),"",IFERROR(INDEX(Targets!$H$6:$H$45,MATCH('Weekly data'!$C148,Targets!$A$6:$A$45,0)),0)*$B148/SUM(Seasonality!$B$6:$B$18)),IF(Metrics!$J$12="Seasonal pipeline",IF(OR(N(IFERROR(INDEX(Targets!$H$6:$H$45,MATCH('Weekly data'!$C148,Targets!$A$6:$A$45,0)),0))=0,SUM(Seasonality!$C$6:$C$18)=0),"",IFERROR(INDEX(Targets!$H$6:$H$45,MATCH('Weekly data'!$C148,Targets!$A$6:$A$45,0)),0)*$C148/SUM(Seasonality!$C$6:$C$18)),IF(Metrics!$J$12="Quarter plan",IF(N(IFERROR(INDEX(Targets!$H$6:$H$45,MATCH('Weekly data'!$C148,Targets!$A$6:$A$45,0)),0))=0,"",IFERROR(INDEX(Targets!$H$6:$H$45,MATCH('Weekly data'!$C148,Targets!$A$6:$A$45,0)),0)),IF(AND(Metrics!$J$12="Weekly",ISNUMBER(Metrics!$K$12)),Metrics!$K$12,"")))))</f>
        <v/>
      </c>
      <c r="BA148">
        <f>IF(NOT(ISNUMBER('Weekly data'!K148)),"",IF(Metrics!$L$12="% of target",IF(ISNUMBER(AZ148),IF(AZ148=0,"",'Weekly data'!K148/AZ148),""),'Weekly data'!K148))</f>
        <v/>
      </c>
      <c r="BB148">
        <f>IF(AND(ISNUMBER(BA148),ISNUMBER(BA147)),ABS(BA148-BA147),"")</f>
        <v/>
      </c>
      <c r="BC148">
        <f>IF(COUNT(BA136:BA147)&lt;12,"",AVERAGE(BA136:BA147))</f>
        <v/>
      </c>
      <c r="BD148">
        <f>IF(COUNT(BB137:BB147)&lt;11,"",AVERAGE(BB137:BB147))</f>
        <v/>
      </c>
      <c r="BE148">
        <f>IF(OR(BC148="",BD148=""),"",BC148+2.66*BD148)</f>
        <v/>
      </c>
      <c r="BF148">
        <f>IF(OR(BC148="",BD148=""),"",BC148-2.66*BD148)</f>
        <v/>
      </c>
      <c r="BG148">
        <f>IF(OR(BC148="",COUNT(BA141:BA148)&lt;8),"",IF(COUNTIF(BA141:BA148,"&gt;"&amp;BC148)=8,"Above",IF(COUNTIF(BA141:BA148,"&lt;"&amp;BC148)=8,"Below","")))</f>
        <v/>
      </c>
      <c r="BH148">
        <f>IF('Weekly data'!$C148="","",IF(Metrics!$J$13="Seasonal bookings",IF(OR(N(IFERROR(INDEX(Targets!$I$6:$I$45,MATCH('Weekly data'!$C148,Targets!$A$6:$A$45,0)),0))=0,SUM(Seasonality!$B$6:$B$18)=0),"",IFERROR(INDEX(Targets!$I$6:$I$45,MATCH('Weekly data'!$C148,Targets!$A$6:$A$45,0)),0)*$B148/SUM(Seasonality!$B$6:$B$18)),IF(Metrics!$J$13="Seasonal pipeline",IF(OR(N(IFERROR(INDEX(Targets!$I$6:$I$45,MATCH('Weekly data'!$C148,Targets!$A$6:$A$45,0)),0))=0,SUM(Seasonality!$C$6:$C$18)=0),"",IFERROR(INDEX(Targets!$I$6:$I$45,MATCH('Weekly data'!$C148,Targets!$A$6:$A$45,0)),0)*$C148/SUM(Seasonality!$C$6:$C$18)),IF(Metrics!$J$13="Quarter plan",IF(N(IFERROR(INDEX(Targets!$I$6:$I$45,MATCH('Weekly data'!$C148,Targets!$A$6:$A$45,0)),0))=0,"",IFERROR(INDEX(Targets!$I$6:$I$45,MATCH('Weekly data'!$C148,Targets!$A$6:$A$45,0)),0)),IF(AND(Metrics!$J$13="Weekly",ISNUMBER(Metrics!$K$13)),Metrics!$K$13,"")))))</f>
        <v/>
      </c>
      <c r="BI148">
        <f>IF(NOT(ISNUMBER('Weekly data'!L148)),"",IF(Metrics!$L$13="% of target",IF(ISNUMBER(BH148),IF(BH148=0,"",'Weekly data'!L148/BH148),""),'Weekly data'!L148))</f>
        <v/>
      </c>
      <c r="BJ148">
        <f>IF(AND(ISNUMBER(BI148),ISNUMBER(BI147)),ABS(BI148-BI147),"")</f>
        <v/>
      </c>
      <c r="BK148">
        <f>IF(COUNT(BI136:BI147)&lt;12,"",AVERAGE(BI136:BI147))</f>
        <v/>
      </c>
      <c r="BL148">
        <f>IF(COUNT(BJ137:BJ147)&lt;11,"",AVERAGE(BJ137:BJ147))</f>
        <v/>
      </c>
      <c r="BM148">
        <f>IF(OR(BK148="",BL148=""),"",BK148+2.66*BL148)</f>
        <v/>
      </c>
      <c r="BN148">
        <f>IF(OR(BK148="",BL148=""),"",BK148-2.66*BL148)</f>
        <v/>
      </c>
      <c r="BO148">
        <f>IF(OR(BK148="",COUNT(BI141:BI148)&lt;8),"",IF(COUNTIF(BI141:BI148,"&gt;"&amp;BK148)=8,"Above",IF(COUNTIF(BI141:BI148,"&lt;"&amp;BK148)=8,"Below","")))</f>
        <v/>
      </c>
      <c r="BP148">
        <f>IF('Weekly data'!$C148="","",IF(Metrics!$J$14="Seasonal bookings",IF(OR(N(IFERROR(INDEX(Targets!$J$6:$J$45,MATCH('Weekly data'!$C148,Targets!$A$6:$A$45,0)),0))=0,SUM(Seasonality!$B$6:$B$18)=0),"",IFERROR(INDEX(Targets!$J$6:$J$45,MATCH('Weekly data'!$C148,Targets!$A$6:$A$45,0)),0)*$B148/SUM(Seasonality!$B$6:$B$18)),IF(Metrics!$J$14="Seasonal pipeline",IF(OR(N(IFERROR(INDEX(Targets!$J$6:$J$45,MATCH('Weekly data'!$C148,Targets!$A$6:$A$45,0)),0))=0,SUM(Seasonality!$C$6:$C$18)=0),"",IFERROR(INDEX(Targets!$J$6:$J$45,MATCH('Weekly data'!$C148,Targets!$A$6:$A$45,0)),0)*$C148/SUM(Seasonality!$C$6:$C$18)),IF(Metrics!$J$14="Quarter plan",IF(N(IFERROR(INDEX(Targets!$J$6:$J$45,MATCH('Weekly data'!$C148,Targets!$A$6:$A$45,0)),0))=0,"",IFERROR(INDEX(Targets!$J$6:$J$45,MATCH('Weekly data'!$C148,Targets!$A$6:$A$45,0)),0)),IF(AND(Metrics!$J$14="Weekly",ISNUMBER(Metrics!$K$14)),Metrics!$K$14,"")))))</f>
        <v/>
      </c>
      <c r="BQ148">
        <f>IF(NOT(ISNUMBER('Weekly data'!M148)),"",IF(Metrics!$L$14="% of target",IF(ISNUMBER(BP148),IF(BP148=0,"",'Weekly data'!M148/BP148),""),'Weekly data'!M148))</f>
        <v/>
      </c>
      <c r="BR148">
        <f>IF(AND(ISNUMBER(BQ148),ISNUMBER(BQ147)),ABS(BQ148-BQ147),"")</f>
        <v/>
      </c>
      <c r="BS148">
        <f>IF(COUNT(BQ136:BQ147)&lt;12,"",AVERAGE(BQ136:BQ147))</f>
        <v/>
      </c>
      <c r="BT148">
        <f>IF(COUNT(BR137:BR147)&lt;11,"",AVERAGE(BR137:BR147))</f>
        <v/>
      </c>
      <c r="BU148">
        <f>IF(OR(BS148="",BT148=""),"",BS148+2.66*BT148)</f>
        <v/>
      </c>
      <c r="BV148">
        <f>IF(OR(BS148="",BT148=""),"",BS148-2.66*BT148)</f>
        <v/>
      </c>
      <c r="BW148">
        <f>IF(OR(BS148="",COUNT(BQ141:BQ148)&lt;8),"",IF(COUNTIF(BQ141:BQ148,"&gt;"&amp;BS148)=8,"Above",IF(COUNTIF(BQ141:BQ148,"&lt;"&amp;BS148)=8,"Below","")))</f>
        <v/>
      </c>
      <c r="BX148">
        <f>IF('Weekly data'!$C148="","",IF(Metrics!$J$15="Seasonal bookings",IF(OR(N(IFERROR(INDEX(Targets!$K$6:$K$45,MATCH('Weekly data'!$C148,Targets!$A$6:$A$45,0)),0))=0,SUM(Seasonality!$B$6:$B$18)=0),"",IFERROR(INDEX(Targets!$K$6:$K$45,MATCH('Weekly data'!$C148,Targets!$A$6:$A$45,0)),0)*$B148/SUM(Seasonality!$B$6:$B$18)),IF(Metrics!$J$15="Seasonal pipeline",IF(OR(N(IFERROR(INDEX(Targets!$K$6:$K$45,MATCH('Weekly data'!$C148,Targets!$A$6:$A$45,0)),0))=0,SUM(Seasonality!$C$6:$C$18)=0),"",IFERROR(INDEX(Targets!$K$6:$K$45,MATCH('Weekly data'!$C148,Targets!$A$6:$A$45,0)),0)*$C148/SUM(Seasonality!$C$6:$C$18)),IF(Metrics!$J$15="Quarter plan",IF(N(IFERROR(INDEX(Targets!$K$6:$K$45,MATCH('Weekly data'!$C148,Targets!$A$6:$A$45,0)),0))=0,"",IFERROR(INDEX(Targets!$K$6:$K$45,MATCH('Weekly data'!$C148,Targets!$A$6:$A$45,0)),0)),IF(AND(Metrics!$J$15="Weekly",ISNUMBER(Metrics!$K$15)),Metrics!$K$15,"")))))</f>
        <v/>
      </c>
      <c r="BY148">
        <f>IF(NOT(ISNUMBER('Weekly data'!N148)),"",IF(Metrics!$L$15="% of target",IF(ISNUMBER(BX148),IF(BX148=0,"",'Weekly data'!N148/BX148),""),'Weekly data'!N148))</f>
        <v/>
      </c>
      <c r="BZ148">
        <f>IF(AND(ISNUMBER(BY148),ISNUMBER(BY147)),ABS(BY148-BY147),"")</f>
        <v/>
      </c>
      <c r="CA148">
        <f>IF(COUNT(BY136:BY147)&lt;12,"",AVERAGE(BY136:BY147))</f>
        <v/>
      </c>
      <c r="CB148">
        <f>IF(COUNT(BZ137:BZ147)&lt;11,"",AVERAGE(BZ137:BZ147))</f>
        <v/>
      </c>
      <c r="CC148">
        <f>IF(OR(CA148="",CB148=""),"",CA148+2.66*CB148)</f>
        <v/>
      </c>
      <c r="CD148">
        <f>IF(OR(CA148="",CB148=""),"",CA148-2.66*CB148)</f>
        <v/>
      </c>
      <c r="CE148">
        <f>IF(OR(CA148="",COUNT(BY141:BY148)&lt;8),"",IF(COUNTIF(BY141:BY148,"&gt;"&amp;CA148)=8,"Above",IF(COUNTIF(BY141:BY148,"&lt;"&amp;CA148)=8,"Below","")))</f>
        <v/>
      </c>
      <c r="CF148">
        <f>IF('Weekly data'!$C148="","",IF(Metrics!$J$16="Seasonal bookings",IF(OR(N(IFERROR(INDEX(Targets!$L$6:$L$45,MATCH('Weekly data'!$C148,Targets!$A$6:$A$45,0)),0))=0,SUM(Seasonality!$B$6:$B$18)=0),"",IFERROR(INDEX(Targets!$L$6:$L$45,MATCH('Weekly data'!$C148,Targets!$A$6:$A$45,0)),0)*$B148/SUM(Seasonality!$B$6:$B$18)),IF(Metrics!$J$16="Seasonal pipeline",IF(OR(N(IFERROR(INDEX(Targets!$L$6:$L$45,MATCH('Weekly data'!$C148,Targets!$A$6:$A$45,0)),0))=0,SUM(Seasonality!$C$6:$C$18)=0),"",IFERROR(INDEX(Targets!$L$6:$L$45,MATCH('Weekly data'!$C148,Targets!$A$6:$A$45,0)),0)*$C148/SUM(Seasonality!$C$6:$C$18)),IF(Metrics!$J$16="Quarter plan",IF(N(IFERROR(INDEX(Targets!$L$6:$L$45,MATCH('Weekly data'!$C148,Targets!$A$6:$A$45,0)),0))=0,"",IFERROR(INDEX(Targets!$L$6:$L$45,MATCH('Weekly data'!$C148,Targets!$A$6:$A$45,0)),0)),IF(AND(Metrics!$J$16="Weekly",ISNUMBER(Metrics!$K$16)),Metrics!$K$16,"")))))</f>
        <v/>
      </c>
      <c r="CG148">
        <f>IF(NOT(ISNUMBER('Weekly data'!O148)),"",IF(Metrics!$L$16="% of target",IF(ISNUMBER(CF148),IF(CF148=0,"",'Weekly data'!O148/CF148),""),'Weekly data'!O148))</f>
        <v/>
      </c>
      <c r="CH148">
        <f>IF(AND(ISNUMBER(CG148),ISNUMBER(CG147)),ABS(CG148-CG147),"")</f>
        <v/>
      </c>
      <c r="CI148">
        <f>IF(COUNT(CG136:CG147)&lt;12,"",AVERAGE(CG136:CG147))</f>
        <v/>
      </c>
      <c r="CJ148">
        <f>IF(COUNT(CH137:CH147)&lt;11,"",AVERAGE(CH137:CH147))</f>
        <v/>
      </c>
      <c r="CK148">
        <f>IF(OR(CI148="",CJ148=""),"",CI148+2.66*CJ148)</f>
        <v/>
      </c>
      <c r="CL148">
        <f>IF(OR(CI148="",CJ148=""),"",CI148-2.66*CJ148)</f>
        <v/>
      </c>
      <c r="CM148">
        <f>IF(OR(CI148="",COUNT(CG141:CG148)&lt;8),"",IF(COUNTIF(CG141:CG148,"&gt;"&amp;CI148)=8,"Above",IF(COUNTIF(CG141:CG148,"&lt;"&amp;CI148)=8,"Below","")))</f>
        <v/>
      </c>
      <c r="CN148">
        <f>IF('Weekly data'!$C148="","",IF(Metrics!$J$17="Seasonal bookings",IF(OR(N(IFERROR(INDEX(Targets!$M$6:$M$45,MATCH('Weekly data'!$C148,Targets!$A$6:$A$45,0)),0))=0,SUM(Seasonality!$B$6:$B$18)=0),"",IFERROR(INDEX(Targets!$M$6:$M$45,MATCH('Weekly data'!$C148,Targets!$A$6:$A$45,0)),0)*$B148/SUM(Seasonality!$B$6:$B$18)),IF(Metrics!$J$17="Seasonal pipeline",IF(OR(N(IFERROR(INDEX(Targets!$M$6:$M$45,MATCH('Weekly data'!$C148,Targets!$A$6:$A$45,0)),0))=0,SUM(Seasonality!$C$6:$C$18)=0),"",IFERROR(INDEX(Targets!$M$6:$M$45,MATCH('Weekly data'!$C148,Targets!$A$6:$A$45,0)),0)*$C148/SUM(Seasonality!$C$6:$C$18)),IF(Metrics!$J$17="Quarter plan",IF(N(IFERROR(INDEX(Targets!$M$6:$M$45,MATCH('Weekly data'!$C148,Targets!$A$6:$A$45,0)),0))=0,"",IFERROR(INDEX(Targets!$M$6:$M$45,MATCH('Weekly data'!$C148,Targets!$A$6:$A$45,0)),0)),IF(AND(Metrics!$J$17="Weekly",ISNUMBER(Metrics!$K$17)),Metrics!$K$17,"")))))</f>
        <v/>
      </c>
      <c r="CO148">
        <f>IF(NOT(ISNUMBER('Weekly data'!P148)),"",IF(Metrics!$L$17="% of target",IF(ISNUMBER(CN148),IF(CN148=0,"",'Weekly data'!P148/CN148),""),'Weekly data'!P148))</f>
        <v/>
      </c>
      <c r="CP148">
        <f>IF(AND(ISNUMBER(CO148),ISNUMBER(CO147)),ABS(CO148-CO147),"")</f>
        <v/>
      </c>
      <c r="CQ148">
        <f>IF(COUNT(CO136:CO147)&lt;12,"",AVERAGE(CO136:CO147))</f>
        <v/>
      </c>
      <c r="CR148">
        <f>IF(COUNT(CP137:CP147)&lt;11,"",AVERAGE(CP137:CP147))</f>
        <v/>
      </c>
      <c r="CS148">
        <f>IF(OR(CQ148="",CR148=""),"",CQ148+2.66*CR148)</f>
        <v/>
      </c>
      <c r="CT148">
        <f>IF(OR(CQ148="",CR148=""),"",CQ148-2.66*CR148)</f>
        <v/>
      </c>
      <c r="CU148">
        <f>IF(OR(CQ148="",COUNT(CO141:CO148)&lt;8),"",IF(COUNTIF(CO141:CO148,"&gt;"&amp;CQ148)=8,"Above",IF(COUNTIF(CO141:CO148,"&lt;"&amp;CQ148)=8,"Below","")))</f>
        <v/>
      </c>
    </row>
    <row r="149">
      <c r="A149" s="8">
        <f>'Weekly data'!A149</f>
        <v/>
      </c>
      <c r="B149">
        <f>IF('Weekly data'!D149="","",INDEX(Seasonality!$B$6:$B$18,'Weekly data'!D149))</f>
        <v/>
      </c>
      <c r="C149">
        <f>IF('Weekly data'!D149="","",INDEX(Seasonality!$C$6:$C$18,'Weekly data'!D149))</f>
        <v/>
      </c>
      <c r="D149">
        <f>IF('Weekly data'!$C149="","",IF(Metrics!$J$6="Seasonal bookings",IF(OR(N(IFERROR(INDEX(Targets!$B$6:$B$45,MATCH('Weekly data'!$C149,Targets!$A$6:$A$45,0)),0))=0,SUM(Seasonality!$B$6:$B$18)=0),"",IFERROR(INDEX(Targets!$B$6:$B$45,MATCH('Weekly data'!$C149,Targets!$A$6:$A$45,0)),0)*$B149/SUM(Seasonality!$B$6:$B$18)),IF(Metrics!$J$6="Seasonal pipeline",IF(OR(N(IFERROR(INDEX(Targets!$B$6:$B$45,MATCH('Weekly data'!$C149,Targets!$A$6:$A$45,0)),0))=0,SUM(Seasonality!$C$6:$C$18)=0),"",IFERROR(INDEX(Targets!$B$6:$B$45,MATCH('Weekly data'!$C149,Targets!$A$6:$A$45,0)),0)*$C149/SUM(Seasonality!$C$6:$C$18)),IF(Metrics!$J$6="Quarter plan",IF(N(IFERROR(INDEX(Targets!$B$6:$B$45,MATCH('Weekly data'!$C149,Targets!$A$6:$A$45,0)),0))=0,"",IFERROR(INDEX(Targets!$B$6:$B$45,MATCH('Weekly data'!$C149,Targets!$A$6:$A$45,0)),0)),IF(AND(Metrics!$J$6="Weekly",ISNUMBER(Metrics!$K$6)),Metrics!$K$6,"")))))</f>
        <v/>
      </c>
      <c r="E149">
        <f>IF(NOT(ISNUMBER('Weekly data'!E149)),"",IF(Metrics!$L$6="% of target",IF(ISNUMBER(D149),IF(D149=0,"",'Weekly data'!E149/D149),""),'Weekly data'!E149))</f>
        <v/>
      </c>
      <c r="F149">
        <f>IF(AND(ISNUMBER(E149),ISNUMBER(E148)),ABS(E149-E148),"")</f>
        <v/>
      </c>
      <c r="G149">
        <f>IF(COUNT(E137:E148)&lt;12,"",AVERAGE(E137:E148))</f>
        <v/>
      </c>
      <c r="H149">
        <f>IF(COUNT(F138:F148)&lt;11,"",AVERAGE(F138:F148))</f>
        <v/>
      </c>
      <c r="I149">
        <f>IF(OR(G149="",H149=""),"",G149+2.66*H149)</f>
        <v/>
      </c>
      <c r="J149">
        <f>IF(OR(G149="",H149=""),"",G149-2.66*H149)</f>
        <v/>
      </c>
      <c r="K149">
        <f>IF(OR(G149="",COUNT(E142:E149)&lt;8),"",IF(COUNTIF(E142:E149,"&gt;"&amp;G149)=8,"Above",IF(COUNTIF(E142:E149,"&lt;"&amp;G149)=8,"Below","")))</f>
        <v/>
      </c>
      <c r="L149">
        <f>IF('Weekly data'!$C149="","",IF(Metrics!$J$7="Seasonal bookings",IF(OR(N(IFERROR(INDEX(Targets!$C$6:$C$45,MATCH('Weekly data'!$C149,Targets!$A$6:$A$45,0)),0))=0,SUM(Seasonality!$B$6:$B$18)=0),"",IFERROR(INDEX(Targets!$C$6:$C$45,MATCH('Weekly data'!$C149,Targets!$A$6:$A$45,0)),0)*$B149/SUM(Seasonality!$B$6:$B$18)),IF(Metrics!$J$7="Seasonal pipeline",IF(OR(N(IFERROR(INDEX(Targets!$C$6:$C$45,MATCH('Weekly data'!$C149,Targets!$A$6:$A$45,0)),0))=0,SUM(Seasonality!$C$6:$C$18)=0),"",IFERROR(INDEX(Targets!$C$6:$C$45,MATCH('Weekly data'!$C149,Targets!$A$6:$A$45,0)),0)*$C149/SUM(Seasonality!$C$6:$C$18)),IF(Metrics!$J$7="Quarter plan",IF(N(IFERROR(INDEX(Targets!$C$6:$C$45,MATCH('Weekly data'!$C149,Targets!$A$6:$A$45,0)),0))=0,"",IFERROR(INDEX(Targets!$C$6:$C$45,MATCH('Weekly data'!$C149,Targets!$A$6:$A$45,0)),0)),IF(AND(Metrics!$J$7="Weekly",ISNUMBER(Metrics!$K$7)),Metrics!$K$7,"")))))</f>
        <v/>
      </c>
      <c r="M149">
        <f>IF(NOT(ISNUMBER('Weekly data'!F149)),"",IF(Metrics!$L$7="% of target",IF(ISNUMBER(L149),IF(L149=0,"",'Weekly data'!F149/L149),""),'Weekly data'!F149))</f>
        <v/>
      </c>
      <c r="N149">
        <f>IF(AND(ISNUMBER(M149),ISNUMBER(M148)),ABS(M149-M148),"")</f>
        <v/>
      </c>
      <c r="O149">
        <f>IF(COUNT(M137:M148)&lt;12,"",AVERAGE(M137:M148))</f>
        <v/>
      </c>
      <c r="P149">
        <f>IF(COUNT(N138:N148)&lt;11,"",AVERAGE(N138:N148))</f>
        <v/>
      </c>
      <c r="Q149">
        <f>IF(OR(O149="",P149=""),"",O149+2.66*P149)</f>
        <v/>
      </c>
      <c r="R149">
        <f>IF(OR(O149="",P149=""),"",O149-2.66*P149)</f>
        <v/>
      </c>
      <c r="S149">
        <f>IF(OR(O149="",COUNT(M142:M149)&lt;8),"",IF(COUNTIF(M142:M149,"&gt;"&amp;O149)=8,"Above",IF(COUNTIF(M142:M149,"&lt;"&amp;O149)=8,"Below","")))</f>
        <v/>
      </c>
      <c r="T149">
        <f>IF('Weekly data'!$C149="","",IF(Metrics!$J$8="Seasonal bookings",IF(OR(N(IFERROR(INDEX(Targets!$D$6:$D$45,MATCH('Weekly data'!$C149,Targets!$A$6:$A$45,0)),0))=0,SUM(Seasonality!$B$6:$B$18)=0),"",IFERROR(INDEX(Targets!$D$6:$D$45,MATCH('Weekly data'!$C149,Targets!$A$6:$A$45,0)),0)*$B149/SUM(Seasonality!$B$6:$B$18)),IF(Metrics!$J$8="Seasonal pipeline",IF(OR(N(IFERROR(INDEX(Targets!$D$6:$D$45,MATCH('Weekly data'!$C149,Targets!$A$6:$A$45,0)),0))=0,SUM(Seasonality!$C$6:$C$18)=0),"",IFERROR(INDEX(Targets!$D$6:$D$45,MATCH('Weekly data'!$C149,Targets!$A$6:$A$45,0)),0)*$C149/SUM(Seasonality!$C$6:$C$18)),IF(Metrics!$J$8="Quarter plan",IF(N(IFERROR(INDEX(Targets!$D$6:$D$45,MATCH('Weekly data'!$C149,Targets!$A$6:$A$45,0)),0))=0,"",IFERROR(INDEX(Targets!$D$6:$D$45,MATCH('Weekly data'!$C149,Targets!$A$6:$A$45,0)),0)),IF(AND(Metrics!$J$8="Weekly",ISNUMBER(Metrics!$K$8)),Metrics!$K$8,"")))))</f>
        <v/>
      </c>
      <c r="U149">
        <f>IF(NOT(ISNUMBER('Weekly data'!G149)),"",IF(Metrics!$L$8="% of target",IF(ISNUMBER(T149),IF(T149=0,"",'Weekly data'!G149/T149),""),'Weekly data'!G149))</f>
        <v/>
      </c>
      <c r="V149">
        <f>IF(AND(ISNUMBER(U149),ISNUMBER(U148)),ABS(U149-U148),"")</f>
        <v/>
      </c>
      <c r="W149">
        <f>IF(COUNT(U137:U148)&lt;12,"",AVERAGE(U137:U148))</f>
        <v/>
      </c>
      <c r="X149">
        <f>IF(COUNT(V138:V148)&lt;11,"",AVERAGE(V138:V148))</f>
        <v/>
      </c>
      <c r="Y149">
        <f>IF(OR(W149="",X149=""),"",W149+2.66*X149)</f>
        <v/>
      </c>
      <c r="Z149">
        <f>IF(OR(W149="",X149=""),"",W149-2.66*X149)</f>
        <v/>
      </c>
      <c r="AA149">
        <f>IF(OR(W149="",COUNT(U142:U149)&lt;8),"",IF(COUNTIF(U142:U149,"&gt;"&amp;W149)=8,"Above",IF(COUNTIF(U142:U149,"&lt;"&amp;W149)=8,"Below","")))</f>
        <v/>
      </c>
      <c r="AB149">
        <f>IF('Weekly data'!$C149="","",IF(Metrics!$J$9="Seasonal bookings",IF(OR(N(IFERROR(INDEX(Targets!$E$6:$E$45,MATCH('Weekly data'!$C149,Targets!$A$6:$A$45,0)),0))=0,SUM(Seasonality!$B$6:$B$18)=0),"",IFERROR(INDEX(Targets!$E$6:$E$45,MATCH('Weekly data'!$C149,Targets!$A$6:$A$45,0)),0)*$B149/SUM(Seasonality!$B$6:$B$18)),IF(Metrics!$J$9="Seasonal pipeline",IF(OR(N(IFERROR(INDEX(Targets!$E$6:$E$45,MATCH('Weekly data'!$C149,Targets!$A$6:$A$45,0)),0))=0,SUM(Seasonality!$C$6:$C$18)=0),"",IFERROR(INDEX(Targets!$E$6:$E$45,MATCH('Weekly data'!$C149,Targets!$A$6:$A$45,0)),0)*$C149/SUM(Seasonality!$C$6:$C$18)),IF(Metrics!$J$9="Quarter plan",IF(N(IFERROR(INDEX(Targets!$E$6:$E$45,MATCH('Weekly data'!$C149,Targets!$A$6:$A$45,0)),0))=0,"",IFERROR(INDEX(Targets!$E$6:$E$45,MATCH('Weekly data'!$C149,Targets!$A$6:$A$45,0)),0)),IF(AND(Metrics!$J$9="Weekly",ISNUMBER(Metrics!$K$9)),Metrics!$K$9,"")))))</f>
        <v/>
      </c>
      <c r="AC149">
        <f>IF(NOT(ISNUMBER('Weekly data'!H149)),"",IF(Metrics!$L$9="% of target",IF(ISNUMBER(AB149),IF(AB149=0,"",'Weekly data'!H149/AB149),""),'Weekly data'!H149))</f>
        <v/>
      </c>
      <c r="AD149">
        <f>IF(AND(ISNUMBER(AC149),ISNUMBER(AC148)),ABS(AC149-AC148),"")</f>
        <v/>
      </c>
      <c r="AE149">
        <f>IF(COUNT(AC137:AC148)&lt;12,"",AVERAGE(AC137:AC148))</f>
        <v/>
      </c>
      <c r="AF149">
        <f>IF(COUNT(AD138:AD148)&lt;11,"",AVERAGE(AD138:AD148))</f>
        <v/>
      </c>
      <c r="AG149">
        <f>IF(OR(AE149="",AF149=""),"",AE149+2.66*AF149)</f>
        <v/>
      </c>
      <c r="AH149">
        <f>IF(OR(AE149="",AF149=""),"",AE149-2.66*AF149)</f>
        <v/>
      </c>
      <c r="AI149">
        <f>IF(OR(AE149="",COUNT(AC142:AC149)&lt;8),"",IF(COUNTIF(AC142:AC149,"&gt;"&amp;AE149)=8,"Above",IF(COUNTIF(AC142:AC149,"&lt;"&amp;AE149)=8,"Below","")))</f>
        <v/>
      </c>
      <c r="AJ149">
        <f>IF('Weekly data'!$C149="","",IF(Metrics!$J$10="Seasonal bookings",IF(OR(N(IFERROR(INDEX(Targets!$F$6:$F$45,MATCH('Weekly data'!$C149,Targets!$A$6:$A$45,0)),0))=0,SUM(Seasonality!$B$6:$B$18)=0),"",IFERROR(INDEX(Targets!$F$6:$F$45,MATCH('Weekly data'!$C149,Targets!$A$6:$A$45,0)),0)*$B149/SUM(Seasonality!$B$6:$B$18)),IF(Metrics!$J$10="Seasonal pipeline",IF(OR(N(IFERROR(INDEX(Targets!$F$6:$F$45,MATCH('Weekly data'!$C149,Targets!$A$6:$A$45,0)),0))=0,SUM(Seasonality!$C$6:$C$18)=0),"",IFERROR(INDEX(Targets!$F$6:$F$45,MATCH('Weekly data'!$C149,Targets!$A$6:$A$45,0)),0)*$C149/SUM(Seasonality!$C$6:$C$18)),IF(Metrics!$J$10="Quarter plan",IF(N(IFERROR(INDEX(Targets!$F$6:$F$45,MATCH('Weekly data'!$C149,Targets!$A$6:$A$45,0)),0))=0,"",IFERROR(INDEX(Targets!$F$6:$F$45,MATCH('Weekly data'!$C149,Targets!$A$6:$A$45,0)),0)),IF(AND(Metrics!$J$10="Weekly",ISNUMBER(Metrics!$K$10)),Metrics!$K$10,"")))))</f>
        <v/>
      </c>
      <c r="AK149">
        <f>IF(NOT(ISNUMBER('Weekly data'!I149)),"",IF(Metrics!$L$10="% of target",IF(ISNUMBER(AJ149),IF(AJ149=0,"",'Weekly data'!I149/AJ149),""),'Weekly data'!I149))</f>
        <v/>
      </c>
      <c r="AL149">
        <f>IF(AND(ISNUMBER(AK149),ISNUMBER(AK148)),ABS(AK149-AK148),"")</f>
        <v/>
      </c>
      <c r="AM149">
        <f>IF(COUNT(AK137:AK148)&lt;12,"",AVERAGE(AK137:AK148))</f>
        <v/>
      </c>
      <c r="AN149">
        <f>IF(COUNT(AL138:AL148)&lt;11,"",AVERAGE(AL138:AL148))</f>
        <v/>
      </c>
      <c r="AO149">
        <f>IF(OR(AM149="",AN149=""),"",AM149+2.66*AN149)</f>
        <v/>
      </c>
      <c r="AP149">
        <f>IF(OR(AM149="",AN149=""),"",AM149-2.66*AN149)</f>
        <v/>
      </c>
      <c r="AQ149">
        <f>IF(OR(AM149="",COUNT(AK142:AK149)&lt;8),"",IF(COUNTIF(AK142:AK149,"&gt;"&amp;AM149)=8,"Above",IF(COUNTIF(AK142:AK149,"&lt;"&amp;AM149)=8,"Below","")))</f>
        <v/>
      </c>
      <c r="AR149">
        <f>IF('Weekly data'!$C149="","",IF(Metrics!$J$11="Seasonal bookings",IF(OR(N(IFERROR(INDEX(Targets!$G$6:$G$45,MATCH('Weekly data'!$C149,Targets!$A$6:$A$45,0)),0))=0,SUM(Seasonality!$B$6:$B$18)=0),"",IFERROR(INDEX(Targets!$G$6:$G$45,MATCH('Weekly data'!$C149,Targets!$A$6:$A$45,0)),0)*$B149/SUM(Seasonality!$B$6:$B$18)),IF(Metrics!$J$11="Seasonal pipeline",IF(OR(N(IFERROR(INDEX(Targets!$G$6:$G$45,MATCH('Weekly data'!$C149,Targets!$A$6:$A$45,0)),0))=0,SUM(Seasonality!$C$6:$C$18)=0),"",IFERROR(INDEX(Targets!$G$6:$G$45,MATCH('Weekly data'!$C149,Targets!$A$6:$A$45,0)),0)*$C149/SUM(Seasonality!$C$6:$C$18)),IF(Metrics!$J$11="Quarter plan",IF(N(IFERROR(INDEX(Targets!$G$6:$G$45,MATCH('Weekly data'!$C149,Targets!$A$6:$A$45,0)),0))=0,"",IFERROR(INDEX(Targets!$G$6:$G$45,MATCH('Weekly data'!$C149,Targets!$A$6:$A$45,0)),0)),IF(AND(Metrics!$J$11="Weekly",ISNUMBER(Metrics!$K$11)),Metrics!$K$11,"")))))</f>
        <v/>
      </c>
      <c r="AS149">
        <f>IF(NOT(ISNUMBER('Weekly data'!J149)),"",IF(Metrics!$L$11="% of target",IF(ISNUMBER(AR149),IF(AR149=0,"",'Weekly data'!J149/AR149),""),'Weekly data'!J149))</f>
        <v/>
      </c>
      <c r="AT149">
        <f>IF(AND(ISNUMBER(AS149),ISNUMBER(AS148)),ABS(AS149-AS148),"")</f>
        <v/>
      </c>
      <c r="AU149">
        <f>IF(COUNT(AS137:AS148)&lt;12,"",AVERAGE(AS137:AS148))</f>
        <v/>
      </c>
      <c r="AV149">
        <f>IF(COUNT(AT138:AT148)&lt;11,"",AVERAGE(AT138:AT148))</f>
        <v/>
      </c>
      <c r="AW149">
        <f>IF(OR(AU149="",AV149=""),"",AU149+2.66*AV149)</f>
        <v/>
      </c>
      <c r="AX149">
        <f>IF(OR(AU149="",AV149=""),"",AU149-2.66*AV149)</f>
        <v/>
      </c>
      <c r="AY149">
        <f>IF(OR(AU149="",COUNT(AS142:AS149)&lt;8),"",IF(COUNTIF(AS142:AS149,"&gt;"&amp;AU149)=8,"Above",IF(COUNTIF(AS142:AS149,"&lt;"&amp;AU149)=8,"Below","")))</f>
        <v/>
      </c>
      <c r="AZ149">
        <f>IF('Weekly data'!$C149="","",IF(Metrics!$J$12="Seasonal bookings",IF(OR(N(IFERROR(INDEX(Targets!$H$6:$H$45,MATCH('Weekly data'!$C149,Targets!$A$6:$A$45,0)),0))=0,SUM(Seasonality!$B$6:$B$18)=0),"",IFERROR(INDEX(Targets!$H$6:$H$45,MATCH('Weekly data'!$C149,Targets!$A$6:$A$45,0)),0)*$B149/SUM(Seasonality!$B$6:$B$18)),IF(Metrics!$J$12="Seasonal pipeline",IF(OR(N(IFERROR(INDEX(Targets!$H$6:$H$45,MATCH('Weekly data'!$C149,Targets!$A$6:$A$45,0)),0))=0,SUM(Seasonality!$C$6:$C$18)=0),"",IFERROR(INDEX(Targets!$H$6:$H$45,MATCH('Weekly data'!$C149,Targets!$A$6:$A$45,0)),0)*$C149/SUM(Seasonality!$C$6:$C$18)),IF(Metrics!$J$12="Quarter plan",IF(N(IFERROR(INDEX(Targets!$H$6:$H$45,MATCH('Weekly data'!$C149,Targets!$A$6:$A$45,0)),0))=0,"",IFERROR(INDEX(Targets!$H$6:$H$45,MATCH('Weekly data'!$C149,Targets!$A$6:$A$45,0)),0)),IF(AND(Metrics!$J$12="Weekly",ISNUMBER(Metrics!$K$12)),Metrics!$K$12,"")))))</f>
        <v/>
      </c>
      <c r="BA149">
        <f>IF(NOT(ISNUMBER('Weekly data'!K149)),"",IF(Metrics!$L$12="% of target",IF(ISNUMBER(AZ149),IF(AZ149=0,"",'Weekly data'!K149/AZ149),""),'Weekly data'!K149))</f>
        <v/>
      </c>
      <c r="BB149">
        <f>IF(AND(ISNUMBER(BA149),ISNUMBER(BA148)),ABS(BA149-BA148),"")</f>
        <v/>
      </c>
      <c r="BC149">
        <f>IF(COUNT(BA137:BA148)&lt;12,"",AVERAGE(BA137:BA148))</f>
        <v/>
      </c>
      <c r="BD149">
        <f>IF(COUNT(BB138:BB148)&lt;11,"",AVERAGE(BB138:BB148))</f>
        <v/>
      </c>
      <c r="BE149">
        <f>IF(OR(BC149="",BD149=""),"",BC149+2.66*BD149)</f>
        <v/>
      </c>
      <c r="BF149">
        <f>IF(OR(BC149="",BD149=""),"",BC149-2.66*BD149)</f>
        <v/>
      </c>
      <c r="BG149">
        <f>IF(OR(BC149="",COUNT(BA142:BA149)&lt;8),"",IF(COUNTIF(BA142:BA149,"&gt;"&amp;BC149)=8,"Above",IF(COUNTIF(BA142:BA149,"&lt;"&amp;BC149)=8,"Below","")))</f>
        <v/>
      </c>
      <c r="BH149">
        <f>IF('Weekly data'!$C149="","",IF(Metrics!$J$13="Seasonal bookings",IF(OR(N(IFERROR(INDEX(Targets!$I$6:$I$45,MATCH('Weekly data'!$C149,Targets!$A$6:$A$45,0)),0))=0,SUM(Seasonality!$B$6:$B$18)=0),"",IFERROR(INDEX(Targets!$I$6:$I$45,MATCH('Weekly data'!$C149,Targets!$A$6:$A$45,0)),0)*$B149/SUM(Seasonality!$B$6:$B$18)),IF(Metrics!$J$13="Seasonal pipeline",IF(OR(N(IFERROR(INDEX(Targets!$I$6:$I$45,MATCH('Weekly data'!$C149,Targets!$A$6:$A$45,0)),0))=0,SUM(Seasonality!$C$6:$C$18)=0),"",IFERROR(INDEX(Targets!$I$6:$I$45,MATCH('Weekly data'!$C149,Targets!$A$6:$A$45,0)),0)*$C149/SUM(Seasonality!$C$6:$C$18)),IF(Metrics!$J$13="Quarter plan",IF(N(IFERROR(INDEX(Targets!$I$6:$I$45,MATCH('Weekly data'!$C149,Targets!$A$6:$A$45,0)),0))=0,"",IFERROR(INDEX(Targets!$I$6:$I$45,MATCH('Weekly data'!$C149,Targets!$A$6:$A$45,0)),0)),IF(AND(Metrics!$J$13="Weekly",ISNUMBER(Metrics!$K$13)),Metrics!$K$13,"")))))</f>
        <v/>
      </c>
      <c r="BI149">
        <f>IF(NOT(ISNUMBER('Weekly data'!L149)),"",IF(Metrics!$L$13="% of target",IF(ISNUMBER(BH149),IF(BH149=0,"",'Weekly data'!L149/BH149),""),'Weekly data'!L149))</f>
        <v/>
      </c>
      <c r="BJ149">
        <f>IF(AND(ISNUMBER(BI149),ISNUMBER(BI148)),ABS(BI149-BI148),"")</f>
        <v/>
      </c>
      <c r="BK149">
        <f>IF(COUNT(BI137:BI148)&lt;12,"",AVERAGE(BI137:BI148))</f>
        <v/>
      </c>
      <c r="BL149">
        <f>IF(COUNT(BJ138:BJ148)&lt;11,"",AVERAGE(BJ138:BJ148))</f>
        <v/>
      </c>
      <c r="BM149">
        <f>IF(OR(BK149="",BL149=""),"",BK149+2.66*BL149)</f>
        <v/>
      </c>
      <c r="BN149">
        <f>IF(OR(BK149="",BL149=""),"",BK149-2.66*BL149)</f>
        <v/>
      </c>
      <c r="BO149">
        <f>IF(OR(BK149="",COUNT(BI142:BI149)&lt;8),"",IF(COUNTIF(BI142:BI149,"&gt;"&amp;BK149)=8,"Above",IF(COUNTIF(BI142:BI149,"&lt;"&amp;BK149)=8,"Below","")))</f>
        <v/>
      </c>
      <c r="BP149">
        <f>IF('Weekly data'!$C149="","",IF(Metrics!$J$14="Seasonal bookings",IF(OR(N(IFERROR(INDEX(Targets!$J$6:$J$45,MATCH('Weekly data'!$C149,Targets!$A$6:$A$45,0)),0))=0,SUM(Seasonality!$B$6:$B$18)=0),"",IFERROR(INDEX(Targets!$J$6:$J$45,MATCH('Weekly data'!$C149,Targets!$A$6:$A$45,0)),0)*$B149/SUM(Seasonality!$B$6:$B$18)),IF(Metrics!$J$14="Seasonal pipeline",IF(OR(N(IFERROR(INDEX(Targets!$J$6:$J$45,MATCH('Weekly data'!$C149,Targets!$A$6:$A$45,0)),0))=0,SUM(Seasonality!$C$6:$C$18)=0),"",IFERROR(INDEX(Targets!$J$6:$J$45,MATCH('Weekly data'!$C149,Targets!$A$6:$A$45,0)),0)*$C149/SUM(Seasonality!$C$6:$C$18)),IF(Metrics!$J$14="Quarter plan",IF(N(IFERROR(INDEX(Targets!$J$6:$J$45,MATCH('Weekly data'!$C149,Targets!$A$6:$A$45,0)),0))=0,"",IFERROR(INDEX(Targets!$J$6:$J$45,MATCH('Weekly data'!$C149,Targets!$A$6:$A$45,0)),0)),IF(AND(Metrics!$J$14="Weekly",ISNUMBER(Metrics!$K$14)),Metrics!$K$14,"")))))</f>
        <v/>
      </c>
      <c r="BQ149">
        <f>IF(NOT(ISNUMBER('Weekly data'!M149)),"",IF(Metrics!$L$14="% of target",IF(ISNUMBER(BP149),IF(BP149=0,"",'Weekly data'!M149/BP149),""),'Weekly data'!M149))</f>
        <v/>
      </c>
      <c r="BR149">
        <f>IF(AND(ISNUMBER(BQ149),ISNUMBER(BQ148)),ABS(BQ149-BQ148),"")</f>
        <v/>
      </c>
      <c r="BS149">
        <f>IF(COUNT(BQ137:BQ148)&lt;12,"",AVERAGE(BQ137:BQ148))</f>
        <v/>
      </c>
      <c r="BT149">
        <f>IF(COUNT(BR138:BR148)&lt;11,"",AVERAGE(BR138:BR148))</f>
        <v/>
      </c>
      <c r="BU149">
        <f>IF(OR(BS149="",BT149=""),"",BS149+2.66*BT149)</f>
        <v/>
      </c>
      <c r="BV149">
        <f>IF(OR(BS149="",BT149=""),"",BS149-2.66*BT149)</f>
        <v/>
      </c>
      <c r="BW149">
        <f>IF(OR(BS149="",COUNT(BQ142:BQ149)&lt;8),"",IF(COUNTIF(BQ142:BQ149,"&gt;"&amp;BS149)=8,"Above",IF(COUNTIF(BQ142:BQ149,"&lt;"&amp;BS149)=8,"Below","")))</f>
        <v/>
      </c>
      <c r="BX149">
        <f>IF('Weekly data'!$C149="","",IF(Metrics!$J$15="Seasonal bookings",IF(OR(N(IFERROR(INDEX(Targets!$K$6:$K$45,MATCH('Weekly data'!$C149,Targets!$A$6:$A$45,0)),0))=0,SUM(Seasonality!$B$6:$B$18)=0),"",IFERROR(INDEX(Targets!$K$6:$K$45,MATCH('Weekly data'!$C149,Targets!$A$6:$A$45,0)),0)*$B149/SUM(Seasonality!$B$6:$B$18)),IF(Metrics!$J$15="Seasonal pipeline",IF(OR(N(IFERROR(INDEX(Targets!$K$6:$K$45,MATCH('Weekly data'!$C149,Targets!$A$6:$A$45,0)),0))=0,SUM(Seasonality!$C$6:$C$18)=0),"",IFERROR(INDEX(Targets!$K$6:$K$45,MATCH('Weekly data'!$C149,Targets!$A$6:$A$45,0)),0)*$C149/SUM(Seasonality!$C$6:$C$18)),IF(Metrics!$J$15="Quarter plan",IF(N(IFERROR(INDEX(Targets!$K$6:$K$45,MATCH('Weekly data'!$C149,Targets!$A$6:$A$45,0)),0))=0,"",IFERROR(INDEX(Targets!$K$6:$K$45,MATCH('Weekly data'!$C149,Targets!$A$6:$A$45,0)),0)),IF(AND(Metrics!$J$15="Weekly",ISNUMBER(Metrics!$K$15)),Metrics!$K$15,"")))))</f>
        <v/>
      </c>
      <c r="BY149">
        <f>IF(NOT(ISNUMBER('Weekly data'!N149)),"",IF(Metrics!$L$15="% of target",IF(ISNUMBER(BX149),IF(BX149=0,"",'Weekly data'!N149/BX149),""),'Weekly data'!N149))</f>
        <v/>
      </c>
      <c r="BZ149">
        <f>IF(AND(ISNUMBER(BY149),ISNUMBER(BY148)),ABS(BY149-BY148),"")</f>
        <v/>
      </c>
      <c r="CA149">
        <f>IF(COUNT(BY137:BY148)&lt;12,"",AVERAGE(BY137:BY148))</f>
        <v/>
      </c>
      <c r="CB149">
        <f>IF(COUNT(BZ138:BZ148)&lt;11,"",AVERAGE(BZ138:BZ148))</f>
        <v/>
      </c>
      <c r="CC149">
        <f>IF(OR(CA149="",CB149=""),"",CA149+2.66*CB149)</f>
        <v/>
      </c>
      <c r="CD149">
        <f>IF(OR(CA149="",CB149=""),"",CA149-2.66*CB149)</f>
        <v/>
      </c>
      <c r="CE149">
        <f>IF(OR(CA149="",COUNT(BY142:BY149)&lt;8),"",IF(COUNTIF(BY142:BY149,"&gt;"&amp;CA149)=8,"Above",IF(COUNTIF(BY142:BY149,"&lt;"&amp;CA149)=8,"Below","")))</f>
        <v/>
      </c>
      <c r="CF149">
        <f>IF('Weekly data'!$C149="","",IF(Metrics!$J$16="Seasonal bookings",IF(OR(N(IFERROR(INDEX(Targets!$L$6:$L$45,MATCH('Weekly data'!$C149,Targets!$A$6:$A$45,0)),0))=0,SUM(Seasonality!$B$6:$B$18)=0),"",IFERROR(INDEX(Targets!$L$6:$L$45,MATCH('Weekly data'!$C149,Targets!$A$6:$A$45,0)),0)*$B149/SUM(Seasonality!$B$6:$B$18)),IF(Metrics!$J$16="Seasonal pipeline",IF(OR(N(IFERROR(INDEX(Targets!$L$6:$L$45,MATCH('Weekly data'!$C149,Targets!$A$6:$A$45,0)),0))=0,SUM(Seasonality!$C$6:$C$18)=0),"",IFERROR(INDEX(Targets!$L$6:$L$45,MATCH('Weekly data'!$C149,Targets!$A$6:$A$45,0)),0)*$C149/SUM(Seasonality!$C$6:$C$18)),IF(Metrics!$J$16="Quarter plan",IF(N(IFERROR(INDEX(Targets!$L$6:$L$45,MATCH('Weekly data'!$C149,Targets!$A$6:$A$45,0)),0))=0,"",IFERROR(INDEX(Targets!$L$6:$L$45,MATCH('Weekly data'!$C149,Targets!$A$6:$A$45,0)),0)),IF(AND(Metrics!$J$16="Weekly",ISNUMBER(Metrics!$K$16)),Metrics!$K$16,"")))))</f>
        <v/>
      </c>
      <c r="CG149">
        <f>IF(NOT(ISNUMBER('Weekly data'!O149)),"",IF(Metrics!$L$16="% of target",IF(ISNUMBER(CF149),IF(CF149=0,"",'Weekly data'!O149/CF149),""),'Weekly data'!O149))</f>
        <v/>
      </c>
      <c r="CH149">
        <f>IF(AND(ISNUMBER(CG149),ISNUMBER(CG148)),ABS(CG149-CG148),"")</f>
        <v/>
      </c>
      <c r="CI149">
        <f>IF(COUNT(CG137:CG148)&lt;12,"",AVERAGE(CG137:CG148))</f>
        <v/>
      </c>
      <c r="CJ149">
        <f>IF(COUNT(CH138:CH148)&lt;11,"",AVERAGE(CH138:CH148))</f>
        <v/>
      </c>
      <c r="CK149">
        <f>IF(OR(CI149="",CJ149=""),"",CI149+2.66*CJ149)</f>
        <v/>
      </c>
      <c r="CL149">
        <f>IF(OR(CI149="",CJ149=""),"",CI149-2.66*CJ149)</f>
        <v/>
      </c>
      <c r="CM149">
        <f>IF(OR(CI149="",COUNT(CG142:CG149)&lt;8),"",IF(COUNTIF(CG142:CG149,"&gt;"&amp;CI149)=8,"Above",IF(COUNTIF(CG142:CG149,"&lt;"&amp;CI149)=8,"Below","")))</f>
        <v/>
      </c>
      <c r="CN149">
        <f>IF('Weekly data'!$C149="","",IF(Metrics!$J$17="Seasonal bookings",IF(OR(N(IFERROR(INDEX(Targets!$M$6:$M$45,MATCH('Weekly data'!$C149,Targets!$A$6:$A$45,0)),0))=0,SUM(Seasonality!$B$6:$B$18)=0),"",IFERROR(INDEX(Targets!$M$6:$M$45,MATCH('Weekly data'!$C149,Targets!$A$6:$A$45,0)),0)*$B149/SUM(Seasonality!$B$6:$B$18)),IF(Metrics!$J$17="Seasonal pipeline",IF(OR(N(IFERROR(INDEX(Targets!$M$6:$M$45,MATCH('Weekly data'!$C149,Targets!$A$6:$A$45,0)),0))=0,SUM(Seasonality!$C$6:$C$18)=0),"",IFERROR(INDEX(Targets!$M$6:$M$45,MATCH('Weekly data'!$C149,Targets!$A$6:$A$45,0)),0)*$C149/SUM(Seasonality!$C$6:$C$18)),IF(Metrics!$J$17="Quarter plan",IF(N(IFERROR(INDEX(Targets!$M$6:$M$45,MATCH('Weekly data'!$C149,Targets!$A$6:$A$45,0)),0))=0,"",IFERROR(INDEX(Targets!$M$6:$M$45,MATCH('Weekly data'!$C149,Targets!$A$6:$A$45,0)),0)),IF(AND(Metrics!$J$17="Weekly",ISNUMBER(Metrics!$K$17)),Metrics!$K$17,"")))))</f>
        <v/>
      </c>
      <c r="CO149">
        <f>IF(NOT(ISNUMBER('Weekly data'!P149)),"",IF(Metrics!$L$17="% of target",IF(ISNUMBER(CN149),IF(CN149=0,"",'Weekly data'!P149/CN149),""),'Weekly data'!P149))</f>
        <v/>
      </c>
      <c r="CP149">
        <f>IF(AND(ISNUMBER(CO149),ISNUMBER(CO148)),ABS(CO149-CO148),"")</f>
        <v/>
      </c>
      <c r="CQ149">
        <f>IF(COUNT(CO137:CO148)&lt;12,"",AVERAGE(CO137:CO148))</f>
        <v/>
      </c>
      <c r="CR149">
        <f>IF(COUNT(CP138:CP148)&lt;11,"",AVERAGE(CP138:CP148))</f>
        <v/>
      </c>
      <c r="CS149">
        <f>IF(OR(CQ149="",CR149=""),"",CQ149+2.66*CR149)</f>
        <v/>
      </c>
      <c r="CT149">
        <f>IF(OR(CQ149="",CR149=""),"",CQ149-2.66*CR149)</f>
        <v/>
      </c>
      <c r="CU149">
        <f>IF(OR(CQ149="",COUNT(CO142:CO149)&lt;8),"",IF(COUNTIF(CO142:CO149,"&gt;"&amp;CQ149)=8,"Above",IF(COUNTIF(CO142:CO149,"&lt;"&amp;CQ149)=8,"Below","")))</f>
        <v/>
      </c>
    </row>
    <row r="150">
      <c r="A150" s="8">
        <f>'Weekly data'!A150</f>
        <v/>
      </c>
      <c r="B150">
        <f>IF('Weekly data'!D150="","",INDEX(Seasonality!$B$6:$B$18,'Weekly data'!D150))</f>
        <v/>
      </c>
      <c r="C150">
        <f>IF('Weekly data'!D150="","",INDEX(Seasonality!$C$6:$C$18,'Weekly data'!D150))</f>
        <v/>
      </c>
      <c r="D150">
        <f>IF('Weekly data'!$C150="","",IF(Metrics!$J$6="Seasonal bookings",IF(OR(N(IFERROR(INDEX(Targets!$B$6:$B$45,MATCH('Weekly data'!$C150,Targets!$A$6:$A$45,0)),0))=0,SUM(Seasonality!$B$6:$B$18)=0),"",IFERROR(INDEX(Targets!$B$6:$B$45,MATCH('Weekly data'!$C150,Targets!$A$6:$A$45,0)),0)*$B150/SUM(Seasonality!$B$6:$B$18)),IF(Metrics!$J$6="Seasonal pipeline",IF(OR(N(IFERROR(INDEX(Targets!$B$6:$B$45,MATCH('Weekly data'!$C150,Targets!$A$6:$A$45,0)),0))=0,SUM(Seasonality!$C$6:$C$18)=0),"",IFERROR(INDEX(Targets!$B$6:$B$45,MATCH('Weekly data'!$C150,Targets!$A$6:$A$45,0)),0)*$C150/SUM(Seasonality!$C$6:$C$18)),IF(Metrics!$J$6="Quarter plan",IF(N(IFERROR(INDEX(Targets!$B$6:$B$45,MATCH('Weekly data'!$C150,Targets!$A$6:$A$45,0)),0))=0,"",IFERROR(INDEX(Targets!$B$6:$B$45,MATCH('Weekly data'!$C150,Targets!$A$6:$A$45,0)),0)),IF(AND(Metrics!$J$6="Weekly",ISNUMBER(Metrics!$K$6)),Metrics!$K$6,"")))))</f>
        <v/>
      </c>
      <c r="E150">
        <f>IF(NOT(ISNUMBER('Weekly data'!E150)),"",IF(Metrics!$L$6="% of target",IF(ISNUMBER(D150),IF(D150=0,"",'Weekly data'!E150/D150),""),'Weekly data'!E150))</f>
        <v/>
      </c>
      <c r="F150">
        <f>IF(AND(ISNUMBER(E150),ISNUMBER(E149)),ABS(E150-E149),"")</f>
        <v/>
      </c>
      <c r="G150">
        <f>IF(COUNT(E138:E149)&lt;12,"",AVERAGE(E138:E149))</f>
        <v/>
      </c>
      <c r="H150">
        <f>IF(COUNT(F139:F149)&lt;11,"",AVERAGE(F139:F149))</f>
        <v/>
      </c>
      <c r="I150">
        <f>IF(OR(G150="",H150=""),"",G150+2.66*H150)</f>
        <v/>
      </c>
      <c r="J150">
        <f>IF(OR(G150="",H150=""),"",G150-2.66*H150)</f>
        <v/>
      </c>
      <c r="K150">
        <f>IF(OR(G150="",COUNT(E143:E150)&lt;8),"",IF(COUNTIF(E143:E150,"&gt;"&amp;G150)=8,"Above",IF(COUNTIF(E143:E150,"&lt;"&amp;G150)=8,"Below","")))</f>
        <v/>
      </c>
      <c r="L150">
        <f>IF('Weekly data'!$C150="","",IF(Metrics!$J$7="Seasonal bookings",IF(OR(N(IFERROR(INDEX(Targets!$C$6:$C$45,MATCH('Weekly data'!$C150,Targets!$A$6:$A$45,0)),0))=0,SUM(Seasonality!$B$6:$B$18)=0),"",IFERROR(INDEX(Targets!$C$6:$C$45,MATCH('Weekly data'!$C150,Targets!$A$6:$A$45,0)),0)*$B150/SUM(Seasonality!$B$6:$B$18)),IF(Metrics!$J$7="Seasonal pipeline",IF(OR(N(IFERROR(INDEX(Targets!$C$6:$C$45,MATCH('Weekly data'!$C150,Targets!$A$6:$A$45,0)),0))=0,SUM(Seasonality!$C$6:$C$18)=0),"",IFERROR(INDEX(Targets!$C$6:$C$45,MATCH('Weekly data'!$C150,Targets!$A$6:$A$45,0)),0)*$C150/SUM(Seasonality!$C$6:$C$18)),IF(Metrics!$J$7="Quarter plan",IF(N(IFERROR(INDEX(Targets!$C$6:$C$45,MATCH('Weekly data'!$C150,Targets!$A$6:$A$45,0)),0))=0,"",IFERROR(INDEX(Targets!$C$6:$C$45,MATCH('Weekly data'!$C150,Targets!$A$6:$A$45,0)),0)),IF(AND(Metrics!$J$7="Weekly",ISNUMBER(Metrics!$K$7)),Metrics!$K$7,"")))))</f>
        <v/>
      </c>
      <c r="M150">
        <f>IF(NOT(ISNUMBER('Weekly data'!F150)),"",IF(Metrics!$L$7="% of target",IF(ISNUMBER(L150),IF(L150=0,"",'Weekly data'!F150/L150),""),'Weekly data'!F150))</f>
        <v/>
      </c>
      <c r="N150">
        <f>IF(AND(ISNUMBER(M150),ISNUMBER(M149)),ABS(M150-M149),"")</f>
        <v/>
      </c>
      <c r="O150">
        <f>IF(COUNT(M138:M149)&lt;12,"",AVERAGE(M138:M149))</f>
        <v/>
      </c>
      <c r="P150">
        <f>IF(COUNT(N139:N149)&lt;11,"",AVERAGE(N139:N149))</f>
        <v/>
      </c>
      <c r="Q150">
        <f>IF(OR(O150="",P150=""),"",O150+2.66*P150)</f>
        <v/>
      </c>
      <c r="R150">
        <f>IF(OR(O150="",P150=""),"",O150-2.66*P150)</f>
        <v/>
      </c>
      <c r="S150">
        <f>IF(OR(O150="",COUNT(M143:M150)&lt;8),"",IF(COUNTIF(M143:M150,"&gt;"&amp;O150)=8,"Above",IF(COUNTIF(M143:M150,"&lt;"&amp;O150)=8,"Below","")))</f>
        <v/>
      </c>
      <c r="T150">
        <f>IF('Weekly data'!$C150="","",IF(Metrics!$J$8="Seasonal bookings",IF(OR(N(IFERROR(INDEX(Targets!$D$6:$D$45,MATCH('Weekly data'!$C150,Targets!$A$6:$A$45,0)),0))=0,SUM(Seasonality!$B$6:$B$18)=0),"",IFERROR(INDEX(Targets!$D$6:$D$45,MATCH('Weekly data'!$C150,Targets!$A$6:$A$45,0)),0)*$B150/SUM(Seasonality!$B$6:$B$18)),IF(Metrics!$J$8="Seasonal pipeline",IF(OR(N(IFERROR(INDEX(Targets!$D$6:$D$45,MATCH('Weekly data'!$C150,Targets!$A$6:$A$45,0)),0))=0,SUM(Seasonality!$C$6:$C$18)=0),"",IFERROR(INDEX(Targets!$D$6:$D$45,MATCH('Weekly data'!$C150,Targets!$A$6:$A$45,0)),0)*$C150/SUM(Seasonality!$C$6:$C$18)),IF(Metrics!$J$8="Quarter plan",IF(N(IFERROR(INDEX(Targets!$D$6:$D$45,MATCH('Weekly data'!$C150,Targets!$A$6:$A$45,0)),0))=0,"",IFERROR(INDEX(Targets!$D$6:$D$45,MATCH('Weekly data'!$C150,Targets!$A$6:$A$45,0)),0)),IF(AND(Metrics!$J$8="Weekly",ISNUMBER(Metrics!$K$8)),Metrics!$K$8,"")))))</f>
        <v/>
      </c>
      <c r="U150">
        <f>IF(NOT(ISNUMBER('Weekly data'!G150)),"",IF(Metrics!$L$8="% of target",IF(ISNUMBER(T150),IF(T150=0,"",'Weekly data'!G150/T150),""),'Weekly data'!G150))</f>
        <v/>
      </c>
      <c r="V150">
        <f>IF(AND(ISNUMBER(U150),ISNUMBER(U149)),ABS(U150-U149),"")</f>
        <v/>
      </c>
      <c r="W150">
        <f>IF(COUNT(U138:U149)&lt;12,"",AVERAGE(U138:U149))</f>
        <v/>
      </c>
      <c r="X150">
        <f>IF(COUNT(V139:V149)&lt;11,"",AVERAGE(V139:V149))</f>
        <v/>
      </c>
      <c r="Y150">
        <f>IF(OR(W150="",X150=""),"",W150+2.66*X150)</f>
        <v/>
      </c>
      <c r="Z150">
        <f>IF(OR(W150="",X150=""),"",W150-2.66*X150)</f>
        <v/>
      </c>
      <c r="AA150">
        <f>IF(OR(W150="",COUNT(U143:U150)&lt;8),"",IF(COUNTIF(U143:U150,"&gt;"&amp;W150)=8,"Above",IF(COUNTIF(U143:U150,"&lt;"&amp;W150)=8,"Below","")))</f>
        <v/>
      </c>
      <c r="AB150">
        <f>IF('Weekly data'!$C150="","",IF(Metrics!$J$9="Seasonal bookings",IF(OR(N(IFERROR(INDEX(Targets!$E$6:$E$45,MATCH('Weekly data'!$C150,Targets!$A$6:$A$45,0)),0))=0,SUM(Seasonality!$B$6:$B$18)=0),"",IFERROR(INDEX(Targets!$E$6:$E$45,MATCH('Weekly data'!$C150,Targets!$A$6:$A$45,0)),0)*$B150/SUM(Seasonality!$B$6:$B$18)),IF(Metrics!$J$9="Seasonal pipeline",IF(OR(N(IFERROR(INDEX(Targets!$E$6:$E$45,MATCH('Weekly data'!$C150,Targets!$A$6:$A$45,0)),0))=0,SUM(Seasonality!$C$6:$C$18)=0),"",IFERROR(INDEX(Targets!$E$6:$E$45,MATCH('Weekly data'!$C150,Targets!$A$6:$A$45,0)),0)*$C150/SUM(Seasonality!$C$6:$C$18)),IF(Metrics!$J$9="Quarter plan",IF(N(IFERROR(INDEX(Targets!$E$6:$E$45,MATCH('Weekly data'!$C150,Targets!$A$6:$A$45,0)),0))=0,"",IFERROR(INDEX(Targets!$E$6:$E$45,MATCH('Weekly data'!$C150,Targets!$A$6:$A$45,0)),0)),IF(AND(Metrics!$J$9="Weekly",ISNUMBER(Metrics!$K$9)),Metrics!$K$9,"")))))</f>
        <v/>
      </c>
      <c r="AC150">
        <f>IF(NOT(ISNUMBER('Weekly data'!H150)),"",IF(Metrics!$L$9="% of target",IF(ISNUMBER(AB150),IF(AB150=0,"",'Weekly data'!H150/AB150),""),'Weekly data'!H150))</f>
        <v/>
      </c>
      <c r="AD150">
        <f>IF(AND(ISNUMBER(AC150),ISNUMBER(AC149)),ABS(AC150-AC149),"")</f>
        <v/>
      </c>
      <c r="AE150">
        <f>IF(COUNT(AC138:AC149)&lt;12,"",AVERAGE(AC138:AC149))</f>
        <v/>
      </c>
      <c r="AF150">
        <f>IF(COUNT(AD139:AD149)&lt;11,"",AVERAGE(AD139:AD149))</f>
        <v/>
      </c>
      <c r="AG150">
        <f>IF(OR(AE150="",AF150=""),"",AE150+2.66*AF150)</f>
        <v/>
      </c>
      <c r="AH150">
        <f>IF(OR(AE150="",AF150=""),"",AE150-2.66*AF150)</f>
        <v/>
      </c>
      <c r="AI150">
        <f>IF(OR(AE150="",COUNT(AC143:AC150)&lt;8),"",IF(COUNTIF(AC143:AC150,"&gt;"&amp;AE150)=8,"Above",IF(COUNTIF(AC143:AC150,"&lt;"&amp;AE150)=8,"Below","")))</f>
        <v/>
      </c>
      <c r="AJ150">
        <f>IF('Weekly data'!$C150="","",IF(Metrics!$J$10="Seasonal bookings",IF(OR(N(IFERROR(INDEX(Targets!$F$6:$F$45,MATCH('Weekly data'!$C150,Targets!$A$6:$A$45,0)),0))=0,SUM(Seasonality!$B$6:$B$18)=0),"",IFERROR(INDEX(Targets!$F$6:$F$45,MATCH('Weekly data'!$C150,Targets!$A$6:$A$45,0)),0)*$B150/SUM(Seasonality!$B$6:$B$18)),IF(Metrics!$J$10="Seasonal pipeline",IF(OR(N(IFERROR(INDEX(Targets!$F$6:$F$45,MATCH('Weekly data'!$C150,Targets!$A$6:$A$45,0)),0))=0,SUM(Seasonality!$C$6:$C$18)=0),"",IFERROR(INDEX(Targets!$F$6:$F$45,MATCH('Weekly data'!$C150,Targets!$A$6:$A$45,0)),0)*$C150/SUM(Seasonality!$C$6:$C$18)),IF(Metrics!$J$10="Quarter plan",IF(N(IFERROR(INDEX(Targets!$F$6:$F$45,MATCH('Weekly data'!$C150,Targets!$A$6:$A$45,0)),0))=0,"",IFERROR(INDEX(Targets!$F$6:$F$45,MATCH('Weekly data'!$C150,Targets!$A$6:$A$45,0)),0)),IF(AND(Metrics!$J$10="Weekly",ISNUMBER(Metrics!$K$10)),Metrics!$K$10,"")))))</f>
        <v/>
      </c>
      <c r="AK150">
        <f>IF(NOT(ISNUMBER('Weekly data'!I150)),"",IF(Metrics!$L$10="% of target",IF(ISNUMBER(AJ150),IF(AJ150=0,"",'Weekly data'!I150/AJ150),""),'Weekly data'!I150))</f>
        <v/>
      </c>
      <c r="AL150">
        <f>IF(AND(ISNUMBER(AK150),ISNUMBER(AK149)),ABS(AK150-AK149),"")</f>
        <v/>
      </c>
      <c r="AM150">
        <f>IF(COUNT(AK138:AK149)&lt;12,"",AVERAGE(AK138:AK149))</f>
        <v/>
      </c>
      <c r="AN150">
        <f>IF(COUNT(AL139:AL149)&lt;11,"",AVERAGE(AL139:AL149))</f>
        <v/>
      </c>
      <c r="AO150">
        <f>IF(OR(AM150="",AN150=""),"",AM150+2.66*AN150)</f>
        <v/>
      </c>
      <c r="AP150">
        <f>IF(OR(AM150="",AN150=""),"",AM150-2.66*AN150)</f>
        <v/>
      </c>
      <c r="AQ150">
        <f>IF(OR(AM150="",COUNT(AK143:AK150)&lt;8),"",IF(COUNTIF(AK143:AK150,"&gt;"&amp;AM150)=8,"Above",IF(COUNTIF(AK143:AK150,"&lt;"&amp;AM150)=8,"Below","")))</f>
        <v/>
      </c>
      <c r="AR150">
        <f>IF('Weekly data'!$C150="","",IF(Metrics!$J$11="Seasonal bookings",IF(OR(N(IFERROR(INDEX(Targets!$G$6:$G$45,MATCH('Weekly data'!$C150,Targets!$A$6:$A$45,0)),0))=0,SUM(Seasonality!$B$6:$B$18)=0),"",IFERROR(INDEX(Targets!$G$6:$G$45,MATCH('Weekly data'!$C150,Targets!$A$6:$A$45,0)),0)*$B150/SUM(Seasonality!$B$6:$B$18)),IF(Metrics!$J$11="Seasonal pipeline",IF(OR(N(IFERROR(INDEX(Targets!$G$6:$G$45,MATCH('Weekly data'!$C150,Targets!$A$6:$A$45,0)),0))=0,SUM(Seasonality!$C$6:$C$18)=0),"",IFERROR(INDEX(Targets!$G$6:$G$45,MATCH('Weekly data'!$C150,Targets!$A$6:$A$45,0)),0)*$C150/SUM(Seasonality!$C$6:$C$18)),IF(Metrics!$J$11="Quarter plan",IF(N(IFERROR(INDEX(Targets!$G$6:$G$45,MATCH('Weekly data'!$C150,Targets!$A$6:$A$45,0)),0))=0,"",IFERROR(INDEX(Targets!$G$6:$G$45,MATCH('Weekly data'!$C150,Targets!$A$6:$A$45,0)),0)),IF(AND(Metrics!$J$11="Weekly",ISNUMBER(Metrics!$K$11)),Metrics!$K$11,"")))))</f>
        <v/>
      </c>
      <c r="AS150">
        <f>IF(NOT(ISNUMBER('Weekly data'!J150)),"",IF(Metrics!$L$11="% of target",IF(ISNUMBER(AR150),IF(AR150=0,"",'Weekly data'!J150/AR150),""),'Weekly data'!J150))</f>
        <v/>
      </c>
      <c r="AT150">
        <f>IF(AND(ISNUMBER(AS150),ISNUMBER(AS149)),ABS(AS150-AS149),"")</f>
        <v/>
      </c>
      <c r="AU150">
        <f>IF(COUNT(AS138:AS149)&lt;12,"",AVERAGE(AS138:AS149))</f>
        <v/>
      </c>
      <c r="AV150">
        <f>IF(COUNT(AT139:AT149)&lt;11,"",AVERAGE(AT139:AT149))</f>
        <v/>
      </c>
      <c r="AW150">
        <f>IF(OR(AU150="",AV150=""),"",AU150+2.66*AV150)</f>
        <v/>
      </c>
      <c r="AX150">
        <f>IF(OR(AU150="",AV150=""),"",AU150-2.66*AV150)</f>
        <v/>
      </c>
      <c r="AY150">
        <f>IF(OR(AU150="",COUNT(AS143:AS150)&lt;8),"",IF(COUNTIF(AS143:AS150,"&gt;"&amp;AU150)=8,"Above",IF(COUNTIF(AS143:AS150,"&lt;"&amp;AU150)=8,"Below","")))</f>
        <v/>
      </c>
      <c r="AZ150">
        <f>IF('Weekly data'!$C150="","",IF(Metrics!$J$12="Seasonal bookings",IF(OR(N(IFERROR(INDEX(Targets!$H$6:$H$45,MATCH('Weekly data'!$C150,Targets!$A$6:$A$45,0)),0))=0,SUM(Seasonality!$B$6:$B$18)=0),"",IFERROR(INDEX(Targets!$H$6:$H$45,MATCH('Weekly data'!$C150,Targets!$A$6:$A$45,0)),0)*$B150/SUM(Seasonality!$B$6:$B$18)),IF(Metrics!$J$12="Seasonal pipeline",IF(OR(N(IFERROR(INDEX(Targets!$H$6:$H$45,MATCH('Weekly data'!$C150,Targets!$A$6:$A$45,0)),0))=0,SUM(Seasonality!$C$6:$C$18)=0),"",IFERROR(INDEX(Targets!$H$6:$H$45,MATCH('Weekly data'!$C150,Targets!$A$6:$A$45,0)),0)*$C150/SUM(Seasonality!$C$6:$C$18)),IF(Metrics!$J$12="Quarter plan",IF(N(IFERROR(INDEX(Targets!$H$6:$H$45,MATCH('Weekly data'!$C150,Targets!$A$6:$A$45,0)),0))=0,"",IFERROR(INDEX(Targets!$H$6:$H$45,MATCH('Weekly data'!$C150,Targets!$A$6:$A$45,0)),0)),IF(AND(Metrics!$J$12="Weekly",ISNUMBER(Metrics!$K$12)),Metrics!$K$12,"")))))</f>
        <v/>
      </c>
      <c r="BA150">
        <f>IF(NOT(ISNUMBER('Weekly data'!K150)),"",IF(Metrics!$L$12="% of target",IF(ISNUMBER(AZ150),IF(AZ150=0,"",'Weekly data'!K150/AZ150),""),'Weekly data'!K150))</f>
        <v/>
      </c>
      <c r="BB150">
        <f>IF(AND(ISNUMBER(BA150),ISNUMBER(BA149)),ABS(BA150-BA149),"")</f>
        <v/>
      </c>
      <c r="BC150">
        <f>IF(COUNT(BA138:BA149)&lt;12,"",AVERAGE(BA138:BA149))</f>
        <v/>
      </c>
      <c r="BD150">
        <f>IF(COUNT(BB139:BB149)&lt;11,"",AVERAGE(BB139:BB149))</f>
        <v/>
      </c>
      <c r="BE150">
        <f>IF(OR(BC150="",BD150=""),"",BC150+2.66*BD150)</f>
        <v/>
      </c>
      <c r="BF150">
        <f>IF(OR(BC150="",BD150=""),"",BC150-2.66*BD150)</f>
        <v/>
      </c>
      <c r="BG150">
        <f>IF(OR(BC150="",COUNT(BA143:BA150)&lt;8),"",IF(COUNTIF(BA143:BA150,"&gt;"&amp;BC150)=8,"Above",IF(COUNTIF(BA143:BA150,"&lt;"&amp;BC150)=8,"Below","")))</f>
        <v/>
      </c>
      <c r="BH150">
        <f>IF('Weekly data'!$C150="","",IF(Metrics!$J$13="Seasonal bookings",IF(OR(N(IFERROR(INDEX(Targets!$I$6:$I$45,MATCH('Weekly data'!$C150,Targets!$A$6:$A$45,0)),0))=0,SUM(Seasonality!$B$6:$B$18)=0),"",IFERROR(INDEX(Targets!$I$6:$I$45,MATCH('Weekly data'!$C150,Targets!$A$6:$A$45,0)),0)*$B150/SUM(Seasonality!$B$6:$B$18)),IF(Metrics!$J$13="Seasonal pipeline",IF(OR(N(IFERROR(INDEX(Targets!$I$6:$I$45,MATCH('Weekly data'!$C150,Targets!$A$6:$A$45,0)),0))=0,SUM(Seasonality!$C$6:$C$18)=0),"",IFERROR(INDEX(Targets!$I$6:$I$45,MATCH('Weekly data'!$C150,Targets!$A$6:$A$45,0)),0)*$C150/SUM(Seasonality!$C$6:$C$18)),IF(Metrics!$J$13="Quarter plan",IF(N(IFERROR(INDEX(Targets!$I$6:$I$45,MATCH('Weekly data'!$C150,Targets!$A$6:$A$45,0)),0))=0,"",IFERROR(INDEX(Targets!$I$6:$I$45,MATCH('Weekly data'!$C150,Targets!$A$6:$A$45,0)),0)),IF(AND(Metrics!$J$13="Weekly",ISNUMBER(Metrics!$K$13)),Metrics!$K$13,"")))))</f>
        <v/>
      </c>
      <c r="BI150">
        <f>IF(NOT(ISNUMBER('Weekly data'!L150)),"",IF(Metrics!$L$13="% of target",IF(ISNUMBER(BH150),IF(BH150=0,"",'Weekly data'!L150/BH150),""),'Weekly data'!L150))</f>
        <v/>
      </c>
      <c r="BJ150">
        <f>IF(AND(ISNUMBER(BI150),ISNUMBER(BI149)),ABS(BI150-BI149),"")</f>
        <v/>
      </c>
      <c r="BK150">
        <f>IF(COUNT(BI138:BI149)&lt;12,"",AVERAGE(BI138:BI149))</f>
        <v/>
      </c>
      <c r="BL150">
        <f>IF(COUNT(BJ139:BJ149)&lt;11,"",AVERAGE(BJ139:BJ149))</f>
        <v/>
      </c>
      <c r="BM150">
        <f>IF(OR(BK150="",BL150=""),"",BK150+2.66*BL150)</f>
        <v/>
      </c>
      <c r="BN150">
        <f>IF(OR(BK150="",BL150=""),"",BK150-2.66*BL150)</f>
        <v/>
      </c>
      <c r="BO150">
        <f>IF(OR(BK150="",COUNT(BI143:BI150)&lt;8),"",IF(COUNTIF(BI143:BI150,"&gt;"&amp;BK150)=8,"Above",IF(COUNTIF(BI143:BI150,"&lt;"&amp;BK150)=8,"Below","")))</f>
        <v/>
      </c>
      <c r="BP150">
        <f>IF('Weekly data'!$C150="","",IF(Metrics!$J$14="Seasonal bookings",IF(OR(N(IFERROR(INDEX(Targets!$J$6:$J$45,MATCH('Weekly data'!$C150,Targets!$A$6:$A$45,0)),0))=0,SUM(Seasonality!$B$6:$B$18)=0),"",IFERROR(INDEX(Targets!$J$6:$J$45,MATCH('Weekly data'!$C150,Targets!$A$6:$A$45,0)),0)*$B150/SUM(Seasonality!$B$6:$B$18)),IF(Metrics!$J$14="Seasonal pipeline",IF(OR(N(IFERROR(INDEX(Targets!$J$6:$J$45,MATCH('Weekly data'!$C150,Targets!$A$6:$A$45,0)),0))=0,SUM(Seasonality!$C$6:$C$18)=0),"",IFERROR(INDEX(Targets!$J$6:$J$45,MATCH('Weekly data'!$C150,Targets!$A$6:$A$45,0)),0)*$C150/SUM(Seasonality!$C$6:$C$18)),IF(Metrics!$J$14="Quarter plan",IF(N(IFERROR(INDEX(Targets!$J$6:$J$45,MATCH('Weekly data'!$C150,Targets!$A$6:$A$45,0)),0))=0,"",IFERROR(INDEX(Targets!$J$6:$J$45,MATCH('Weekly data'!$C150,Targets!$A$6:$A$45,0)),0)),IF(AND(Metrics!$J$14="Weekly",ISNUMBER(Metrics!$K$14)),Metrics!$K$14,"")))))</f>
        <v/>
      </c>
      <c r="BQ150">
        <f>IF(NOT(ISNUMBER('Weekly data'!M150)),"",IF(Metrics!$L$14="% of target",IF(ISNUMBER(BP150),IF(BP150=0,"",'Weekly data'!M150/BP150),""),'Weekly data'!M150))</f>
        <v/>
      </c>
      <c r="BR150">
        <f>IF(AND(ISNUMBER(BQ150),ISNUMBER(BQ149)),ABS(BQ150-BQ149),"")</f>
        <v/>
      </c>
      <c r="BS150">
        <f>IF(COUNT(BQ138:BQ149)&lt;12,"",AVERAGE(BQ138:BQ149))</f>
        <v/>
      </c>
      <c r="BT150">
        <f>IF(COUNT(BR139:BR149)&lt;11,"",AVERAGE(BR139:BR149))</f>
        <v/>
      </c>
      <c r="BU150">
        <f>IF(OR(BS150="",BT150=""),"",BS150+2.66*BT150)</f>
        <v/>
      </c>
      <c r="BV150">
        <f>IF(OR(BS150="",BT150=""),"",BS150-2.66*BT150)</f>
        <v/>
      </c>
      <c r="BW150">
        <f>IF(OR(BS150="",COUNT(BQ143:BQ150)&lt;8),"",IF(COUNTIF(BQ143:BQ150,"&gt;"&amp;BS150)=8,"Above",IF(COUNTIF(BQ143:BQ150,"&lt;"&amp;BS150)=8,"Below","")))</f>
        <v/>
      </c>
      <c r="BX150">
        <f>IF('Weekly data'!$C150="","",IF(Metrics!$J$15="Seasonal bookings",IF(OR(N(IFERROR(INDEX(Targets!$K$6:$K$45,MATCH('Weekly data'!$C150,Targets!$A$6:$A$45,0)),0))=0,SUM(Seasonality!$B$6:$B$18)=0),"",IFERROR(INDEX(Targets!$K$6:$K$45,MATCH('Weekly data'!$C150,Targets!$A$6:$A$45,0)),0)*$B150/SUM(Seasonality!$B$6:$B$18)),IF(Metrics!$J$15="Seasonal pipeline",IF(OR(N(IFERROR(INDEX(Targets!$K$6:$K$45,MATCH('Weekly data'!$C150,Targets!$A$6:$A$45,0)),0))=0,SUM(Seasonality!$C$6:$C$18)=0),"",IFERROR(INDEX(Targets!$K$6:$K$45,MATCH('Weekly data'!$C150,Targets!$A$6:$A$45,0)),0)*$C150/SUM(Seasonality!$C$6:$C$18)),IF(Metrics!$J$15="Quarter plan",IF(N(IFERROR(INDEX(Targets!$K$6:$K$45,MATCH('Weekly data'!$C150,Targets!$A$6:$A$45,0)),0))=0,"",IFERROR(INDEX(Targets!$K$6:$K$45,MATCH('Weekly data'!$C150,Targets!$A$6:$A$45,0)),0)),IF(AND(Metrics!$J$15="Weekly",ISNUMBER(Metrics!$K$15)),Metrics!$K$15,"")))))</f>
        <v/>
      </c>
      <c r="BY150">
        <f>IF(NOT(ISNUMBER('Weekly data'!N150)),"",IF(Metrics!$L$15="% of target",IF(ISNUMBER(BX150),IF(BX150=0,"",'Weekly data'!N150/BX150),""),'Weekly data'!N150))</f>
        <v/>
      </c>
      <c r="BZ150">
        <f>IF(AND(ISNUMBER(BY150),ISNUMBER(BY149)),ABS(BY150-BY149),"")</f>
        <v/>
      </c>
      <c r="CA150">
        <f>IF(COUNT(BY138:BY149)&lt;12,"",AVERAGE(BY138:BY149))</f>
        <v/>
      </c>
      <c r="CB150">
        <f>IF(COUNT(BZ139:BZ149)&lt;11,"",AVERAGE(BZ139:BZ149))</f>
        <v/>
      </c>
      <c r="CC150">
        <f>IF(OR(CA150="",CB150=""),"",CA150+2.66*CB150)</f>
        <v/>
      </c>
      <c r="CD150">
        <f>IF(OR(CA150="",CB150=""),"",CA150-2.66*CB150)</f>
        <v/>
      </c>
      <c r="CE150">
        <f>IF(OR(CA150="",COUNT(BY143:BY150)&lt;8),"",IF(COUNTIF(BY143:BY150,"&gt;"&amp;CA150)=8,"Above",IF(COUNTIF(BY143:BY150,"&lt;"&amp;CA150)=8,"Below","")))</f>
        <v/>
      </c>
      <c r="CF150">
        <f>IF('Weekly data'!$C150="","",IF(Metrics!$J$16="Seasonal bookings",IF(OR(N(IFERROR(INDEX(Targets!$L$6:$L$45,MATCH('Weekly data'!$C150,Targets!$A$6:$A$45,0)),0))=0,SUM(Seasonality!$B$6:$B$18)=0),"",IFERROR(INDEX(Targets!$L$6:$L$45,MATCH('Weekly data'!$C150,Targets!$A$6:$A$45,0)),0)*$B150/SUM(Seasonality!$B$6:$B$18)),IF(Metrics!$J$16="Seasonal pipeline",IF(OR(N(IFERROR(INDEX(Targets!$L$6:$L$45,MATCH('Weekly data'!$C150,Targets!$A$6:$A$45,0)),0))=0,SUM(Seasonality!$C$6:$C$18)=0),"",IFERROR(INDEX(Targets!$L$6:$L$45,MATCH('Weekly data'!$C150,Targets!$A$6:$A$45,0)),0)*$C150/SUM(Seasonality!$C$6:$C$18)),IF(Metrics!$J$16="Quarter plan",IF(N(IFERROR(INDEX(Targets!$L$6:$L$45,MATCH('Weekly data'!$C150,Targets!$A$6:$A$45,0)),0))=0,"",IFERROR(INDEX(Targets!$L$6:$L$45,MATCH('Weekly data'!$C150,Targets!$A$6:$A$45,0)),0)),IF(AND(Metrics!$J$16="Weekly",ISNUMBER(Metrics!$K$16)),Metrics!$K$16,"")))))</f>
        <v/>
      </c>
      <c r="CG150">
        <f>IF(NOT(ISNUMBER('Weekly data'!O150)),"",IF(Metrics!$L$16="% of target",IF(ISNUMBER(CF150),IF(CF150=0,"",'Weekly data'!O150/CF150),""),'Weekly data'!O150))</f>
        <v/>
      </c>
      <c r="CH150">
        <f>IF(AND(ISNUMBER(CG150),ISNUMBER(CG149)),ABS(CG150-CG149),"")</f>
        <v/>
      </c>
      <c r="CI150">
        <f>IF(COUNT(CG138:CG149)&lt;12,"",AVERAGE(CG138:CG149))</f>
        <v/>
      </c>
      <c r="CJ150">
        <f>IF(COUNT(CH139:CH149)&lt;11,"",AVERAGE(CH139:CH149))</f>
        <v/>
      </c>
      <c r="CK150">
        <f>IF(OR(CI150="",CJ150=""),"",CI150+2.66*CJ150)</f>
        <v/>
      </c>
      <c r="CL150">
        <f>IF(OR(CI150="",CJ150=""),"",CI150-2.66*CJ150)</f>
        <v/>
      </c>
      <c r="CM150">
        <f>IF(OR(CI150="",COUNT(CG143:CG150)&lt;8),"",IF(COUNTIF(CG143:CG150,"&gt;"&amp;CI150)=8,"Above",IF(COUNTIF(CG143:CG150,"&lt;"&amp;CI150)=8,"Below","")))</f>
        <v/>
      </c>
      <c r="CN150">
        <f>IF('Weekly data'!$C150="","",IF(Metrics!$J$17="Seasonal bookings",IF(OR(N(IFERROR(INDEX(Targets!$M$6:$M$45,MATCH('Weekly data'!$C150,Targets!$A$6:$A$45,0)),0))=0,SUM(Seasonality!$B$6:$B$18)=0),"",IFERROR(INDEX(Targets!$M$6:$M$45,MATCH('Weekly data'!$C150,Targets!$A$6:$A$45,0)),0)*$B150/SUM(Seasonality!$B$6:$B$18)),IF(Metrics!$J$17="Seasonal pipeline",IF(OR(N(IFERROR(INDEX(Targets!$M$6:$M$45,MATCH('Weekly data'!$C150,Targets!$A$6:$A$45,0)),0))=0,SUM(Seasonality!$C$6:$C$18)=0),"",IFERROR(INDEX(Targets!$M$6:$M$45,MATCH('Weekly data'!$C150,Targets!$A$6:$A$45,0)),0)*$C150/SUM(Seasonality!$C$6:$C$18)),IF(Metrics!$J$17="Quarter plan",IF(N(IFERROR(INDEX(Targets!$M$6:$M$45,MATCH('Weekly data'!$C150,Targets!$A$6:$A$45,0)),0))=0,"",IFERROR(INDEX(Targets!$M$6:$M$45,MATCH('Weekly data'!$C150,Targets!$A$6:$A$45,0)),0)),IF(AND(Metrics!$J$17="Weekly",ISNUMBER(Metrics!$K$17)),Metrics!$K$17,"")))))</f>
        <v/>
      </c>
      <c r="CO150">
        <f>IF(NOT(ISNUMBER('Weekly data'!P150)),"",IF(Metrics!$L$17="% of target",IF(ISNUMBER(CN150),IF(CN150=0,"",'Weekly data'!P150/CN150),""),'Weekly data'!P150))</f>
        <v/>
      </c>
      <c r="CP150">
        <f>IF(AND(ISNUMBER(CO150),ISNUMBER(CO149)),ABS(CO150-CO149),"")</f>
        <v/>
      </c>
      <c r="CQ150">
        <f>IF(COUNT(CO138:CO149)&lt;12,"",AVERAGE(CO138:CO149))</f>
        <v/>
      </c>
      <c r="CR150">
        <f>IF(COUNT(CP139:CP149)&lt;11,"",AVERAGE(CP139:CP149))</f>
        <v/>
      </c>
      <c r="CS150">
        <f>IF(OR(CQ150="",CR150=""),"",CQ150+2.66*CR150)</f>
        <v/>
      </c>
      <c r="CT150">
        <f>IF(OR(CQ150="",CR150=""),"",CQ150-2.66*CR150)</f>
        <v/>
      </c>
      <c r="CU150">
        <f>IF(OR(CQ150="",COUNT(CO143:CO150)&lt;8),"",IF(COUNTIF(CO143:CO150,"&gt;"&amp;CQ150)=8,"Above",IF(COUNTIF(CO143:CO150,"&lt;"&amp;CQ150)=8,"Below","")))</f>
        <v/>
      </c>
    </row>
    <row r="151">
      <c r="A151" s="8">
        <f>'Weekly data'!A151</f>
        <v/>
      </c>
      <c r="B151">
        <f>IF('Weekly data'!D151="","",INDEX(Seasonality!$B$6:$B$18,'Weekly data'!D151))</f>
        <v/>
      </c>
      <c r="C151">
        <f>IF('Weekly data'!D151="","",INDEX(Seasonality!$C$6:$C$18,'Weekly data'!D151))</f>
        <v/>
      </c>
      <c r="D151">
        <f>IF('Weekly data'!$C151="","",IF(Metrics!$J$6="Seasonal bookings",IF(OR(N(IFERROR(INDEX(Targets!$B$6:$B$45,MATCH('Weekly data'!$C151,Targets!$A$6:$A$45,0)),0))=0,SUM(Seasonality!$B$6:$B$18)=0),"",IFERROR(INDEX(Targets!$B$6:$B$45,MATCH('Weekly data'!$C151,Targets!$A$6:$A$45,0)),0)*$B151/SUM(Seasonality!$B$6:$B$18)),IF(Metrics!$J$6="Seasonal pipeline",IF(OR(N(IFERROR(INDEX(Targets!$B$6:$B$45,MATCH('Weekly data'!$C151,Targets!$A$6:$A$45,0)),0))=0,SUM(Seasonality!$C$6:$C$18)=0),"",IFERROR(INDEX(Targets!$B$6:$B$45,MATCH('Weekly data'!$C151,Targets!$A$6:$A$45,0)),0)*$C151/SUM(Seasonality!$C$6:$C$18)),IF(Metrics!$J$6="Quarter plan",IF(N(IFERROR(INDEX(Targets!$B$6:$B$45,MATCH('Weekly data'!$C151,Targets!$A$6:$A$45,0)),0))=0,"",IFERROR(INDEX(Targets!$B$6:$B$45,MATCH('Weekly data'!$C151,Targets!$A$6:$A$45,0)),0)),IF(AND(Metrics!$J$6="Weekly",ISNUMBER(Metrics!$K$6)),Metrics!$K$6,"")))))</f>
        <v/>
      </c>
      <c r="E151">
        <f>IF(NOT(ISNUMBER('Weekly data'!E151)),"",IF(Metrics!$L$6="% of target",IF(ISNUMBER(D151),IF(D151=0,"",'Weekly data'!E151/D151),""),'Weekly data'!E151))</f>
        <v/>
      </c>
      <c r="F151">
        <f>IF(AND(ISNUMBER(E151),ISNUMBER(E150)),ABS(E151-E150),"")</f>
        <v/>
      </c>
      <c r="G151">
        <f>IF(COUNT(E139:E150)&lt;12,"",AVERAGE(E139:E150))</f>
        <v/>
      </c>
      <c r="H151">
        <f>IF(COUNT(F140:F150)&lt;11,"",AVERAGE(F140:F150))</f>
        <v/>
      </c>
      <c r="I151">
        <f>IF(OR(G151="",H151=""),"",G151+2.66*H151)</f>
        <v/>
      </c>
      <c r="J151">
        <f>IF(OR(G151="",H151=""),"",G151-2.66*H151)</f>
        <v/>
      </c>
      <c r="K151">
        <f>IF(OR(G151="",COUNT(E144:E151)&lt;8),"",IF(COUNTIF(E144:E151,"&gt;"&amp;G151)=8,"Above",IF(COUNTIF(E144:E151,"&lt;"&amp;G151)=8,"Below","")))</f>
        <v/>
      </c>
      <c r="L151">
        <f>IF('Weekly data'!$C151="","",IF(Metrics!$J$7="Seasonal bookings",IF(OR(N(IFERROR(INDEX(Targets!$C$6:$C$45,MATCH('Weekly data'!$C151,Targets!$A$6:$A$45,0)),0))=0,SUM(Seasonality!$B$6:$B$18)=0),"",IFERROR(INDEX(Targets!$C$6:$C$45,MATCH('Weekly data'!$C151,Targets!$A$6:$A$45,0)),0)*$B151/SUM(Seasonality!$B$6:$B$18)),IF(Metrics!$J$7="Seasonal pipeline",IF(OR(N(IFERROR(INDEX(Targets!$C$6:$C$45,MATCH('Weekly data'!$C151,Targets!$A$6:$A$45,0)),0))=0,SUM(Seasonality!$C$6:$C$18)=0),"",IFERROR(INDEX(Targets!$C$6:$C$45,MATCH('Weekly data'!$C151,Targets!$A$6:$A$45,0)),0)*$C151/SUM(Seasonality!$C$6:$C$18)),IF(Metrics!$J$7="Quarter plan",IF(N(IFERROR(INDEX(Targets!$C$6:$C$45,MATCH('Weekly data'!$C151,Targets!$A$6:$A$45,0)),0))=0,"",IFERROR(INDEX(Targets!$C$6:$C$45,MATCH('Weekly data'!$C151,Targets!$A$6:$A$45,0)),0)),IF(AND(Metrics!$J$7="Weekly",ISNUMBER(Metrics!$K$7)),Metrics!$K$7,"")))))</f>
        <v/>
      </c>
      <c r="M151">
        <f>IF(NOT(ISNUMBER('Weekly data'!F151)),"",IF(Metrics!$L$7="% of target",IF(ISNUMBER(L151),IF(L151=0,"",'Weekly data'!F151/L151),""),'Weekly data'!F151))</f>
        <v/>
      </c>
      <c r="N151">
        <f>IF(AND(ISNUMBER(M151),ISNUMBER(M150)),ABS(M151-M150),"")</f>
        <v/>
      </c>
      <c r="O151">
        <f>IF(COUNT(M139:M150)&lt;12,"",AVERAGE(M139:M150))</f>
        <v/>
      </c>
      <c r="P151">
        <f>IF(COUNT(N140:N150)&lt;11,"",AVERAGE(N140:N150))</f>
        <v/>
      </c>
      <c r="Q151">
        <f>IF(OR(O151="",P151=""),"",O151+2.66*P151)</f>
        <v/>
      </c>
      <c r="R151">
        <f>IF(OR(O151="",P151=""),"",O151-2.66*P151)</f>
        <v/>
      </c>
      <c r="S151">
        <f>IF(OR(O151="",COUNT(M144:M151)&lt;8),"",IF(COUNTIF(M144:M151,"&gt;"&amp;O151)=8,"Above",IF(COUNTIF(M144:M151,"&lt;"&amp;O151)=8,"Below","")))</f>
        <v/>
      </c>
      <c r="T151">
        <f>IF('Weekly data'!$C151="","",IF(Metrics!$J$8="Seasonal bookings",IF(OR(N(IFERROR(INDEX(Targets!$D$6:$D$45,MATCH('Weekly data'!$C151,Targets!$A$6:$A$45,0)),0))=0,SUM(Seasonality!$B$6:$B$18)=0),"",IFERROR(INDEX(Targets!$D$6:$D$45,MATCH('Weekly data'!$C151,Targets!$A$6:$A$45,0)),0)*$B151/SUM(Seasonality!$B$6:$B$18)),IF(Metrics!$J$8="Seasonal pipeline",IF(OR(N(IFERROR(INDEX(Targets!$D$6:$D$45,MATCH('Weekly data'!$C151,Targets!$A$6:$A$45,0)),0))=0,SUM(Seasonality!$C$6:$C$18)=0),"",IFERROR(INDEX(Targets!$D$6:$D$45,MATCH('Weekly data'!$C151,Targets!$A$6:$A$45,0)),0)*$C151/SUM(Seasonality!$C$6:$C$18)),IF(Metrics!$J$8="Quarter plan",IF(N(IFERROR(INDEX(Targets!$D$6:$D$45,MATCH('Weekly data'!$C151,Targets!$A$6:$A$45,0)),0))=0,"",IFERROR(INDEX(Targets!$D$6:$D$45,MATCH('Weekly data'!$C151,Targets!$A$6:$A$45,0)),0)),IF(AND(Metrics!$J$8="Weekly",ISNUMBER(Metrics!$K$8)),Metrics!$K$8,"")))))</f>
        <v/>
      </c>
      <c r="U151">
        <f>IF(NOT(ISNUMBER('Weekly data'!G151)),"",IF(Metrics!$L$8="% of target",IF(ISNUMBER(T151),IF(T151=0,"",'Weekly data'!G151/T151),""),'Weekly data'!G151))</f>
        <v/>
      </c>
      <c r="V151">
        <f>IF(AND(ISNUMBER(U151),ISNUMBER(U150)),ABS(U151-U150),"")</f>
        <v/>
      </c>
      <c r="W151">
        <f>IF(COUNT(U139:U150)&lt;12,"",AVERAGE(U139:U150))</f>
        <v/>
      </c>
      <c r="X151">
        <f>IF(COUNT(V140:V150)&lt;11,"",AVERAGE(V140:V150))</f>
        <v/>
      </c>
      <c r="Y151">
        <f>IF(OR(W151="",X151=""),"",W151+2.66*X151)</f>
        <v/>
      </c>
      <c r="Z151">
        <f>IF(OR(W151="",X151=""),"",W151-2.66*X151)</f>
        <v/>
      </c>
      <c r="AA151">
        <f>IF(OR(W151="",COUNT(U144:U151)&lt;8),"",IF(COUNTIF(U144:U151,"&gt;"&amp;W151)=8,"Above",IF(COUNTIF(U144:U151,"&lt;"&amp;W151)=8,"Below","")))</f>
        <v/>
      </c>
      <c r="AB151">
        <f>IF('Weekly data'!$C151="","",IF(Metrics!$J$9="Seasonal bookings",IF(OR(N(IFERROR(INDEX(Targets!$E$6:$E$45,MATCH('Weekly data'!$C151,Targets!$A$6:$A$45,0)),0))=0,SUM(Seasonality!$B$6:$B$18)=0),"",IFERROR(INDEX(Targets!$E$6:$E$45,MATCH('Weekly data'!$C151,Targets!$A$6:$A$45,0)),0)*$B151/SUM(Seasonality!$B$6:$B$18)),IF(Metrics!$J$9="Seasonal pipeline",IF(OR(N(IFERROR(INDEX(Targets!$E$6:$E$45,MATCH('Weekly data'!$C151,Targets!$A$6:$A$45,0)),0))=0,SUM(Seasonality!$C$6:$C$18)=0),"",IFERROR(INDEX(Targets!$E$6:$E$45,MATCH('Weekly data'!$C151,Targets!$A$6:$A$45,0)),0)*$C151/SUM(Seasonality!$C$6:$C$18)),IF(Metrics!$J$9="Quarter plan",IF(N(IFERROR(INDEX(Targets!$E$6:$E$45,MATCH('Weekly data'!$C151,Targets!$A$6:$A$45,0)),0))=0,"",IFERROR(INDEX(Targets!$E$6:$E$45,MATCH('Weekly data'!$C151,Targets!$A$6:$A$45,0)),0)),IF(AND(Metrics!$J$9="Weekly",ISNUMBER(Metrics!$K$9)),Metrics!$K$9,"")))))</f>
        <v/>
      </c>
      <c r="AC151">
        <f>IF(NOT(ISNUMBER('Weekly data'!H151)),"",IF(Metrics!$L$9="% of target",IF(ISNUMBER(AB151),IF(AB151=0,"",'Weekly data'!H151/AB151),""),'Weekly data'!H151))</f>
        <v/>
      </c>
      <c r="AD151">
        <f>IF(AND(ISNUMBER(AC151),ISNUMBER(AC150)),ABS(AC151-AC150),"")</f>
        <v/>
      </c>
      <c r="AE151">
        <f>IF(COUNT(AC139:AC150)&lt;12,"",AVERAGE(AC139:AC150))</f>
        <v/>
      </c>
      <c r="AF151">
        <f>IF(COUNT(AD140:AD150)&lt;11,"",AVERAGE(AD140:AD150))</f>
        <v/>
      </c>
      <c r="AG151">
        <f>IF(OR(AE151="",AF151=""),"",AE151+2.66*AF151)</f>
        <v/>
      </c>
      <c r="AH151">
        <f>IF(OR(AE151="",AF151=""),"",AE151-2.66*AF151)</f>
        <v/>
      </c>
      <c r="AI151">
        <f>IF(OR(AE151="",COUNT(AC144:AC151)&lt;8),"",IF(COUNTIF(AC144:AC151,"&gt;"&amp;AE151)=8,"Above",IF(COUNTIF(AC144:AC151,"&lt;"&amp;AE151)=8,"Below","")))</f>
        <v/>
      </c>
      <c r="AJ151">
        <f>IF('Weekly data'!$C151="","",IF(Metrics!$J$10="Seasonal bookings",IF(OR(N(IFERROR(INDEX(Targets!$F$6:$F$45,MATCH('Weekly data'!$C151,Targets!$A$6:$A$45,0)),0))=0,SUM(Seasonality!$B$6:$B$18)=0),"",IFERROR(INDEX(Targets!$F$6:$F$45,MATCH('Weekly data'!$C151,Targets!$A$6:$A$45,0)),0)*$B151/SUM(Seasonality!$B$6:$B$18)),IF(Metrics!$J$10="Seasonal pipeline",IF(OR(N(IFERROR(INDEX(Targets!$F$6:$F$45,MATCH('Weekly data'!$C151,Targets!$A$6:$A$45,0)),0))=0,SUM(Seasonality!$C$6:$C$18)=0),"",IFERROR(INDEX(Targets!$F$6:$F$45,MATCH('Weekly data'!$C151,Targets!$A$6:$A$45,0)),0)*$C151/SUM(Seasonality!$C$6:$C$18)),IF(Metrics!$J$10="Quarter plan",IF(N(IFERROR(INDEX(Targets!$F$6:$F$45,MATCH('Weekly data'!$C151,Targets!$A$6:$A$45,0)),0))=0,"",IFERROR(INDEX(Targets!$F$6:$F$45,MATCH('Weekly data'!$C151,Targets!$A$6:$A$45,0)),0)),IF(AND(Metrics!$J$10="Weekly",ISNUMBER(Metrics!$K$10)),Metrics!$K$10,"")))))</f>
        <v/>
      </c>
      <c r="AK151">
        <f>IF(NOT(ISNUMBER('Weekly data'!I151)),"",IF(Metrics!$L$10="% of target",IF(ISNUMBER(AJ151),IF(AJ151=0,"",'Weekly data'!I151/AJ151),""),'Weekly data'!I151))</f>
        <v/>
      </c>
      <c r="AL151">
        <f>IF(AND(ISNUMBER(AK151),ISNUMBER(AK150)),ABS(AK151-AK150),"")</f>
        <v/>
      </c>
      <c r="AM151">
        <f>IF(COUNT(AK139:AK150)&lt;12,"",AVERAGE(AK139:AK150))</f>
        <v/>
      </c>
      <c r="AN151">
        <f>IF(COUNT(AL140:AL150)&lt;11,"",AVERAGE(AL140:AL150))</f>
        <v/>
      </c>
      <c r="AO151">
        <f>IF(OR(AM151="",AN151=""),"",AM151+2.66*AN151)</f>
        <v/>
      </c>
      <c r="AP151">
        <f>IF(OR(AM151="",AN151=""),"",AM151-2.66*AN151)</f>
        <v/>
      </c>
      <c r="AQ151">
        <f>IF(OR(AM151="",COUNT(AK144:AK151)&lt;8),"",IF(COUNTIF(AK144:AK151,"&gt;"&amp;AM151)=8,"Above",IF(COUNTIF(AK144:AK151,"&lt;"&amp;AM151)=8,"Below","")))</f>
        <v/>
      </c>
      <c r="AR151">
        <f>IF('Weekly data'!$C151="","",IF(Metrics!$J$11="Seasonal bookings",IF(OR(N(IFERROR(INDEX(Targets!$G$6:$G$45,MATCH('Weekly data'!$C151,Targets!$A$6:$A$45,0)),0))=0,SUM(Seasonality!$B$6:$B$18)=0),"",IFERROR(INDEX(Targets!$G$6:$G$45,MATCH('Weekly data'!$C151,Targets!$A$6:$A$45,0)),0)*$B151/SUM(Seasonality!$B$6:$B$18)),IF(Metrics!$J$11="Seasonal pipeline",IF(OR(N(IFERROR(INDEX(Targets!$G$6:$G$45,MATCH('Weekly data'!$C151,Targets!$A$6:$A$45,0)),0))=0,SUM(Seasonality!$C$6:$C$18)=0),"",IFERROR(INDEX(Targets!$G$6:$G$45,MATCH('Weekly data'!$C151,Targets!$A$6:$A$45,0)),0)*$C151/SUM(Seasonality!$C$6:$C$18)),IF(Metrics!$J$11="Quarter plan",IF(N(IFERROR(INDEX(Targets!$G$6:$G$45,MATCH('Weekly data'!$C151,Targets!$A$6:$A$45,0)),0))=0,"",IFERROR(INDEX(Targets!$G$6:$G$45,MATCH('Weekly data'!$C151,Targets!$A$6:$A$45,0)),0)),IF(AND(Metrics!$J$11="Weekly",ISNUMBER(Metrics!$K$11)),Metrics!$K$11,"")))))</f>
        <v/>
      </c>
      <c r="AS151">
        <f>IF(NOT(ISNUMBER('Weekly data'!J151)),"",IF(Metrics!$L$11="% of target",IF(ISNUMBER(AR151),IF(AR151=0,"",'Weekly data'!J151/AR151),""),'Weekly data'!J151))</f>
        <v/>
      </c>
      <c r="AT151">
        <f>IF(AND(ISNUMBER(AS151),ISNUMBER(AS150)),ABS(AS151-AS150),"")</f>
        <v/>
      </c>
      <c r="AU151">
        <f>IF(COUNT(AS139:AS150)&lt;12,"",AVERAGE(AS139:AS150))</f>
        <v/>
      </c>
      <c r="AV151">
        <f>IF(COUNT(AT140:AT150)&lt;11,"",AVERAGE(AT140:AT150))</f>
        <v/>
      </c>
      <c r="AW151">
        <f>IF(OR(AU151="",AV151=""),"",AU151+2.66*AV151)</f>
        <v/>
      </c>
      <c r="AX151">
        <f>IF(OR(AU151="",AV151=""),"",AU151-2.66*AV151)</f>
        <v/>
      </c>
      <c r="AY151">
        <f>IF(OR(AU151="",COUNT(AS144:AS151)&lt;8),"",IF(COUNTIF(AS144:AS151,"&gt;"&amp;AU151)=8,"Above",IF(COUNTIF(AS144:AS151,"&lt;"&amp;AU151)=8,"Below","")))</f>
        <v/>
      </c>
      <c r="AZ151">
        <f>IF('Weekly data'!$C151="","",IF(Metrics!$J$12="Seasonal bookings",IF(OR(N(IFERROR(INDEX(Targets!$H$6:$H$45,MATCH('Weekly data'!$C151,Targets!$A$6:$A$45,0)),0))=0,SUM(Seasonality!$B$6:$B$18)=0),"",IFERROR(INDEX(Targets!$H$6:$H$45,MATCH('Weekly data'!$C151,Targets!$A$6:$A$45,0)),0)*$B151/SUM(Seasonality!$B$6:$B$18)),IF(Metrics!$J$12="Seasonal pipeline",IF(OR(N(IFERROR(INDEX(Targets!$H$6:$H$45,MATCH('Weekly data'!$C151,Targets!$A$6:$A$45,0)),0))=0,SUM(Seasonality!$C$6:$C$18)=0),"",IFERROR(INDEX(Targets!$H$6:$H$45,MATCH('Weekly data'!$C151,Targets!$A$6:$A$45,0)),0)*$C151/SUM(Seasonality!$C$6:$C$18)),IF(Metrics!$J$12="Quarter plan",IF(N(IFERROR(INDEX(Targets!$H$6:$H$45,MATCH('Weekly data'!$C151,Targets!$A$6:$A$45,0)),0))=0,"",IFERROR(INDEX(Targets!$H$6:$H$45,MATCH('Weekly data'!$C151,Targets!$A$6:$A$45,0)),0)),IF(AND(Metrics!$J$12="Weekly",ISNUMBER(Metrics!$K$12)),Metrics!$K$12,"")))))</f>
        <v/>
      </c>
      <c r="BA151">
        <f>IF(NOT(ISNUMBER('Weekly data'!K151)),"",IF(Metrics!$L$12="% of target",IF(ISNUMBER(AZ151),IF(AZ151=0,"",'Weekly data'!K151/AZ151),""),'Weekly data'!K151))</f>
        <v/>
      </c>
      <c r="BB151">
        <f>IF(AND(ISNUMBER(BA151),ISNUMBER(BA150)),ABS(BA151-BA150),"")</f>
        <v/>
      </c>
      <c r="BC151">
        <f>IF(COUNT(BA139:BA150)&lt;12,"",AVERAGE(BA139:BA150))</f>
        <v/>
      </c>
      <c r="BD151">
        <f>IF(COUNT(BB140:BB150)&lt;11,"",AVERAGE(BB140:BB150))</f>
        <v/>
      </c>
      <c r="BE151">
        <f>IF(OR(BC151="",BD151=""),"",BC151+2.66*BD151)</f>
        <v/>
      </c>
      <c r="BF151">
        <f>IF(OR(BC151="",BD151=""),"",BC151-2.66*BD151)</f>
        <v/>
      </c>
      <c r="BG151">
        <f>IF(OR(BC151="",COUNT(BA144:BA151)&lt;8),"",IF(COUNTIF(BA144:BA151,"&gt;"&amp;BC151)=8,"Above",IF(COUNTIF(BA144:BA151,"&lt;"&amp;BC151)=8,"Below","")))</f>
        <v/>
      </c>
      <c r="BH151">
        <f>IF('Weekly data'!$C151="","",IF(Metrics!$J$13="Seasonal bookings",IF(OR(N(IFERROR(INDEX(Targets!$I$6:$I$45,MATCH('Weekly data'!$C151,Targets!$A$6:$A$45,0)),0))=0,SUM(Seasonality!$B$6:$B$18)=0),"",IFERROR(INDEX(Targets!$I$6:$I$45,MATCH('Weekly data'!$C151,Targets!$A$6:$A$45,0)),0)*$B151/SUM(Seasonality!$B$6:$B$18)),IF(Metrics!$J$13="Seasonal pipeline",IF(OR(N(IFERROR(INDEX(Targets!$I$6:$I$45,MATCH('Weekly data'!$C151,Targets!$A$6:$A$45,0)),0))=0,SUM(Seasonality!$C$6:$C$18)=0),"",IFERROR(INDEX(Targets!$I$6:$I$45,MATCH('Weekly data'!$C151,Targets!$A$6:$A$45,0)),0)*$C151/SUM(Seasonality!$C$6:$C$18)),IF(Metrics!$J$13="Quarter plan",IF(N(IFERROR(INDEX(Targets!$I$6:$I$45,MATCH('Weekly data'!$C151,Targets!$A$6:$A$45,0)),0))=0,"",IFERROR(INDEX(Targets!$I$6:$I$45,MATCH('Weekly data'!$C151,Targets!$A$6:$A$45,0)),0)),IF(AND(Metrics!$J$13="Weekly",ISNUMBER(Metrics!$K$13)),Metrics!$K$13,"")))))</f>
        <v/>
      </c>
      <c r="BI151">
        <f>IF(NOT(ISNUMBER('Weekly data'!L151)),"",IF(Metrics!$L$13="% of target",IF(ISNUMBER(BH151),IF(BH151=0,"",'Weekly data'!L151/BH151),""),'Weekly data'!L151))</f>
        <v/>
      </c>
      <c r="BJ151">
        <f>IF(AND(ISNUMBER(BI151),ISNUMBER(BI150)),ABS(BI151-BI150),"")</f>
        <v/>
      </c>
      <c r="BK151">
        <f>IF(COUNT(BI139:BI150)&lt;12,"",AVERAGE(BI139:BI150))</f>
        <v/>
      </c>
      <c r="BL151">
        <f>IF(COUNT(BJ140:BJ150)&lt;11,"",AVERAGE(BJ140:BJ150))</f>
        <v/>
      </c>
      <c r="BM151">
        <f>IF(OR(BK151="",BL151=""),"",BK151+2.66*BL151)</f>
        <v/>
      </c>
      <c r="BN151">
        <f>IF(OR(BK151="",BL151=""),"",BK151-2.66*BL151)</f>
        <v/>
      </c>
      <c r="BO151">
        <f>IF(OR(BK151="",COUNT(BI144:BI151)&lt;8),"",IF(COUNTIF(BI144:BI151,"&gt;"&amp;BK151)=8,"Above",IF(COUNTIF(BI144:BI151,"&lt;"&amp;BK151)=8,"Below","")))</f>
        <v/>
      </c>
      <c r="BP151">
        <f>IF('Weekly data'!$C151="","",IF(Metrics!$J$14="Seasonal bookings",IF(OR(N(IFERROR(INDEX(Targets!$J$6:$J$45,MATCH('Weekly data'!$C151,Targets!$A$6:$A$45,0)),0))=0,SUM(Seasonality!$B$6:$B$18)=0),"",IFERROR(INDEX(Targets!$J$6:$J$45,MATCH('Weekly data'!$C151,Targets!$A$6:$A$45,0)),0)*$B151/SUM(Seasonality!$B$6:$B$18)),IF(Metrics!$J$14="Seasonal pipeline",IF(OR(N(IFERROR(INDEX(Targets!$J$6:$J$45,MATCH('Weekly data'!$C151,Targets!$A$6:$A$45,0)),0))=0,SUM(Seasonality!$C$6:$C$18)=0),"",IFERROR(INDEX(Targets!$J$6:$J$45,MATCH('Weekly data'!$C151,Targets!$A$6:$A$45,0)),0)*$C151/SUM(Seasonality!$C$6:$C$18)),IF(Metrics!$J$14="Quarter plan",IF(N(IFERROR(INDEX(Targets!$J$6:$J$45,MATCH('Weekly data'!$C151,Targets!$A$6:$A$45,0)),0))=0,"",IFERROR(INDEX(Targets!$J$6:$J$45,MATCH('Weekly data'!$C151,Targets!$A$6:$A$45,0)),0)),IF(AND(Metrics!$J$14="Weekly",ISNUMBER(Metrics!$K$14)),Metrics!$K$14,"")))))</f>
        <v/>
      </c>
      <c r="BQ151">
        <f>IF(NOT(ISNUMBER('Weekly data'!M151)),"",IF(Metrics!$L$14="% of target",IF(ISNUMBER(BP151),IF(BP151=0,"",'Weekly data'!M151/BP151),""),'Weekly data'!M151))</f>
        <v/>
      </c>
      <c r="BR151">
        <f>IF(AND(ISNUMBER(BQ151),ISNUMBER(BQ150)),ABS(BQ151-BQ150),"")</f>
        <v/>
      </c>
      <c r="BS151">
        <f>IF(COUNT(BQ139:BQ150)&lt;12,"",AVERAGE(BQ139:BQ150))</f>
        <v/>
      </c>
      <c r="BT151">
        <f>IF(COUNT(BR140:BR150)&lt;11,"",AVERAGE(BR140:BR150))</f>
        <v/>
      </c>
      <c r="BU151">
        <f>IF(OR(BS151="",BT151=""),"",BS151+2.66*BT151)</f>
        <v/>
      </c>
      <c r="BV151">
        <f>IF(OR(BS151="",BT151=""),"",BS151-2.66*BT151)</f>
        <v/>
      </c>
      <c r="BW151">
        <f>IF(OR(BS151="",COUNT(BQ144:BQ151)&lt;8),"",IF(COUNTIF(BQ144:BQ151,"&gt;"&amp;BS151)=8,"Above",IF(COUNTIF(BQ144:BQ151,"&lt;"&amp;BS151)=8,"Below","")))</f>
        <v/>
      </c>
      <c r="BX151">
        <f>IF('Weekly data'!$C151="","",IF(Metrics!$J$15="Seasonal bookings",IF(OR(N(IFERROR(INDEX(Targets!$K$6:$K$45,MATCH('Weekly data'!$C151,Targets!$A$6:$A$45,0)),0))=0,SUM(Seasonality!$B$6:$B$18)=0),"",IFERROR(INDEX(Targets!$K$6:$K$45,MATCH('Weekly data'!$C151,Targets!$A$6:$A$45,0)),0)*$B151/SUM(Seasonality!$B$6:$B$18)),IF(Metrics!$J$15="Seasonal pipeline",IF(OR(N(IFERROR(INDEX(Targets!$K$6:$K$45,MATCH('Weekly data'!$C151,Targets!$A$6:$A$45,0)),0))=0,SUM(Seasonality!$C$6:$C$18)=0),"",IFERROR(INDEX(Targets!$K$6:$K$45,MATCH('Weekly data'!$C151,Targets!$A$6:$A$45,0)),0)*$C151/SUM(Seasonality!$C$6:$C$18)),IF(Metrics!$J$15="Quarter plan",IF(N(IFERROR(INDEX(Targets!$K$6:$K$45,MATCH('Weekly data'!$C151,Targets!$A$6:$A$45,0)),0))=0,"",IFERROR(INDEX(Targets!$K$6:$K$45,MATCH('Weekly data'!$C151,Targets!$A$6:$A$45,0)),0)),IF(AND(Metrics!$J$15="Weekly",ISNUMBER(Metrics!$K$15)),Metrics!$K$15,"")))))</f>
        <v/>
      </c>
      <c r="BY151">
        <f>IF(NOT(ISNUMBER('Weekly data'!N151)),"",IF(Metrics!$L$15="% of target",IF(ISNUMBER(BX151),IF(BX151=0,"",'Weekly data'!N151/BX151),""),'Weekly data'!N151))</f>
        <v/>
      </c>
      <c r="BZ151">
        <f>IF(AND(ISNUMBER(BY151),ISNUMBER(BY150)),ABS(BY151-BY150),"")</f>
        <v/>
      </c>
      <c r="CA151">
        <f>IF(COUNT(BY139:BY150)&lt;12,"",AVERAGE(BY139:BY150))</f>
        <v/>
      </c>
      <c r="CB151">
        <f>IF(COUNT(BZ140:BZ150)&lt;11,"",AVERAGE(BZ140:BZ150))</f>
        <v/>
      </c>
      <c r="CC151">
        <f>IF(OR(CA151="",CB151=""),"",CA151+2.66*CB151)</f>
        <v/>
      </c>
      <c r="CD151">
        <f>IF(OR(CA151="",CB151=""),"",CA151-2.66*CB151)</f>
        <v/>
      </c>
      <c r="CE151">
        <f>IF(OR(CA151="",COUNT(BY144:BY151)&lt;8),"",IF(COUNTIF(BY144:BY151,"&gt;"&amp;CA151)=8,"Above",IF(COUNTIF(BY144:BY151,"&lt;"&amp;CA151)=8,"Below","")))</f>
        <v/>
      </c>
      <c r="CF151">
        <f>IF('Weekly data'!$C151="","",IF(Metrics!$J$16="Seasonal bookings",IF(OR(N(IFERROR(INDEX(Targets!$L$6:$L$45,MATCH('Weekly data'!$C151,Targets!$A$6:$A$45,0)),0))=0,SUM(Seasonality!$B$6:$B$18)=0),"",IFERROR(INDEX(Targets!$L$6:$L$45,MATCH('Weekly data'!$C151,Targets!$A$6:$A$45,0)),0)*$B151/SUM(Seasonality!$B$6:$B$18)),IF(Metrics!$J$16="Seasonal pipeline",IF(OR(N(IFERROR(INDEX(Targets!$L$6:$L$45,MATCH('Weekly data'!$C151,Targets!$A$6:$A$45,0)),0))=0,SUM(Seasonality!$C$6:$C$18)=0),"",IFERROR(INDEX(Targets!$L$6:$L$45,MATCH('Weekly data'!$C151,Targets!$A$6:$A$45,0)),0)*$C151/SUM(Seasonality!$C$6:$C$18)),IF(Metrics!$J$16="Quarter plan",IF(N(IFERROR(INDEX(Targets!$L$6:$L$45,MATCH('Weekly data'!$C151,Targets!$A$6:$A$45,0)),0))=0,"",IFERROR(INDEX(Targets!$L$6:$L$45,MATCH('Weekly data'!$C151,Targets!$A$6:$A$45,0)),0)),IF(AND(Metrics!$J$16="Weekly",ISNUMBER(Metrics!$K$16)),Metrics!$K$16,"")))))</f>
        <v/>
      </c>
      <c r="CG151">
        <f>IF(NOT(ISNUMBER('Weekly data'!O151)),"",IF(Metrics!$L$16="% of target",IF(ISNUMBER(CF151),IF(CF151=0,"",'Weekly data'!O151/CF151),""),'Weekly data'!O151))</f>
        <v/>
      </c>
      <c r="CH151">
        <f>IF(AND(ISNUMBER(CG151),ISNUMBER(CG150)),ABS(CG151-CG150),"")</f>
        <v/>
      </c>
      <c r="CI151">
        <f>IF(COUNT(CG139:CG150)&lt;12,"",AVERAGE(CG139:CG150))</f>
        <v/>
      </c>
      <c r="CJ151">
        <f>IF(COUNT(CH140:CH150)&lt;11,"",AVERAGE(CH140:CH150))</f>
        <v/>
      </c>
      <c r="CK151">
        <f>IF(OR(CI151="",CJ151=""),"",CI151+2.66*CJ151)</f>
        <v/>
      </c>
      <c r="CL151">
        <f>IF(OR(CI151="",CJ151=""),"",CI151-2.66*CJ151)</f>
        <v/>
      </c>
      <c r="CM151">
        <f>IF(OR(CI151="",COUNT(CG144:CG151)&lt;8),"",IF(COUNTIF(CG144:CG151,"&gt;"&amp;CI151)=8,"Above",IF(COUNTIF(CG144:CG151,"&lt;"&amp;CI151)=8,"Below","")))</f>
        <v/>
      </c>
      <c r="CN151">
        <f>IF('Weekly data'!$C151="","",IF(Metrics!$J$17="Seasonal bookings",IF(OR(N(IFERROR(INDEX(Targets!$M$6:$M$45,MATCH('Weekly data'!$C151,Targets!$A$6:$A$45,0)),0))=0,SUM(Seasonality!$B$6:$B$18)=0),"",IFERROR(INDEX(Targets!$M$6:$M$45,MATCH('Weekly data'!$C151,Targets!$A$6:$A$45,0)),0)*$B151/SUM(Seasonality!$B$6:$B$18)),IF(Metrics!$J$17="Seasonal pipeline",IF(OR(N(IFERROR(INDEX(Targets!$M$6:$M$45,MATCH('Weekly data'!$C151,Targets!$A$6:$A$45,0)),0))=0,SUM(Seasonality!$C$6:$C$18)=0),"",IFERROR(INDEX(Targets!$M$6:$M$45,MATCH('Weekly data'!$C151,Targets!$A$6:$A$45,0)),0)*$C151/SUM(Seasonality!$C$6:$C$18)),IF(Metrics!$J$17="Quarter plan",IF(N(IFERROR(INDEX(Targets!$M$6:$M$45,MATCH('Weekly data'!$C151,Targets!$A$6:$A$45,0)),0))=0,"",IFERROR(INDEX(Targets!$M$6:$M$45,MATCH('Weekly data'!$C151,Targets!$A$6:$A$45,0)),0)),IF(AND(Metrics!$J$17="Weekly",ISNUMBER(Metrics!$K$17)),Metrics!$K$17,"")))))</f>
        <v/>
      </c>
      <c r="CO151">
        <f>IF(NOT(ISNUMBER('Weekly data'!P151)),"",IF(Metrics!$L$17="% of target",IF(ISNUMBER(CN151),IF(CN151=0,"",'Weekly data'!P151/CN151),""),'Weekly data'!P151))</f>
        <v/>
      </c>
      <c r="CP151">
        <f>IF(AND(ISNUMBER(CO151),ISNUMBER(CO150)),ABS(CO151-CO150),"")</f>
        <v/>
      </c>
      <c r="CQ151">
        <f>IF(COUNT(CO139:CO150)&lt;12,"",AVERAGE(CO139:CO150))</f>
        <v/>
      </c>
      <c r="CR151">
        <f>IF(COUNT(CP140:CP150)&lt;11,"",AVERAGE(CP140:CP150))</f>
        <v/>
      </c>
      <c r="CS151">
        <f>IF(OR(CQ151="",CR151=""),"",CQ151+2.66*CR151)</f>
        <v/>
      </c>
      <c r="CT151">
        <f>IF(OR(CQ151="",CR151=""),"",CQ151-2.66*CR151)</f>
        <v/>
      </c>
      <c r="CU151">
        <f>IF(OR(CQ151="",COUNT(CO144:CO151)&lt;8),"",IF(COUNTIF(CO144:CO151,"&gt;"&amp;CQ151)=8,"Above",IF(COUNTIF(CO144:CO151,"&lt;"&amp;CQ151)=8,"Below","")))</f>
        <v/>
      </c>
    </row>
    <row r="152">
      <c r="A152" s="8">
        <f>'Weekly data'!A152</f>
        <v/>
      </c>
      <c r="B152">
        <f>IF('Weekly data'!D152="","",INDEX(Seasonality!$B$6:$B$18,'Weekly data'!D152))</f>
        <v/>
      </c>
      <c r="C152">
        <f>IF('Weekly data'!D152="","",INDEX(Seasonality!$C$6:$C$18,'Weekly data'!D152))</f>
        <v/>
      </c>
      <c r="D152">
        <f>IF('Weekly data'!$C152="","",IF(Metrics!$J$6="Seasonal bookings",IF(OR(N(IFERROR(INDEX(Targets!$B$6:$B$45,MATCH('Weekly data'!$C152,Targets!$A$6:$A$45,0)),0))=0,SUM(Seasonality!$B$6:$B$18)=0),"",IFERROR(INDEX(Targets!$B$6:$B$45,MATCH('Weekly data'!$C152,Targets!$A$6:$A$45,0)),0)*$B152/SUM(Seasonality!$B$6:$B$18)),IF(Metrics!$J$6="Seasonal pipeline",IF(OR(N(IFERROR(INDEX(Targets!$B$6:$B$45,MATCH('Weekly data'!$C152,Targets!$A$6:$A$45,0)),0))=0,SUM(Seasonality!$C$6:$C$18)=0),"",IFERROR(INDEX(Targets!$B$6:$B$45,MATCH('Weekly data'!$C152,Targets!$A$6:$A$45,0)),0)*$C152/SUM(Seasonality!$C$6:$C$18)),IF(Metrics!$J$6="Quarter plan",IF(N(IFERROR(INDEX(Targets!$B$6:$B$45,MATCH('Weekly data'!$C152,Targets!$A$6:$A$45,0)),0))=0,"",IFERROR(INDEX(Targets!$B$6:$B$45,MATCH('Weekly data'!$C152,Targets!$A$6:$A$45,0)),0)),IF(AND(Metrics!$J$6="Weekly",ISNUMBER(Metrics!$K$6)),Metrics!$K$6,"")))))</f>
        <v/>
      </c>
      <c r="E152">
        <f>IF(NOT(ISNUMBER('Weekly data'!E152)),"",IF(Metrics!$L$6="% of target",IF(ISNUMBER(D152),IF(D152=0,"",'Weekly data'!E152/D152),""),'Weekly data'!E152))</f>
        <v/>
      </c>
      <c r="F152">
        <f>IF(AND(ISNUMBER(E152),ISNUMBER(E151)),ABS(E152-E151),"")</f>
        <v/>
      </c>
      <c r="G152">
        <f>IF(COUNT(E140:E151)&lt;12,"",AVERAGE(E140:E151))</f>
        <v/>
      </c>
      <c r="H152">
        <f>IF(COUNT(F141:F151)&lt;11,"",AVERAGE(F141:F151))</f>
        <v/>
      </c>
      <c r="I152">
        <f>IF(OR(G152="",H152=""),"",G152+2.66*H152)</f>
        <v/>
      </c>
      <c r="J152">
        <f>IF(OR(G152="",H152=""),"",G152-2.66*H152)</f>
        <v/>
      </c>
      <c r="K152">
        <f>IF(OR(G152="",COUNT(E145:E152)&lt;8),"",IF(COUNTIF(E145:E152,"&gt;"&amp;G152)=8,"Above",IF(COUNTIF(E145:E152,"&lt;"&amp;G152)=8,"Below","")))</f>
        <v/>
      </c>
      <c r="L152">
        <f>IF('Weekly data'!$C152="","",IF(Metrics!$J$7="Seasonal bookings",IF(OR(N(IFERROR(INDEX(Targets!$C$6:$C$45,MATCH('Weekly data'!$C152,Targets!$A$6:$A$45,0)),0))=0,SUM(Seasonality!$B$6:$B$18)=0),"",IFERROR(INDEX(Targets!$C$6:$C$45,MATCH('Weekly data'!$C152,Targets!$A$6:$A$45,0)),0)*$B152/SUM(Seasonality!$B$6:$B$18)),IF(Metrics!$J$7="Seasonal pipeline",IF(OR(N(IFERROR(INDEX(Targets!$C$6:$C$45,MATCH('Weekly data'!$C152,Targets!$A$6:$A$45,0)),0))=0,SUM(Seasonality!$C$6:$C$18)=0),"",IFERROR(INDEX(Targets!$C$6:$C$45,MATCH('Weekly data'!$C152,Targets!$A$6:$A$45,0)),0)*$C152/SUM(Seasonality!$C$6:$C$18)),IF(Metrics!$J$7="Quarter plan",IF(N(IFERROR(INDEX(Targets!$C$6:$C$45,MATCH('Weekly data'!$C152,Targets!$A$6:$A$45,0)),0))=0,"",IFERROR(INDEX(Targets!$C$6:$C$45,MATCH('Weekly data'!$C152,Targets!$A$6:$A$45,0)),0)),IF(AND(Metrics!$J$7="Weekly",ISNUMBER(Metrics!$K$7)),Metrics!$K$7,"")))))</f>
        <v/>
      </c>
      <c r="M152">
        <f>IF(NOT(ISNUMBER('Weekly data'!F152)),"",IF(Metrics!$L$7="% of target",IF(ISNUMBER(L152),IF(L152=0,"",'Weekly data'!F152/L152),""),'Weekly data'!F152))</f>
        <v/>
      </c>
      <c r="N152">
        <f>IF(AND(ISNUMBER(M152),ISNUMBER(M151)),ABS(M152-M151),"")</f>
        <v/>
      </c>
      <c r="O152">
        <f>IF(COUNT(M140:M151)&lt;12,"",AVERAGE(M140:M151))</f>
        <v/>
      </c>
      <c r="P152">
        <f>IF(COUNT(N141:N151)&lt;11,"",AVERAGE(N141:N151))</f>
        <v/>
      </c>
      <c r="Q152">
        <f>IF(OR(O152="",P152=""),"",O152+2.66*P152)</f>
        <v/>
      </c>
      <c r="R152">
        <f>IF(OR(O152="",P152=""),"",O152-2.66*P152)</f>
        <v/>
      </c>
      <c r="S152">
        <f>IF(OR(O152="",COUNT(M145:M152)&lt;8),"",IF(COUNTIF(M145:M152,"&gt;"&amp;O152)=8,"Above",IF(COUNTIF(M145:M152,"&lt;"&amp;O152)=8,"Below","")))</f>
        <v/>
      </c>
      <c r="T152">
        <f>IF('Weekly data'!$C152="","",IF(Metrics!$J$8="Seasonal bookings",IF(OR(N(IFERROR(INDEX(Targets!$D$6:$D$45,MATCH('Weekly data'!$C152,Targets!$A$6:$A$45,0)),0))=0,SUM(Seasonality!$B$6:$B$18)=0),"",IFERROR(INDEX(Targets!$D$6:$D$45,MATCH('Weekly data'!$C152,Targets!$A$6:$A$45,0)),0)*$B152/SUM(Seasonality!$B$6:$B$18)),IF(Metrics!$J$8="Seasonal pipeline",IF(OR(N(IFERROR(INDEX(Targets!$D$6:$D$45,MATCH('Weekly data'!$C152,Targets!$A$6:$A$45,0)),0))=0,SUM(Seasonality!$C$6:$C$18)=0),"",IFERROR(INDEX(Targets!$D$6:$D$45,MATCH('Weekly data'!$C152,Targets!$A$6:$A$45,0)),0)*$C152/SUM(Seasonality!$C$6:$C$18)),IF(Metrics!$J$8="Quarter plan",IF(N(IFERROR(INDEX(Targets!$D$6:$D$45,MATCH('Weekly data'!$C152,Targets!$A$6:$A$45,0)),0))=0,"",IFERROR(INDEX(Targets!$D$6:$D$45,MATCH('Weekly data'!$C152,Targets!$A$6:$A$45,0)),0)),IF(AND(Metrics!$J$8="Weekly",ISNUMBER(Metrics!$K$8)),Metrics!$K$8,"")))))</f>
        <v/>
      </c>
      <c r="U152">
        <f>IF(NOT(ISNUMBER('Weekly data'!G152)),"",IF(Metrics!$L$8="% of target",IF(ISNUMBER(T152),IF(T152=0,"",'Weekly data'!G152/T152),""),'Weekly data'!G152))</f>
        <v/>
      </c>
      <c r="V152">
        <f>IF(AND(ISNUMBER(U152),ISNUMBER(U151)),ABS(U152-U151),"")</f>
        <v/>
      </c>
      <c r="W152">
        <f>IF(COUNT(U140:U151)&lt;12,"",AVERAGE(U140:U151))</f>
        <v/>
      </c>
      <c r="X152">
        <f>IF(COUNT(V141:V151)&lt;11,"",AVERAGE(V141:V151))</f>
        <v/>
      </c>
      <c r="Y152">
        <f>IF(OR(W152="",X152=""),"",W152+2.66*X152)</f>
        <v/>
      </c>
      <c r="Z152">
        <f>IF(OR(W152="",X152=""),"",W152-2.66*X152)</f>
        <v/>
      </c>
      <c r="AA152">
        <f>IF(OR(W152="",COUNT(U145:U152)&lt;8),"",IF(COUNTIF(U145:U152,"&gt;"&amp;W152)=8,"Above",IF(COUNTIF(U145:U152,"&lt;"&amp;W152)=8,"Below","")))</f>
        <v/>
      </c>
      <c r="AB152">
        <f>IF('Weekly data'!$C152="","",IF(Metrics!$J$9="Seasonal bookings",IF(OR(N(IFERROR(INDEX(Targets!$E$6:$E$45,MATCH('Weekly data'!$C152,Targets!$A$6:$A$45,0)),0))=0,SUM(Seasonality!$B$6:$B$18)=0),"",IFERROR(INDEX(Targets!$E$6:$E$45,MATCH('Weekly data'!$C152,Targets!$A$6:$A$45,0)),0)*$B152/SUM(Seasonality!$B$6:$B$18)),IF(Metrics!$J$9="Seasonal pipeline",IF(OR(N(IFERROR(INDEX(Targets!$E$6:$E$45,MATCH('Weekly data'!$C152,Targets!$A$6:$A$45,0)),0))=0,SUM(Seasonality!$C$6:$C$18)=0),"",IFERROR(INDEX(Targets!$E$6:$E$45,MATCH('Weekly data'!$C152,Targets!$A$6:$A$45,0)),0)*$C152/SUM(Seasonality!$C$6:$C$18)),IF(Metrics!$J$9="Quarter plan",IF(N(IFERROR(INDEX(Targets!$E$6:$E$45,MATCH('Weekly data'!$C152,Targets!$A$6:$A$45,0)),0))=0,"",IFERROR(INDEX(Targets!$E$6:$E$45,MATCH('Weekly data'!$C152,Targets!$A$6:$A$45,0)),0)),IF(AND(Metrics!$J$9="Weekly",ISNUMBER(Metrics!$K$9)),Metrics!$K$9,"")))))</f>
        <v/>
      </c>
      <c r="AC152">
        <f>IF(NOT(ISNUMBER('Weekly data'!H152)),"",IF(Metrics!$L$9="% of target",IF(ISNUMBER(AB152),IF(AB152=0,"",'Weekly data'!H152/AB152),""),'Weekly data'!H152))</f>
        <v/>
      </c>
      <c r="AD152">
        <f>IF(AND(ISNUMBER(AC152),ISNUMBER(AC151)),ABS(AC152-AC151),"")</f>
        <v/>
      </c>
      <c r="AE152">
        <f>IF(COUNT(AC140:AC151)&lt;12,"",AVERAGE(AC140:AC151))</f>
        <v/>
      </c>
      <c r="AF152">
        <f>IF(COUNT(AD141:AD151)&lt;11,"",AVERAGE(AD141:AD151))</f>
        <v/>
      </c>
      <c r="AG152">
        <f>IF(OR(AE152="",AF152=""),"",AE152+2.66*AF152)</f>
        <v/>
      </c>
      <c r="AH152">
        <f>IF(OR(AE152="",AF152=""),"",AE152-2.66*AF152)</f>
        <v/>
      </c>
      <c r="AI152">
        <f>IF(OR(AE152="",COUNT(AC145:AC152)&lt;8),"",IF(COUNTIF(AC145:AC152,"&gt;"&amp;AE152)=8,"Above",IF(COUNTIF(AC145:AC152,"&lt;"&amp;AE152)=8,"Below","")))</f>
        <v/>
      </c>
      <c r="AJ152">
        <f>IF('Weekly data'!$C152="","",IF(Metrics!$J$10="Seasonal bookings",IF(OR(N(IFERROR(INDEX(Targets!$F$6:$F$45,MATCH('Weekly data'!$C152,Targets!$A$6:$A$45,0)),0))=0,SUM(Seasonality!$B$6:$B$18)=0),"",IFERROR(INDEX(Targets!$F$6:$F$45,MATCH('Weekly data'!$C152,Targets!$A$6:$A$45,0)),0)*$B152/SUM(Seasonality!$B$6:$B$18)),IF(Metrics!$J$10="Seasonal pipeline",IF(OR(N(IFERROR(INDEX(Targets!$F$6:$F$45,MATCH('Weekly data'!$C152,Targets!$A$6:$A$45,0)),0))=0,SUM(Seasonality!$C$6:$C$18)=0),"",IFERROR(INDEX(Targets!$F$6:$F$45,MATCH('Weekly data'!$C152,Targets!$A$6:$A$45,0)),0)*$C152/SUM(Seasonality!$C$6:$C$18)),IF(Metrics!$J$10="Quarter plan",IF(N(IFERROR(INDEX(Targets!$F$6:$F$45,MATCH('Weekly data'!$C152,Targets!$A$6:$A$45,0)),0))=0,"",IFERROR(INDEX(Targets!$F$6:$F$45,MATCH('Weekly data'!$C152,Targets!$A$6:$A$45,0)),0)),IF(AND(Metrics!$J$10="Weekly",ISNUMBER(Metrics!$K$10)),Metrics!$K$10,"")))))</f>
        <v/>
      </c>
      <c r="AK152">
        <f>IF(NOT(ISNUMBER('Weekly data'!I152)),"",IF(Metrics!$L$10="% of target",IF(ISNUMBER(AJ152),IF(AJ152=0,"",'Weekly data'!I152/AJ152),""),'Weekly data'!I152))</f>
        <v/>
      </c>
      <c r="AL152">
        <f>IF(AND(ISNUMBER(AK152),ISNUMBER(AK151)),ABS(AK152-AK151),"")</f>
        <v/>
      </c>
      <c r="AM152">
        <f>IF(COUNT(AK140:AK151)&lt;12,"",AVERAGE(AK140:AK151))</f>
        <v/>
      </c>
      <c r="AN152">
        <f>IF(COUNT(AL141:AL151)&lt;11,"",AVERAGE(AL141:AL151))</f>
        <v/>
      </c>
      <c r="AO152">
        <f>IF(OR(AM152="",AN152=""),"",AM152+2.66*AN152)</f>
        <v/>
      </c>
      <c r="AP152">
        <f>IF(OR(AM152="",AN152=""),"",AM152-2.66*AN152)</f>
        <v/>
      </c>
      <c r="AQ152">
        <f>IF(OR(AM152="",COUNT(AK145:AK152)&lt;8),"",IF(COUNTIF(AK145:AK152,"&gt;"&amp;AM152)=8,"Above",IF(COUNTIF(AK145:AK152,"&lt;"&amp;AM152)=8,"Below","")))</f>
        <v/>
      </c>
      <c r="AR152">
        <f>IF('Weekly data'!$C152="","",IF(Metrics!$J$11="Seasonal bookings",IF(OR(N(IFERROR(INDEX(Targets!$G$6:$G$45,MATCH('Weekly data'!$C152,Targets!$A$6:$A$45,0)),0))=0,SUM(Seasonality!$B$6:$B$18)=0),"",IFERROR(INDEX(Targets!$G$6:$G$45,MATCH('Weekly data'!$C152,Targets!$A$6:$A$45,0)),0)*$B152/SUM(Seasonality!$B$6:$B$18)),IF(Metrics!$J$11="Seasonal pipeline",IF(OR(N(IFERROR(INDEX(Targets!$G$6:$G$45,MATCH('Weekly data'!$C152,Targets!$A$6:$A$45,0)),0))=0,SUM(Seasonality!$C$6:$C$18)=0),"",IFERROR(INDEX(Targets!$G$6:$G$45,MATCH('Weekly data'!$C152,Targets!$A$6:$A$45,0)),0)*$C152/SUM(Seasonality!$C$6:$C$18)),IF(Metrics!$J$11="Quarter plan",IF(N(IFERROR(INDEX(Targets!$G$6:$G$45,MATCH('Weekly data'!$C152,Targets!$A$6:$A$45,0)),0))=0,"",IFERROR(INDEX(Targets!$G$6:$G$45,MATCH('Weekly data'!$C152,Targets!$A$6:$A$45,0)),0)),IF(AND(Metrics!$J$11="Weekly",ISNUMBER(Metrics!$K$11)),Metrics!$K$11,"")))))</f>
        <v/>
      </c>
      <c r="AS152">
        <f>IF(NOT(ISNUMBER('Weekly data'!J152)),"",IF(Metrics!$L$11="% of target",IF(ISNUMBER(AR152),IF(AR152=0,"",'Weekly data'!J152/AR152),""),'Weekly data'!J152))</f>
        <v/>
      </c>
      <c r="AT152">
        <f>IF(AND(ISNUMBER(AS152),ISNUMBER(AS151)),ABS(AS152-AS151),"")</f>
        <v/>
      </c>
      <c r="AU152">
        <f>IF(COUNT(AS140:AS151)&lt;12,"",AVERAGE(AS140:AS151))</f>
        <v/>
      </c>
      <c r="AV152">
        <f>IF(COUNT(AT141:AT151)&lt;11,"",AVERAGE(AT141:AT151))</f>
        <v/>
      </c>
      <c r="AW152">
        <f>IF(OR(AU152="",AV152=""),"",AU152+2.66*AV152)</f>
        <v/>
      </c>
      <c r="AX152">
        <f>IF(OR(AU152="",AV152=""),"",AU152-2.66*AV152)</f>
        <v/>
      </c>
      <c r="AY152">
        <f>IF(OR(AU152="",COUNT(AS145:AS152)&lt;8),"",IF(COUNTIF(AS145:AS152,"&gt;"&amp;AU152)=8,"Above",IF(COUNTIF(AS145:AS152,"&lt;"&amp;AU152)=8,"Below","")))</f>
        <v/>
      </c>
      <c r="AZ152">
        <f>IF('Weekly data'!$C152="","",IF(Metrics!$J$12="Seasonal bookings",IF(OR(N(IFERROR(INDEX(Targets!$H$6:$H$45,MATCH('Weekly data'!$C152,Targets!$A$6:$A$45,0)),0))=0,SUM(Seasonality!$B$6:$B$18)=0),"",IFERROR(INDEX(Targets!$H$6:$H$45,MATCH('Weekly data'!$C152,Targets!$A$6:$A$45,0)),0)*$B152/SUM(Seasonality!$B$6:$B$18)),IF(Metrics!$J$12="Seasonal pipeline",IF(OR(N(IFERROR(INDEX(Targets!$H$6:$H$45,MATCH('Weekly data'!$C152,Targets!$A$6:$A$45,0)),0))=0,SUM(Seasonality!$C$6:$C$18)=0),"",IFERROR(INDEX(Targets!$H$6:$H$45,MATCH('Weekly data'!$C152,Targets!$A$6:$A$45,0)),0)*$C152/SUM(Seasonality!$C$6:$C$18)),IF(Metrics!$J$12="Quarter plan",IF(N(IFERROR(INDEX(Targets!$H$6:$H$45,MATCH('Weekly data'!$C152,Targets!$A$6:$A$45,0)),0))=0,"",IFERROR(INDEX(Targets!$H$6:$H$45,MATCH('Weekly data'!$C152,Targets!$A$6:$A$45,0)),0)),IF(AND(Metrics!$J$12="Weekly",ISNUMBER(Metrics!$K$12)),Metrics!$K$12,"")))))</f>
        <v/>
      </c>
      <c r="BA152">
        <f>IF(NOT(ISNUMBER('Weekly data'!K152)),"",IF(Metrics!$L$12="% of target",IF(ISNUMBER(AZ152),IF(AZ152=0,"",'Weekly data'!K152/AZ152),""),'Weekly data'!K152))</f>
        <v/>
      </c>
      <c r="BB152">
        <f>IF(AND(ISNUMBER(BA152),ISNUMBER(BA151)),ABS(BA152-BA151),"")</f>
        <v/>
      </c>
      <c r="BC152">
        <f>IF(COUNT(BA140:BA151)&lt;12,"",AVERAGE(BA140:BA151))</f>
        <v/>
      </c>
      <c r="BD152">
        <f>IF(COUNT(BB141:BB151)&lt;11,"",AVERAGE(BB141:BB151))</f>
        <v/>
      </c>
      <c r="BE152">
        <f>IF(OR(BC152="",BD152=""),"",BC152+2.66*BD152)</f>
        <v/>
      </c>
      <c r="BF152">
        <f>IF(OR(BC152="",BD152=""),"",BC152-2.66*BD152)</f>
        <v/>
      </c>
      <c r="BG152">
        <f>IF(OR(BC152="",COUNT(BA145:BA152)&lt;8),"",IF(COUNTIF(BA145:BA152,"&gt;"&amp;BC152)=8,"Above",IF(COUNTIF(BA145:BA152,"&lt;"&amp;BC152)=8,"Below","")))</f>
        <v/>
      </c>
      <c r="BH152">
        <f>IF('Weekly data'!$C152="","",IF(Metrics!$J$13="Seasonal bookings",IF(OR(N(IFERROR(INDEX(Targets!$I$6:$I$45,MATCH('Weekly data'!$C152,Targets!$A$6:$A$45,0)),0))=0,SUM(Seasonality!$B$6:$B$18)=0),"",IFERROR(INDEX(Targets!$I$6:$I$45,MATCH('Weekly data'!$C152,Targets!$A$6:$A$45,0)),0)*$B152/SUM(Seasonality!$B$6:$B$18)),IF(Metrics!$J$13="Seasonal pipeline",IF(OR(N(IFERROR(INDEX(Targets!$I$6:$I$45,MATCH('Weekly data'!$C152,Targets!$A$6:$A$45,0)),0))=0,SUM(Seasonality!$C$6:$C$18)=0),"",IFERROR(INDEX(Targets!$I$6:$I$45,MATCH('Weekly data'!$C152,Targets!$A$6:$A$45,0)),0)*$C152/SUM(Seasonality!$C$6:$C$18)),IF(Metrics!$J$13="Quarter plan",IF(N(IFERROR(INDEX(Targets!$I$6:$I$45,MATCH('Weekly data'!$C152,Targets!$A$6:$A$45,0)),0))=0,"",IFERROR(INDEX(Targets!$I$6:$I$45,MATCH('Weekly data'!$C152,Targets!$A$6:$A$45,0)),0)),IF(AND(Metrics!$J$13="Weekly",ISNUMBER(Metrics!$K$13)),Metrics!$K$13,"")))))</f>
        <v/>
      </c>
      <c r="BI152">
        <f>IF(NOT(ISNUMBER('Weekly data'!L152)),"",IF(Metrics!$L$13="% of target",IF(ISNUMBER(BH152),IF(BH152=0,"",'Weekly data'!L152/BH152),""),'Weekly data'!L152))</f>
        <v/>
      </c>
      <c r="BJ152">
        <f>IF(AND(ISNUMBER(BI152),ISNUMBER(BI151)),ABS(BI152-BI151),"")</f>
        <v/>
      </c>
      <c r="BK152">
        <f>IF(COUNT(BI140:BI151)&lt;12,"",AVERAGE(BI140:BI151))</f>
        <v/>
      </c>
      <c r="BL152">
        <f>IF(COUNT(BJ141:BJ151)&lt;11,"",AVERAGE(BJ141:BJ151))</f>
        <v/>
      </c>
      <c r="BM152">
        <f>IF(OR(BK152="",BL152=""),"",BK152+2.66*BL152)</f>
        <v/>
      </c>
      <c r="BN152">
        <f>IF(OR(BK152="",BL152=""),"",BK152-2.66*BL152)</f>
        <v/>
      </c>
      <c r="BO152">
        <f>IF(OR(BK152="",COUNT(BI145:BI152)&lt;8),"",IF(COUNTIF(BI145:BI152,"&gt;"&amp;BK152)=8,"Above",IF(COUNTIF(BI145:BI152,"&lt;"&amp;BK152)=8,"Below","")))</f>
        <v/>
      </c>
      <c r="BP152">
        <f>IF('Weekly data'!$C152="","",IF(Metrics!$J$14="Seasonal bookings",IF(OR(N(IFERROR(INDEX(Targets!$J$6:$J$45,MATCH('Weekly data'!$C152,Targets!$A$6:$A$45,0)),0))=0,SUM(Seasonality!$B$6:$B$18)=0),"",IFERROR(INDEX(Targets!$J$6:$J$45,MATCH('Weekly data'!$C152,Targets!$A$6:$A$45,0)),0)*$B152/SUM(Seasonality!$B$6:$B$18)),IF(Metrics!$J$14="Seasonal pipeline",IF(OR(N(IFERROR(INDEX(Targets!$J$6:$J$45,MATCH('Weekly data'!$C152,Targets!$A$6:$A$45,0)),0))=0,SUM(Seasonality!$C$6:$C$18)=0),"",IFERROR(INDEX(Targets!$J$6:$J$45,MATCH('Weekly data'!$C152,Targets!$A$6:$A$45,0)),0)*$C152/SUM(Seasonality!$C$6:$C$18)),IF(Metrics!$J$14="Quarter plan",IF(N(IFERROR(INDEX(Targets!$J$6:$J$45,MATCH('Weekly data'!$C152,Targets!$A$6:$A$45,0)),0))=0,"",IFERROR(INDEX(Targets!$J$6:$J$45,MATCH('Weekly data'!$C152,Targets!$A$6:$A$45,0)),0)),IF(AND(Metrics!$J$14="Weekly",ISNUMBER(Metrics!$K$14)),Metrics!$K$14,"")))))</f>
        <v/>
      </c>
      <c r="BQ152">
        <f>IF(NOT(ISNUMBER('Weekly data'!M152)),"",IF(Metrics!$L$14="% of target",IF(ISNUMBER(BP152),IF(BP152=0,"",'Weekly data'!M152/BP152),""),'Weekly data'!M152))</f>
        <v/>
      </c>
      <c r="BR152">
        <f>IF(AND(ISNUMBER(BQ152),ISNUMBER(BQ151)),ABS(BQ152-BQ151),"")</f>
        <v/>
      </c>
      <c r="BS152">
        <f>IF(COUNT(BQ140:BQ151)&lt;12,"",AVERAGE(BQ140:BQ151))</f>
        <v/>
      </c>
      <c r="BT152">
        <f>IF(COUNT(BR141:BR151)&lt;11,"",AVERAGE(BR141:BR151))</f>
        <v/>
      </c>
      <c r="BU152">
        <f>IF(OR(BS152="",BT152=""),"",BS152+2.66*BT152)</f>
        <v/>
      </c>
      <c r="BV152">
        <f>IF(OR(BS152="",BT152=""),"",BS152-2.66*BT152)</f>
        <v/>
      </c>
      <c r="BW152">
        <f>IF(OR(BS152="",COUNT(BQ145:BQ152)&lt;8),"",IF(COUNTIF(BQ145:BQ152,"&gt;"&amp;BS152)=8,"Above",IF(COUNTIF(BQ145:BQ152,"&lt;"&amp;BS152)=8,"Below","")))</f>
        <v/>
      </c>
      <c r="BX152">
        <f>IF('Weekly data'!$C152="","",IF(Metrics!$J$15="Seasonal bookings",IF(OR(N(IFERROR(INDEX(Targets!$K$6:$K$45,MATCH('Weekly data'!$C152,Targets!$A$6:$A$45,0)),0))=0,SUM(Seasonality!$B$6:$B$18)=0),"",IFERROR(INDEX(Targets!$K$6:$K$45,MATCH('Weekly data'!$C152,Targets!$A$6:$A$45,0)),0)*$B152/SUM(Seasonality!$B$6:$B$18)),IF(Metrics!$J$15="Seasonal pipeline",IF(OR(N(IFERROR(INDEX(Targets!$K$6:$K$45,MATCH('Weekly data'!$C152,Targets!$A$6:$A$45,0)),0))=0,SUM(Seasonality!$C$6:$C$18)=0),"",IFERROR(INDEX(Targets!$K$6:$K$45,MATCH('Weekly data'!$C152,Targets!$A$6:$A$45,0)),0)*$C152/SUM(Seasonality!$C$6:$C$18)),IF(Metrics!$J$15="Quarter plan",IF(N(IFERROR(INDEX(Targets!$K$6:$K$45,MATCH('Weekly data'!$C152,Targets!$A$6:$A$45,0)),0))=0,"",IFERROR(INDEX(Targets!$K$6:$K$45,MATCH('Weekly data'!$C152,Targets!$A$6:$A$45,0)),0)),IF(AND(Metrics!$J$15="Weekly",ISNUMBER(Metrics!$K$15)),Metrics!$K$15,"")))))</f>
        <v/>
      </c>
      <c r="BY152">
        <f>IF(NOT(ISNUMBER('Weekly data'!N152)),"",IF(Metrics!$L$15="% of target",IF(ISNUMBER(BX152),IF(BX152=0,"",'Weekly data'!N152/BX152),""),'Weekly data'!N152))</f>
        <v/>
      </c>
      <c r="BZ152">
        <f>IF(AND(ISNUMBER(BY152),ISNUMBER(BY151)),ABS(BY152-BY151),"")</f>
        <v/>
      </c>
      <c r="CA152">
        <f>IF(COUNT(BY140:BY151)&lt;12,"",AVERAGE(BY140:BY151))</f>
        <v/>
      </c>
      <c r="CB152">
        <f>IF(COUNT(BZ141:BZ151)&lt;11,"",AVERAGE(BZ141:BZ151))</f>
        <v/>
      </c>
      <c r="CC152">
        <f>IF(OR(CA152="",CB152=""),"",CA152+2.66*CB152)</f>
        <v/>
      </c>
      <c r="CD152">
        <f>IF(OR(CA152="",CB152=""),"",CA152-2.66*CB152)</f>
        <v/>
      </c>
      <c r="CE152">
        <f>IF(OR(CA152="",COUNT(BY145:BY152)&lt;8),"",IF(COUNTIF(BY145:BY152,"&gt;"&amp;CA152)=8,"Above",IF(COUNTIF(BY145:BY152,"&lt;"&amp;CA152)=8,"Below","")))</f>
        <v/>
      </c>
      <c r="CF152">
        <f>IF('Weekly data'!$C152="","",IF(Metrics!$J$16="Seasonal bookings",IF(OR(N(IFERROR(INDEX(Targets!$L$6:$L$45,MATCH('Weekly data'!$C152,Targets!$A$6:$A$45,0)),0))=0,SUM(Seasonality!$B$6:$B$18)=0),"",IFERROR(INDEX(Targets!$L$6:$L$45,MATCH('Weekly data'!$C152,Targets!$A$6:$A$45,0)),0)*$B152/SUM(Seasonality!$B$6:$B$18)),IF(Metrics!$J$16="Seasonal pipeline",IF(OR(N(IFERROR(INDEX(Targets!$L$6:$L$45,MATCH('Weekly data'!$C152,Targets!$A$6:$A$45,0)),0))=0,SUM(Seasonality!$C$6:$C$18)=0),"",IFERROR(INDEX(Targets!$L$6:$L$45,MATCH('Weekly data'!$C152,Targets!$A$6:$A$45,0)),0)*$C152/SUM(Seasonality!$C$6:$C$18)),IF(Metrics!$J$16="Quarter plan",IF(N(IFERROR(INDEX(Targets!$L$6:$L$45,MATCH('Weekly data'!$C152,Targets!$A$6:$A$45,0)),0))=0,"",IFERROR(INDEX(Targets!$L$6:$L$45,MATCH('Weekly data'!$C152,Targets!$A$6:$A$45,0)),0)),IF(AND(Metrics!$J$16="Weekly",ISNUMBER(Metrics!$K$16)),Metrics!$K$16,"")))))</f>
        <v/>
      </c>
      <c r="CG152">
        <f>IF(NOT(ISNUMBER('Weekly data'!O152)),"",IF(Metrics!$L$16="% of target",IF(ISNUMBER(CF152),IF(CF152=0,"",'Weekly data'!O152/CF152),""),'Weekly data'!O152))</f>
        <v/>
      </c>
      <c r="CH152">
        <f>IF(AND(ISNUMBER(CG152),ISNUMBER(CG151)),ABS(CG152-CG151),"")</f>
        <v/>
      </c>
      <c r="CI152">
        <f>IF(COUNT(CG140:CG151)&lt;12,"",AVERAGE(CG140:CG151))</f>
        <v/>
      </c>
      <c r="CJ152">
        <f>IF(COUNT(CH141:CH151)&lt;11,"",AVERAGE(CH141:CH151))</f>
        <v/>
      </c>
      <c r="CK152">
        <f>IF(OR(CI152="",CJ152=""),"",CI152+2.66*CJ152)</f>
        <v/>
      </c>
      <c r="CL152">
        <f>IF(OR(CI152="",CJ152=""),"",CI152-2.66*CJ152)</f>
        <v/>
      </c>
      <c r="CM152">
        <f>IF(OR(CI152="",COUNT(CG145:CG152)&lt;8),"",IF(COUNTIF(CG145:CG152,"&gt;"&amp;CI152)=8,"Above",IF(COUNTIF(CG145:CG152,"&lt;"&amp;CI152)=8,"Below","")))</f>
        <v/>
      </c>
      <c r="CN152">
        <f>IF('Weekly data'!$C152="","",IF(Metrics!$J$17="Seasonal bookings",IF(OR(N(IFERROR(INDEX(Targets!$M$6:$M$45,MATCH('Weekly data'!$C152,Targets!$A$6:$A$45,0)),0))=0,SUM(Seasonality!$B$6:$B$18)=0),"",IFERROR(INDEX(Targets!$M$6:$M$45,MATCH('Weekly data'!$C152,Targets!$A$6:$A$45,0)),0)*$B152/SUM(Seasonality!$B$6:$B$18)),IF(Metrics!$J$17="Seasonal pipeline",IF(OR(N(IFERROR(INDEX(Targets!$M$6:$M$45,MATCH('Weekly data'!$C152,Targets!$A$6:$A$45,0)),0))=0,SUM(Seasonality!$C$6:$C$18)=0),"",IFERROR(INDEX(Targets!$M$6:$M$45,MATCH('Weekly data'!$C152,Targets!$A$6:$A$45,0)),0)*$C152/SUM(Seasonality!$C$6:$C$18)),IF(Metrics!$J$17="Quarter plan",IF(N(IFERROR(INDEX(Targets!$M$6:$M$45,MATCH('Weekly data'!$C152,Targets!$A$6:$A$45,0)),0))=0,"",IFERROR(INDEX(Targets!$M$6:$M$45,MATCH('Weekly data'!$C152,Targets!$A$6:$A$45,0)),0)),IF(AND(Metrics!$J$17="Weekly",ISNUMBER(Metrics!$K$17)),Metrics!$K$17,"")))))</f>
        <v/>
      </c>
      <c r="CO152">
        <f>IF(NOT(ISNUMBER('Weekly data'!P152)),"",IF(Metrics!$L$17="% of target",IF(ISNUMBER(CN152),IF(CN152=0,"",'Weekly data'!P152/CN152),""),'Weekly data'!P152))</f>
        <v/>
      </c>
      <c r="CP152">
        <f>IF(AND(ISNUMBER(CO152),ISNUMBER(CO151)),ABS(CO152-CO151),"")</f>
        <v/>
      </c>
      <c r="CQ152">
        <f>IF(COUNT(CO140:CO151)&lt;12,"",AVERAGE(CO140:CO151))</f>
        <v/>
      </c>
      <c r="CR152">
        <f>IF(COUNT(CP141:CP151)&lt;11,"",AVERAGE(CP141:CP151))</f>
        <v/>
      </c>
      <c r="CS152">
        <f>IF(OR(CQ152="",CR152=""),"",CQ152+2.66*CR152)</f>
        <v/>
      </c>
      <c r="CT152">
        <f>IF(OR(CQ152="",CR152=""),"",CQ152-2.66*CR152)</f>
        <v/>
      </c>
      <c r="CU152">
        <f>IF(OR(CQ152="",COUNT(CO145:CO152)&lt;8),"",IF(COUNTIF(CO145:CO152,"&gt;"&amp;CQ152)=8,"Above",IF(COUNTIF(CO145:CO152,"&lt;"&amp;CQ152)=8,"Below","")))</f>
        <v/>
      </c>
    </row>
    <row r="153">
      <c r="A153" s="8">
        <f>'Weekly data'!A153</f>
        <v/>
      </c>
      <c r="B153">
        <f>IF('Weekly data'!D153="","",INDEX(Seasonality!$B$6:$B$18,'Weekly data'!D153))</f>
        <v/>
      </c>
      <c r="C153">
        <f>IF('Weekly data'!D153="","",INDEX(Seasonality!$C$6:$C$18,'Weekly data'!D153))</f>
        <v/>
      </c>
      <c r="D153">
        <f>IF('Weekly data'!$C153="","",IF(Metrics!$J$6="Seasonal bookings",IF(OR(N(IFERROR(INDEX(Targets!$B$6:$B$45,MATCH('Weekly data'!$C153,Targets!$A$6:$A$45,0)),0))=0,SUM(Seasonality!$B$6:$B$18)=0),"",IFERROR(INDEX(Targets!$B$6:$B$45,MATCH('Weekly data'!$C153,Targets!$A$6:$A$45,0)),0)*$B153/SUM(Seasonality!$B$6:$B$18)),IF(Metrics!$J$6="Seasonal pipeline",IF(OR(N(IFERROR(INDEX(Targets!$B$6:$B$45,MATCH('Weekly data'!$C153,Targets!$A$6:$A$45,0)),0))=0,SUM(Seasonality!$C$6:$C$18)=0),"",IFERROR(INDEX(Targets!$B$6:$B$45,MATCH('Weekly data'!$C153,Targets!$A$6:$A$45,0)),0)*$C153/SUM(Seasonality!$C$6:$C$18)),IF(Metrics!$J$6="Quarter plan",IF(N(IFERROR(INDEX(Targets!$B$6:$B$45,MATCH('Weekly data'!$C153,Targets!$A$6:$A$45,0)),0))=0,"",IFERROR(INDEX(Targets!$B$6:$B$45,MATCH('Weekly data'!$C153,Targets!$A$6:$A$45,0)),0)),IF(AND(Metrics!$J$6="Weekly",ISNUMBER(Metrics!$K$6)),Metrics!$K$6,"")))))</f>
        <v/>
      </c>
      <c r="E153">
        <f>IF(NOT(ISNUMBER('Weekly data'!E153)),"",IF(Metrics!$L$6="% of target",IF(ISNUMBER(D153),IF(D153=0,"",'Weekly data'!E153/D153),""),'Weekly data'!E153))</f>
        <v/>
      </c>
      <c r="F153">
        <f>IF(AND(ISNUMBER(E153),ISNUMBER(E152)),ABS(E153-E152),"")</f>
        <v/>
      </c>
      <c r="G153">
        <f>IF(COUNT(E141:E152)&lt;12,"",AVERAGE(E141:E152))</f>
        <v/>
      </c>
      <c r="H153">
        <f>IF(COUNT(F142:F152)&lt;11,"",AVERAGE(F142:F152))</f>
        <v/>
      </c>
      <c r="I153">
        <f>IF(OR(G153="",H153=""),"",G153+2.66*H153)</f>
        <v/>
      </c>
      <c r="J153">
        <f>IF(OR(G153="",H153=""),"",G153-2.66*H153)</f>
        <v/>
      </c>
      <c r="K153">
        <f>IF(OR(G153="",COUNT(E146:E153)&lt;8),"",IF(COUNTIF(E146:E153,"&gt;"&amp;G153)=8,"Above",IF(COUNTIF(E146:E153,"&lt;"&amp;G153)=8,"Below","")))</f>
        <v/>
      </c>
      <c r="L153">
        <f>IF('Weekly data'!$C153="","",IF(Metrics!$J$7="Seasonal bookings",IF(OR(N(IFERROR(INDEX(Targets!$C$6:$C$45,MATCH('Weekly data'!$C153,Targets!$A$6:$A$45,0)),0))=0,SUM(Seasonality!$B$6:$B$18)=0),"",IFERROR(INDEX(Targets!$C$6:$C$45,MATCH('Weekly data'!$C153,Targets!$A$6:$A$45,0)),0)*$B153/SUM(Seasonality!$B$6:$B$18)),IF(Metrics!$J$7="Seasonal pipeline",IF(OR(N(IFERROR(INDEX(Targets!$C$6:$C$45,MATCH('Weekly data'!$C153,Targets!$A$6:$A$45,0)),0))=0,SUM(Seasonality!$C$6:$C$18)=0),"",IFERROR(INDEX(Targets!$C$6:$C$45,MATCH('Weekly data'!$C153,Targets!$A$6:$A$45,0)),0)*$C153/SUM(Seasonality!$C$6:$C$18)),IF(Metrics!$J$7="Quarter plan",IF(N(IFERROR(INDEX(Targets!$C$6:$C$45,MATCH('Weekly data'!$C153,Targets!$A$6:$A$45,0)),0))=0,"",IFERROR(INDEX(Targets!$C$6:$C$45,MATCH('Weekly data'!$C153,Targets!$A$6:$A$45,0)),0)),IF(AND(Metrics!$J$7="Weekly",ISNUMBER(Metrics!$K$7)),Metrics!$K$7,"")))))</f>
        <v/>
      </c>
      <c r="M153">
        <f>IF(NOT(ISNUMBER('Weekly data'!F153)),"",IF(Metrics!$L$7="% of target",IF(ISNUMBER(L153),IF(L153=0,"",'Weekly data'!F153/L153),""),'Weekly data'!F153))</f>
        <v/>
      </c>
      <c r="N153">
        <f>IF(AND(ISNUMBER(M153),ISNUMBER(M152)),ABS(M153-M152),"")</f>
        <v/>
      </c>
      <c r="O153">
        <f>IF(COUNT(M141:M152)&lt;12,"",AVERAGE(M141:M152))</f>
        <v/>
      </c>
      <c r="P153">
        <f>IF(COUNT(N142:N152)&lt;11,"",AVERAGE(N142:N152))</f>
        <v/>
      </c>
      <c r="Q153">
        <f>IF(OR(O153="",P153=""),"",O153+2.66*P153)</f>
        <v/>
      </c>
      <c r="R153">
        <f>IF(OR(O153="",P153=""),"",O153-2.66*P153)</f>
        <v/>
      </c>
      <c r="S153">
        <f>IF(OR(O153="",COUNT(M146:M153)&lt;8),"",IF(COUNTIF(M146:M153,"&gt;"&amp;O153)=8,"Above",IF(COUNTIF(M146:M153,"&lt;"&amp;O153)=8,"Below","")))</f>
        <v/>
      </c>
      <c r="T153">
        <f>IF('Weekly data'!$C153="","",IF(Metrics!$J$8="Seasonal bookings",IF(OR(N(IFERROR(INDEX(Targets!$D$6:$D$45,MATCH('Weekly data'!$C153,Targets!$A$6:$A$45,0)),0))=0,SUM(Seasonality!$B$6:$B$18)=0),"",IFERROR(INDEX(Targets!$D$6:$D$45,MATCH('Weekly data'!$C153,Targets!$A$6:$A$45,0)),0)*$B153/SUM(Seasonality!$B$6:$B$18)),IF(Metrics!$J$8="Seasonal pipeline",IF(OR(N(IFERROR(INDEX(Targets!$D$6:$D$45,MATCH('Weekly data'!$C153,Targets!$A$6:$A$45,0)),0))=0,SUM(Seasonality!$C$6:$C$18)=0),"",IFERROR(INDEX(Targets!$D$6:$D$45,MATCH('Weekly data'!$C153,Targets!$A$6:$A$45,0)),0)*$C153/SUM(Seasonality!$C$6:$C$18)),IF(Metrics!$J$8="Quarter plan",IF(N(IFERROR(INDEX(Targets!$D$6:$D$45,MATCH('Weekly data'!$C153,Targets!$A$6:$A$45,0)),0))=0,"",IFERROR(INDEX(Targets!$D$6:$D$45,MATCH('Weekly data'!$C153,Targets!$A$6:$A$45,0)),0)),IF(AND(Metrics!$J$8="Weekly",ISNUMBER(Metrics!$K$8)),Metrics!$K$8,"")))))</f>
        <v/>
      </c>
      <c r="U153">
        <f>IF(NOT(ISNUMBER('Weekly data'!G153)),"",IF(Metrics!$L$8="% of target",IF(ISNUMBER(T153),IF(T153=0,"",'Weekly data'!G153/T153),""),'Weekly data'!G153))</f>
        <v/>
      </c>
      <c r="V153">
        <f>IF(AND(ISNUMBER(U153),ISNUMBER(U152)),ABS(U153-U152),"")</f>
        <v/>
      </c>
      <c r="W153">
        <f>IF(COUNT(U141:U152)&lt;12,"",AVERAGE(U141:U152))</f>
        <v/>
      </c>
      <c r="X153">
        <f>IF(COUNT(V142:V152)&lt;11,"",AVERAGE(V142:V152))</f>
        <v/>
      </c>
      <c r="Y153">
        <f>IF(OR(W153="",X153=""),"",W153+2.66*X153)</f>
        <v/>
      </c>
      <c r="Z153">
        <f>IF(OR(W153="",X153=""),"",W153-2.66*X153)</f>
        <v/>
      </c>
      <c r="AA153">
        <f>IF(OR(W153="",COUNT(U146:U153)&lt;8),"",IF(COUNTIF(U146:U153,"&gt;"&amp;W153)=8,"Above",IF(COUNTIF(U146:U153,"&lt;"&amp;W153)=8,"Below","")))</f>
        <v/>
      </c>
      <c r="AB153">
        <f>IF('Weekly data'!$C153="","",IF(Metrics!$J$9="Seasonal bookings",IF(OR(N(IFERROR(INDEX(Targets!$E$6:$E$45,MATCH('Weekly data'!$C153,Targets!$A$6:$A$45,0)),0))=0,SUM(Seasonality!$B$6:$B$18)=0),"",IFERROR(INDEX(Targets!$E$6:$E$45,MATCH('Weekly data'!$C153,Targets!$A$6:$A$45,0)),0)*$B153/SUM(Seasonality!$B$6:$B$18)),IF(Metrics!$J$9="Seasonal pipeline",IF(OR(N(IFERROR(INDEX(Targets!$E$6:$E$45,MATCH('Weekly data'!$C153,Targets!$A$6:$A$45,0)),0))=0,SUM(Seasonality!$C$6:$C$18)=0),"",IFERROR(INDEX(Targets!$E$6:$E$45,MATCH('Weekly data'!$C153,Targets!$A$6:$A$45,0)),0)*$C153/SUM(Seasonality!$C$6:$C$18)),IF(Metrics!$J$9="Quarter plan",IF(N(IFERROR(INDEX(Targets!$E$6:$E$45,MATCH('Weekly data'!$C153,Targets!$A$6:$A$45,0)),0))=0,"",IFERROR(INDEX(Targets!$E$6:$E$45,MATCH('Weekly data'!$C153,Targets!$A$6:$A$45,0)),0)),IF(AND(Metrics!$J$9="Weekly",ISNUMBER(Metrics!$K$9)),Metrics!$K$9,"")))))</f>
        <v/>
      </c>
      <c r="AC153">
        <f>IF(NOT(ISNUMBER('Weekly data'!H153)),"",IF(Metrics!$L$9="% of target",IF(ISNUMBER(AB153),IF(AB153=0,"",'Weekly data'!H153/AB153),""),'Weekly data'!H153))</f>
        <v/>
      </c>
      <c r="AD153">
        <f>IF(AND(ISNUMBER(AC153),ISNUMBER(AC152)),ABS(AC153-AC152),"")</f>
        <v/>
      </c>
      <c r="AE153">
        <f>IF(COUNT(AC141:AC152)&lt;12,"",AVERAGE(AC141:AC152))</f>
        <v/>
      </c>
      <c r="AF153">
        <f>IF(COUNT(AD142:AD152)&lt;11,"",AVERAGE(AD142:AD152))</f>
        <v/>
      </c>
      <c r="AG153">
        <f>IF(OR(AE153="",AF153=""),"",AE153+2.66*AF153)</f>
        <v/>
      </c>
      <c r="AH153">
        <f>IF(OR(AE153="",AF153=""),"",AE153-2.66*AF153)</f>
        <v/>
      </c>
      <c r="AI153">
        <f>IF(OR(AE153="",COUNT(AC146:AC153)&lt;8),"",IF(COUNTIF(AC146:AC153,"&gt;"&amp;AE153)=8,"Above",IF(COUNTIF(AC146:AC153,"&lt;"&amp;AE153)=8,"Below","")))</f>
        <v/>
      </c>
      <c r="AJ153">
        <f>IF('Weekly data'!$C153="","",IF(Metrics!$J$10="Seasonal bookings",IF(OR(N(IFERROR(INDEX(Targets!$F$6:$F$45,MATCH('Weekly data'!$C153,Targets!$A$6:$A$45,0)),0))=0,SUM(Seasonality!$B$6:$B$18)=0),"",IFERROR(INDEX(Targets!$F$6:$F$45,MATCH('Weekly data'!$C153,Targets!$A$6:$A$45,0)),0)*$B153/SUM(Seasonality!$B$6:$B$18)),IF(Metrics!$J$10="Seasonal pipeline",IF(OR(N(IFERROR(INDEX(Targets!$F$6:$F$45,MATCH('Weekly data'!$C153,Targets!$A$6:$A$45,0)),0))=0,SUM(Seasonality!$C$6:$C$18)=0),"",IFERROR(INDEX(Targets!$F$6:$F$45,MATCH('Weekly data'!$C153,Targets!$A$6:$A$45,0)),0)*$C153/SUM(Seasonality!$C$6:$C$18)),IF(Metrics!$J$10="Quarter plan",IF(N(IFERROR(INDEX(Targets!$F$6:$F$45,MATCH('Weekly data'!$C153,Targets!$A$6:$A$45,0)),0))=0,"",IFERROR(INDEX(Targets!$F$6:$F$45,MATCH('Weekly data'!$C153,Targets!$A$6:$A$45,0)),0)),IF(AND(Metrics!$J$10="Weekly",ISNUMBER(Metrics!$K$10)),Metrics!$K$10,"")))))</f>
        <v/>
      </c>
      <c r="AK153">
        <f>IF(NOT(ISNUMBER('Weekly data'!I153)),"",IF(Metrics!$L$10="% of target",IF(ISNUMBER(AJ153),IF(AJ153=0,"",'Weekly data'!I153/AJ153),""),'Weekly data'!I153))</f>
        <v/>
      </c>
      <c r="AL153">
        <f>IF(AND(ISNUMBER(AK153),ISNUMBER(AK152)),ABS(AK153-AK152),"")</f>
        <v/>
      </c>
      <c r="AM153">
        <f>IF(COUNT(AK141:AK152)&lt;12,"",AVERAGE(AK141:AK152))</f>
        <v/>
      </c>
      <c r="AN153">
        <f>IF(COUNT(AL142:AL152)&lt;11,"",AVERAGE(AL142:AL152))</f>
        <v/>
      </c>
      <c r="AO153">
        <f>IF(OR(AM153="",AN153=""),"",AM153+2.66*AN153)</f>
        <v/>
      </c>
      <c r="AP153">
        <f>IF(OR(AM153="",AN153=""),"",AM153-2.66*AN153)</f>
        <v/>
      </c>
      <c r="AQ153">
        <f>IF(OR(AM153="",COUNT(AK146:AK153)&lt;8),"",IF(COUNTIF(AK146:AK153,"&gt;"&amp;AM153)=8,"Above",IF(COUNTIF(AK146:AK153,"&lt;"&amp;AM153)=8,"Below","")))</f>
        <v/>
      </c>
      <c r="AR153">
        <f>IF('Weekly data'!$C153="","",IF(Metrics!$J$11="Seasonal bookings",IF(OR(N(IFERROR(INDEX(Targets!$G$6:$G$45,MATCH('Weekly data'!$C153,Targets!$A$6:$A$45,0)),0))=0,SUM(Seasonality!$B$6:$B$18)=0),"",IFERROR(INDEX(Targets!$G$6:$G$45,MATCH('Weekly data'!$C153,Targets!$A$6:$A$45,0)),0)*$B153/SUM(Seasonality!$B$6:$B$18)),IF(Metrics!$J$11="Seasonal pipeline",IF(OR(N(IFERROR(INDEX(Targets!$G$6:$G$45,MATCH('Weekly data'!$C153,Targets!$A$6:$A$45,0)),0))=0,SUM(Seasonality!$C$6:$C$18)=0),"",IFERROR(INDEX(Targets!$G$6:$G$45,MATCH('Weekly data'!$C153,Targets!$A$6:$A$45,0)),0)*$C153/SUM(Seasonality!$C$6:$C$18)),IF(Metrics!$J$11="Quarter plan",IF(N(IFERROR(INDEX(Targets!$G$6:$G$45,MATCH('Weekly data'!$C153,Targets!$A$6:$A$45,0)),0))=0,"",IFERROR(INDEX(Targets!$G$6:$G$45,MATCH('Weekly data'!$C153,Targets!$A$6:$A$45,0)),0)),IF(AND(Metrics!$J$11="Weekly",ISNUMBER(Metrics!$K$11)),Metrics!$K$11,"")))))</f>
        <v/>
      </c>
      <c r="AS153">
        <f>IF(NOT(ISNUMBER('Weekly data'!J153)),"",IF(Metrics!$L$11="% of target",IF(ISNUMBER(AR153),IF(AR153=0,"",'Weekly data'!J153/AR153),""),'Weekly data'!J153))</f>
        <v/>
      </c>
      <c r="AT153">
        <f>IF(AND(ISNUMBER(AS153),ISNUMBER(AS152)),ABS(AS153-AS152),"")</f>
        <v/>
      </c>
      <c r="AU153">
        <f>IF(COUNT(AS141:AS152)&lt;12,"",AVERAGE(AS141:AS152))</f>
        <v/>
      </c>
      <c r="AV153">
        <f>IF(COUNT(AT142:AT152)&lt;11,"",AVERAGE(AT142:AT152))</f>
        <v/>
      </c>
      <c r="AW153">
        <f>IF(OR(AU153="",AV153=""),"",AU153+2.66*AV153)</f>
        <v/>
      </c>
      <c r="AX153">
        <f>IF(OR(AU153="",AV153=""),"",AU153-2.66*AV153)</f>
        <v/>
      </c>
      <c r="AY153">
        <f>IF(OR(AU153="",COUNT(AS146:AS153)&lt;8),"",IF(COUNTIF(AS146:AS153,"&gt;"&amp;AU153)=8,"Above",IF(COUNTIF(AS146:AS153,"&lt;"&amp;AU153)=8,"Below","")))</f>
        <v/>
      </c>
      <c r="AZ153">
        <f>IF('Weekly data'!$C153="","",IF(Metrics!$J$12="Seasonal bookings",IF(OR(N(IFERROR(INDEX(Targets!$H$6:$H$45,MATCH('Weekly data'!$C153,Targets!$A$6:$A$45,0)),0))=0,SUM(Seasonality!$B$6:$B$18)=0),"",IFERROR(INDEX(Targets!$H$6:$H$45,MATCH('Weekly data'!$C153,Targets!$A$6:$A$45,0)),0)*$B153/SUM(Seasonality!$B$6:$B$18)),IF(Metrics!$J$12="Seasonal pipeline",IF(OR(N(IFERROR(INDEX(Targets!$H$6:$H$45,MATCH('Weekly data'!$C153,Targets!$A$6:$A$45,0)),0))=0,SUM(Seasonality!$C$6:$C$18)=0),"",IFERROR(INDEX(Targets!$H$6:$H$45,MATCH('Weekly data'!$C153,Targets!$A$6:$A$45,0)),0)*$C153/SUM(Seasonality!$C$6:$C$18)),IF(Metrics!$J$12="Quarter plan",IF(N(IFERROR(INDEX(Targets!$H$6:$H$45,MATCH('Weekly data'!$C153,Targets!$A$6:$A$45,0)),0))=0,"",IFERROR(INDEX(Targets!$H$6:$H$45,MATCH('Weekly data'!$C153,Targets!$A$6:$A$45,0)),0)),IF(AND(Metrics!$J$12="Weekly",ISNUMBER(Metrics!$K$12)),Metrics!$K$12,"")))))</f>
        <v/>
      </c>
      <c r="BA153">
        <f>IF(NOT(ISNUMBER('Weekly data'!K153)),"",IF(Metrics!$L$12="% of target",IF(ISNUMBER(AZ153),IF(AZ153=0,"",'Weekly data'!K153/AZ153),""),'Weekly data'!K153))</f>
        <v/>
      </c>
      <c r="BB153">
        <f>IF(AND(ISNUMBER(BA153),ISNUMBER(BA152)),ABS(BA153-BA152),"")</f>
        <v/>
      </c>
      <c r="BC153">
        <f>IF(COUNT(BA141:BA152)&lt;12,"",AVERAGE(BA141:BA152))</f>
        <v/>
      </c>
      <c r="BD153">
        <f>IF(COUNT(BB142:BB152)&lt;11,"",AVERAGE(BB142:BB152))</f>
        <v/>
      </c>
      <c r="BE153">
        <f>IF(OR(BC153="",BD153=""),"",BC153+2.66*BD153)</f>
        <v/>
      </c>
      <c r="BF153">
        <f>IF(OR(BC153="",BD153=""),"",BC153-2.66*BD153)</f>
        <v/>
      </c>
      <c r="BG153">
        <f>IF(OR(BC153="",COUNT(BA146:BA153)&lt;8),"",IF(COUNTIF(BA146:BA153,"&gt;"&amp;BC153)=8,"Above",IF(COUNTIF(BA146:BA153,"&lt;"&amp;BC153)=8,"Below","")))</f>
        <v/>
      </c>
      <c r="BH153">
        <f>IF('Weekly data'!$C153="","",IF(Metrics!$J$13="Seasonal bookings",IF(OR(N(IFERROR(INDEX(Targets!$I$6:$I$45,MATCH('Weekly data'!$C153,Targets!$A$6:$A$45,0)),0))=0,SUM(Seasonality!$B$6:$B$18)=0),"",IFERROR(INDEX(Targets!$I$6:$I$45,MATCH('Weekly data'!$C153,Targets!$A$6:$A$45,0)),0)*$B153/SUM(Seasonality!$B$6:$B$18)),IF(Metrics!$J$13="Seasonal pipeline",IF(OR(N(IFERROR(INDEX(Targets!$I$6:$I$45,MATCH('Weekly data'!$C153,Targets!$A$6:$A$45,0)),0))=0,SUM(Seasonality!$C$6:$C$18)=0),"",IFERROR(INDEX(Targets!$I$6:$I$45,MATCH('Weekly data'!$C153,Targets!$A$6:$A$45,0)),0)*$C153/SUM(Seasonality!$C$6:$C$18)),IF(Metrics!$J$13="Quarter plan",IF(N(IFERROR(INDEX(Targets!$I$6:$I$45,MATCH('Weekly data'!$C153,Targets!$A$6:$A$45,0)),0))=0,"",IFERROR(INDEX(Targets!$I$6:$I$45,MATCH('Weekly data'!$C153,Targets!$A$6:$A$45,0)),0)),IF(AND(Metrics!$J$13="Weekly",ISNUMBER(Metrics!$K$13)),Metrics!$K$13,"")))))</f>
        <v/>
      </c>
      <c r="BI153">
        <f>IF(NOT(ISNUMBER('Weekly data'!L153)),"",IF(Metrics!$L$13="% of target",IF(ISNUMBER(BH153),IF(BH153=0,"",'Weekly data'!L153/BH153),""),'Weekly data'!L153))</f>
        <v/>
      </c>
      <c r="BJ153">
        <f>IF(AND(ISNUMBER(BI153),ISNUMBER(BI152)),ABS(BI153-BI152),"")</f>
        <v/>
      </c>
      <c r="BK153">
        <f>IF(COUNT(BI141:BI152)&lt;12,"",AVERAGE(BI141:BI152))</f>
        <v/>
      </c>
      <c r="BL153">
        <f>IF(COUNT(BJ142:BJ152)&lt;11,"",AVERAGE(BJ142:BJ152))</f>
        <v/>
      </c>
      <c r="BM153">
        <f>IF(OR(BK153="",BL153=""),"",BK153+2.66*BL153)</f>
        <v/>
      </c>
      <c r="BN153">
        <f>IF(OR(BK153="",BL153=""),"",BK153-2.66*BL153)</f>
        <v/>
      </c>
      <c r="BO153">
        <f>IF(OR(BK153="",COUNT(BI146:BI153)&lt;8),"",IF(COUNTIF(BI146:BI153,"&gt;"&amp;BK153)=8,"Above",IF(COUNTIF(BI146:BI153,"&lt;"&amp;BK153)=8,"Below","")))</f>
        <v/>
      </c>
      <c r="BP153">
        <f>IF('Weekly data'!$C153="","",IF(Metrics!$J$14="Seasonal bookings",IF(OR(N(IFERROR(INDEX(Targets!$J$6:$J$45,MATCH('Weekly data'!$C153,Targets!$A$6:$A$45,0)),0))=0,SUM(Seasonality!$B$6:$B$18)=0),"",IFERROR(INDEX(Targets!$J$6:$J$45,MATCH('Weekly data'!$C153,Targets!$A$6:$A$45,0)),0)*$B153/SUM(Seasonality!$B$6:$B$18)),IF(Metrics!$J$14="Seasonal pipeline",IF(OR(N(IFERROR(INDEX(Targets!$J$6:$J$45,MATCH('Weekly data'!$C153,Targets!$A$6:$A$45,0)),0))=0,SUM(Seasonality!$C$6:$C$18)=0),"",IFERROR(INDEX(Targets!$J$6:$J$45,MATCH('Weekly data'!$C153,Targets!$A$6:$A$45,0)),0)*$C153/SUM(Seasonality!$C$6:$C$18)),IF(Metrics!$J$14="Quarter plan",IF(N(IFERROR(INDEX(Targets!$J$6:$J$45,MATCH('Weekly data'!$C153,Targets!$A$6:$A$45,0)),0))=0,"",IFERROR(INDEX(Targets!$J$6:$J$45,MATCH('Weekly data'!$C153,Targets!$A$6:$A$45,0)),0)),IF(AND(Metrics!$J$14="Weekly",ISNUMBER(Metrics!$K$14)),Metrics!$K$14,"")))))</f>
        <v/>
      </c>
      <c r="BQ153">
        <f>IF(NOT(ISNUMBER('Weekly data'!M153)),"",IF(Metrics!$L$14="% of target",IF(ISNUMBER(BP153),IF(BP153=0,"",'Weekly data'!M153/BP153),""),'Weekly data'!M153))</f>
        <v/>
      </c>
      <c r="BR153">
        <f>IF(AND(ISNUMBER(BQ153),ISNUMBER(BQ152)),ABS(BQ153-BQ152),"")</f>
        <v/>
      </c>
      <c r="BS153">
        <f>IF(COUNT(BQ141:BQ152)&lt;12,"",AVERAGE(BQ141:BQ152))</f>
        <v/>
      </c>
      <c r="BT153">
        <f>IF(COUNT(BR142:BR152)&lt;11,"",AVERAGE(BR142:BR152))</f>
        <v/>
      </c>
      <c r="BU153">
        <f>IF(OR(BS153="",BT153=""),"",BS153+2.66*BT153)</f>
        <v/>
      </c>
      <c r="BV153">
        <f>IF(OR(BS153="",BT153=""),"",BS153-2.66*BT153)</f>
        <v/>
      </c>
      <c r="BW153">
        <f>IF(OR(BS153="",COUNT(BQ146:BQ153)&lt;8),"",IF(COUNTIF(BQ146:BQ153,"&gt;"&amp;BS153)=8,"Above",IF(COUNTIF(BQ146:BQ153,"&lt;"&amp;BS153)=8,"Below","")))</f>
        <v/>
      </c>
      <c r="BX153">
        <f>IF('Weekly data'!$C153="","",IF(Metrics!$J$15="Seasonal bookings",IF(OR(N(IFERROR(INDEX(Targets!$K$6:$K$45,MATCH('Weekly data'!$C153,Targets!$A$6:$A$45,0)),0))=0,SUM(Seasonality!$B$6:$B$18)=0),"",IFERROR(INDEX(Targets!$K$6:$K$45,MATCH('Weekly data'!$C153,Targets!$A$6:$A$45,0)),0)*$B153/SUM(Seasonality!$B$6:$B$18)),IF(Metrics!$J$15="Seasonal pipeline",IF(OR(N(IFERROR(INDEX(Targets!$K$6:$K$45,MATCH('Weekly data'!$C153,Targets!$A$6:$A$45,0)),0))=0,SUM(Seasonality!$C$6:$C$18)=0),"",IFERROR(INDEX(Targets!$K$6:$K$45,MATCH('Weekly data'!$C153,Targets!$A$6:$A$45,0)),0)*$C153/SUM(Seasonality!$C$6:$C$18)),IF(Metrics!$J$15="Quarter plan",IF(N(IFERROR(INDEX(Targets!$K$6:$K$45,MATCH('Weekly data'!$C153,Targets!$A$6:$A$45,0)),0))=0,"",IFERROR(INDEX(Targets!$K$6:$K$45,MATCH('Weekly data'!$C153,Targets!$A$6:$A$45,0)),0)),IF(AND(Metrics!$J$15="Weekly",ISNUMBER(Metrics!$K$15)),Metrics!$K$15,"")))))</f>
        <v/>
      </c>
      <c r="BY153">
        <f>IF(NOT(ISNUMBER('Weekly data'!N153)),"",IF(Metrics!$L$15="% of target",IF(ISNUMBER(BX153),IF(BX153=0,"",'Weekly data'!N153/BX153),""),'Weekly data'!N153))</f>
        <v/>
      </c>
      <c r="BZ153">
        <f>IF(AND(ISNUMBER(BY153),ISNUMBER(BY152)),ABS(BY153-BY152),"")</f>
        <v/>
      </c>
      <c r="CA153">
        <f>IF(COUNT(BY141:BY152)&lt;12,"",AVERAGE(BY141:BY152))</f>
        <v/>
      </c>
      <c r="CB153">
        <f>IF(COUNT(BZ142:BZ152)&lt;11,"",AVERAGE(BZ142:BZ152))</f>
        <v/>
      </c>
      <c r="CC153">
        <f>IF(OR(CA153="",CB153=""),"",CA153+2.66*CB153)</f>
        <v/>
      </c>
      <c r="CD153">
        <f>IF(OR(CA153="",CB153=""),"",CA153-2.66*CB153)</f>
        <v/>
      </c>
      <c r="CE153">
        <f>IF(OR(CA153="",COUNT(BY146:BY153)&lt;8),"",IF(COUNTIF(BY146:BY153,"&gt;"&amp;CA153)=8,"Above",IF(COUNTIF(BY146:BY153,"&lt;"&amp;CA153)=8,"Below","")))</f>
        <v/>
      </c>
      <c r="CF153">
        <f>IF('Weekly data'!$C153="","",IF(Metrics!$J$16="Seasonal bookings",IF(OR(N(IFERROR(INDEX(Targets!$L$6:$L$45,MATCH('Weekly data'!$C153,Targets!$A$6:$A$45,0)),0))=0,SUM(Seasonality!$B$6:$B$18)=0),"",IFERROR(INDEX(Targets!$L$6:$L$45,MATCH('Weekly data'!$C153,Targets!$A$6:$A$45,0)),0)*$B153/SUM(Seasonality!$B$6:$B$18)),IF(Metrics!$J$16="Seasonal pipeline",IF(OR(N(IFERROR(INDEX(Targets!$L$6:$L$45,MATCH('Weekly data'!$C153,Targets!$A$6:$A$45,0)),0))=0,SUM(Seasonality!$C$6:$C$18)=0),"",IFERROR(INDEX(Targets!$L$6:$L$45,MATCH('Weekly data'!$C153,Targets!$A$6:$A$45,0)),0)*$C153/SUM(Seasonality!$C$6:$C$18)),IF(Metrics!$J$16="Quarter plan",IF(N(IFERROR(INDEX(Targets!$L$6:$L$45,MATCH('Weekly data'!$C153,Targets!$A$6:$A$45,0)),0))=0,"",IFERROR(INDEX(Targets!$L$6:$L$45,MATCH('Weekly data'!$C153,Targets!$A$6:$A$45,0)),0)),IF(AND(Metrics!$J$16="Weekly",ISNUMBER(Metrics!$K$16)),Metrics!$K$16,"")))))</f>
        <v/>
      </c>
      <c r="CG153">
        <f>IF(NOT(ISNUMBER('Weekly data'!O153)),"",IF(Metrics!$L$16="% of target",IF(ISNUMBER(CF153),IF(CF153=0,"",'Weekly data'!O153/CF153),""),'Weekly data'!O153))</f>
        <v/>
      </c>
      <c r="CH153">
        <f>IF(AND(ISNUMBER(CG153),ISNUMBER(CG152)),ABS(CG153-CG152),"")</f>
        <v/>
      </c>
      <c r="CI153">
        <f>IF(COUNT(CG141:CG152)&lt;12,"",AVERAGE(CG141:CG152))</f>
        <v/>
      </c>
      <c r="CJ153">
        <f>IF(COUNT(CH142:CH152)&lt;11,"",AVERAGE(CH142:CH152))</f>
        <v/>
      </c>
      <c r="CK153">
        <f>IF(OR(CI153="",CJ153=""),"",CI153+2.66*CJ153)</f>
        <v/>
      </c>
      <c r="CL153">
        <f>IF(OR(CI153="",CJ153=""),"",CI153-2.66*CJ153)</f>
        <v/>
      </c>
      <c r="CM153">
        <f>IF(OR(CI153="",COUNT(CG146:CG153)&lt;8),"",IF(COUNTIF(CG146:CG153,"&gt;"&amp;CI153)=8,"Above",IF(COUNTIF(CG146:CG153,"&lt;"&amp;CI153)=8,"Below","")))</f>
        <v/>
      </c>
      <c r="CN153">
        <f>IF('Weekly data'!$C153="","",IF(Metrics!$J$17="Seasonal bookings",IF(OR(N(IFERROR(INDEX(Targets!$M$6:$M$45,MATCH('Weekly data'!$C153,Targets!$A$6:$A$45,0)),0))=0,SUM(Seasonality!$B$6:$B$18)=0),"",IFERROR(INDEX(Targets!$M$6:$M$45,MATCH('Weekly data'!$C153,Targets!$A$6:$A$45,0)),0)*$B153/SUM(Seasonality!$B$6:$B$18)),IF(Metrics!$J$17="Seasonal pipeline",IF(OR(N(IFERROR(INDEX(Targets!$M$6:$M$45,MATCH('Weekly data'!$C153,Targets!$A$6:$A$45,0)),0))=0,SUM(Seasonality!$C$6:$C$18)=0),"",IFERROR(INDEX(Targets!$M$6:$M$45,MATCH('Weekly data'!$C153,Targets!$A$6:$A$45,0)),0)*$C153/SUM(Seasonality!$C$6:$C$18)),IF(Metrics!$J$17="Quarter plan",IF(N(IFERROR(INDEX(Targets!$M$6:$M$45,MATCH('Weekly data'!$C153,Targets!$A$6:$A$45,0)),0))=0,"",IFERROR(INDEX(Targets!$M$6:$M$45,MATCH('Weekly data'!$C153,Targets!$A$6:$A$45,0)),0)),IF(AND(Metrics!$J$17="Weekly",ISNUMBER(Metrics!$K$17)),Metrics!$K$17,"")))))</f>
        <v/>
      </c>
      <c r="CO153">
        <f>IF(NOT(ISNUMBER('Weekly data'!P153)),"",IF(Metrics!$L$17="% of target",IF(ISNUMBER(CN153),IF(CN153=0,"",'Weekly data'!P153/CN153),""),'Weekly data'!P153))</f>
        <v/>
      </c>
      <c r="CP153">
        <f>IF(AND(ISNUMBER(CO153),ISNUMBER(CO152)),ABS(CO153-CO152),"")</f>
        <v/>
      </c>
      <c r="CQ153">
        <f>IF(COUNT(CO141:CO152)&lt;12,"",AVERAGE(CO141:CO152))</f>
        <v/>
      </c>
      <c r="CR153">
        <f>IF(COUNT(CP142:CP152)&lt;11,"",AVERAGE(CP142:CP152))</f>
        <v/>
      </c>
      <c r="CS153">
        <f>IF(OR(CQ153="",CR153=""),"",CQ153+2.66*CR153)</f>
        <v/>
      </c>
      <c r="CT153">
        <f>IF(OR(CQ153="",CR153=""),"",CQ153-2.66*CR153)</f>
        <v/>
      </c>
      <c r="CU153">
        <f>IF(OR(CQ153="",COUNT(CO146:CO153)&lt;8),"",IF(COUNTIF(CO146:CO153,"&gt;"&amp;CQ153)=8,"Above",IF(COUNTIF(CO146:CO153,"&lt;"&amp;CQ153)=8,"Below","")))</f>
        <v/>
      </c>
    </row>
    <row r="154">
      <c r="A154" s="8">
        <f>'Weekly data'!A154</f>
        <v/>
      </c>
      <c r="B154">
        <f>IF('Weekly data'!D154="","",INDEX(Seasonality!$B$6:$B$18,'Weekly data'!D154))</f>
        <v/>
      </c>
      <c r="C154">
        <f>IF('Weekly data'!D154="","",INDEX(Seasonality!$C$6:$C$18,'Weekly data'!D154))</f>
        <v/>
      </c>
      <c r="D154">
        <f>IF('Weekly data'!$C154="","",IF(Metrics!$J$6="Seasonal bookings",IF(OR(N(IFERROR(INDEX(Targets!$B$6:$B$45,MATCH('Weekly data'!$C154,Targets!$A$6:$A$45,0)),0))=0,SUM(Seasonality!$B$6:$B$18)=0),"",IFERROR(INDEX(Targets!$B$6:$B$45,MATCH('Weekly data'!$C154,Targets!$A$6:$A$45,0)),0)*$B154/SUM(Seasonality!$B$6:$B$18)),IF(Metrics!$J$6="Seasonal pipeline",IF(OR(N(IFERROR(INDEX(Targets!$B$6:$B$45,MATCH('Weekly data'!$C154,Targets!$A$6:$A$45,0)),0))=0,SUM(Seasonality!$C$6:$C$18)=0),"",IFERROR(INDEX(Targets!$B$6:$B$45,MATCH('Weekly data'!$C154,Targets!$A$6:$A$45,0)),0)*$C154/SUM(Seasonality!$C$6:$C$18)),IF(Metrics!$J$6="Quarter plan",IF(N(IFERROR(INDEX(Targets!$B$6:$B$45,MATCH('Weekly data'!$C154,Targets!$A$6:$A$45,0)),0))=0,"",IFERROR(INDEX(Targets!$B$6:$B$45,MATCH('Weekly data'!$C154,Targets!$A$6:$A$45,0)),0)),IF(AND(Metrics!$J$6="Weekly",ISNUMBER(Metrics!$K$6)),Metrics!$K$6,"")))))</f>
        <v/>
      </c>
      <c r="E154">
        <f>IF(NOT(ISNUMBER('Weekly data'!E154)),"",IF(Metrics!$L$6="% of target",IF(ISNUMBER(D154),IF(D154=0,"",'Weekly data'!E154/D154),""),'Weekly data'!E154))</f>
        <v/>
      </c>
      <c r="F154">
        <f>IF(AND(ISNUMBER(E154),ISNUMBER(E153)),ABS(E154-E153),"")</f>
        <v/>
      </c>
      <c r="G154">
        <f>IF(COUNT(E142:E153)&lt;12,"",AVERAGE(E142:E153))</f>
        <v/>
      </c>
      <c r="H154">
        <f>IF(COUNT(F143:F153)&lt;11,"",AVERAGE(F143:F153))</f>
        <v/>
      </c>
      <c r="I154">
        <f>IF(OR(G154="",H154=""),"",G154+2.66*H154)</f>
        <v/>
      </c>
      <c r="J154">
        <f>IF(OR(G154="",H154=""),"",G154-2.66*H154)</f>
        <v/>
      </c>
      <c r="K154">
        <f>IF(OR(G154="",COUNT(E147:E154)&lt;8),"",IF(COUNTIF(E147:E154,"&gt;"&amp;G154)=8,"Above",IF(COUNTIF(E147:E154,"&lt;"&amp;G154)=8,"Below","")))</f>
        <v/>
      </c>
      <c r="L154">
        <f>IF('Weekly data'!$C154="","",IF(Metrics!$J$7="Seasonal bookings",IF(OR(N(IFERROR(INDEX(Targets!$C$6:$C$45,MATCH('Weekly data'!$C154,Targets!$A$6:$A$45,0)),0))=0,SUM(Seasonality!$B$6:$B$18)=0),"",IFERROR(INDEX(Targets!$C$6:$C$45,MATCH('Weekly data'!$C154,Targets!$A$6:$A$45,0)),0)*$B154/SUM(Seasonality!$B$6:$B$18)),IF(Metrics!$J$7="Seasonal pipeline",IF(OR(N(IFERROR(INDEX(Targets!$C$6:$C$45,MATCH('Weekly data'!$C154,Targets!$A$6:$A$45,0)),0))=0,SUM(Seasonality!$C$6:$C$18)=0),"",IFERROR(INDEX(Targets!$C$6:$C$45,MATCH('Weekly data'!$C154,Targets!$A$6:$A$45,0)),0)*$C154/SUM(Seasonality!$C$6:$C$18)),IF(Metrics!$J$7="Quarter plan",IF(N(IFERROR(INDEX(Targets!$C$6:$C$45,MATCH('Weekly data'!$C154,Targets!$A$6:$A$45,0)),0))=0,"",IFERROR(INDEX(Targets!$C$6:$C$45,MATCH('Weekly data'!$C154,Targets!$A$6:$A$45,0)),0)),IF(AND(Metrics!$J$7="Weekly",ISNUMBER(Metrics!$K$7)),Metrics!$K$7,"")))))</f>
        <v/>
      </c>
      <c r="M154">
        <f>IF(NOT(ISNUMBER('Weekly data'!F154)),"",IF(Metrics!$L$7="% of target",IF(ISNUMBER(L154),IF(L154=0,"",'Weekly data'!F154/L154),""),'Weekly data'!F154))</f>
        <v/>
      </c>
      <c r="N154">
        <f>IF(AND(ISNUMBER(M154),ISNUMBER(M153)),ABS(M154-M153),"")</f>
        <v/>
      </c>
      <c r="O154">
        <f>IF(COUNT(M142:M153)&lt;12,"",AVERAGE(M142:M153))</f>
        <v/>
      </c>
      <c r="P154">
        <f>IF(COUNT(N143:N153)&lt;11,"",AVERAGE(N143:N153))</f>
        <v/>
      </c>
      <c r="Q154">
        <f>IF(OR(O154="",P154=""),"",O154+2.66*P154)</f>
        <v/>
      </c>
      <c r="R154">
        <f>IF(OR(O154="",P154=""),"",O154-2.66*P154)</f>
        <v/>
      </c>
      <c r="S154">
        <f>IF(OR(O154="",COUNT(M147:M154)&lt;8),"",IF(COUNTIF(M147:M154,"&gt;"&amp;O154)=8,"Above",IF(COUNTIF(M147:M154,"&lt;"&amp;O154)=8,"Below","")))</f>
        <v/>
      </c>
      <c r="T154">
        <f>IF('Weekly data'!$C154="","",IF(Metrics!$J$8="Seasonal bookings",IF(OR(N(IFERROR(INDEX(Targets!$D$6:$D$45,MATCH('Weekly data'!$C154,Targets!$A$6:$A$45,0)),0))=0,SUM(Seasonality!$B$6:$B$18)=0),"",IFERROR(INDEX(Targets!$D$6:$D$45,MATCH('Weekly data'!$C154,Targets!$A$6:$A$45,0)),0)*$B154/SUM(Seasonality!$B$6:$B$18)),IF(Metrics!$J$8="Seasonal pipeline",IF(OR(N(IFERROR(INDEX(Targets!$D$6:$D$45,MATCH('Weekly data'!$C154,Targets!$A$6:$A$45,0)),0))=0,SUM(Seasonality!$C$6:$C$18)=0),"",IFERROR(INDEX(Targets!$D$6:$D$45,MATCH('Weekly data'!$C154,Targets!$A$6:$A$45,0)),0)*$C154/SUM(Seasonality!$C$6:$C$18)),IF(Metrics!$J$8="Quarter plan",IF(N(IFERROR(INDEX(Targets!$D$6:$D$45,MATCH('Weekly data'!$C154,Targets!$A$6:$A$45,0)),0))=0,"",IFERROR(INDEX(Targets!$D$6:$D$45,MATCH('Weekly data'!$C154,Targets!$A$6:$A$45,0)),0)),IF(AND(Metrics!$J$8="Weekly",ISNUMBER(Metrics!$K$8)),Metrics!$K$8,"")))))</f>
        <v/>
      </c>
      <c r="U154">
        <f>IF(NOT(ISNUMBER('Weekly data'!G154)),"",IF(Metrics!$L$8="% of target",IF(ISNUMBER(T154),IF(T154=0,"",'Weekly data'!G154/T154),""),'Weekly data'!G154))</f>
        <v/>
      </c>
      <c r="V154">
        <f>IF(AND(ISNUMBER(U154),ISNUMBER(U153)),ABS(U154-U153),"")</f>
        <v/>
      </c>
      <c r="W154">
        <f>IF(COUNT(U142:U153)&lt;12,"",AVERAGE(U142:U153))</f>
        <v/>
      </c>
      <c r="X154">
        <f>IF(COUNT(V143:V153)&lt;11,"",AVERAGE(V143:V153))</f>
        <v/>
      </c>
      <c r="Y154">
        <f>IF(OR(W154="",X154=""),"",W154+2.66*X154)</f>
        <v/>
      </c>
      <c r="Z154">
        <f>IF(OR(W154="",X154=""),"",W154-2.66*X154)</f>
        <v/>
      </c>
      <c r="AA154">
        <f>IF(OR(W154="",COUNT(U147:U154)&lt;8),"",IF(COUNTIF(U147:U154,"&gt;"&amp;W154)=8,"Above",IF(COUNTIF(U147:U154,"&lt;"&amp;W154)=8,"Below","")))</f>
        <v/>
      </c>
      <c r="AB154">
        <f>IF('Weekly data'!$C154="","",IF(Metrics!$J$9="Seasonal bookings",IF(OR(N(IFERROR(INDEX(Targets!$E$6:$E$45,MATCH('Weekly data'!$C154,Targets!$A$6:$A$45,0)),0))=0,SUM(Seasonality!$B$6:$B$18)=0),"",IFERROR(INDEX(Targets!$E$6:$E$45,MATCH('Weekly data'!$C154,Targets!$A$6:$A$45,0)),0)*$B154/SUM(Seasonality!$B$6:$B$18)),IF(Metrics!$J$9="Seasonal pipeline",IF(OR(N(IFERROR(INDEX(Targets!$E$6:$E$45,MATCH('Weekly data'!$C154,Targets!$A$6:$A$45,0)),0))=0,SUM(Seasonality!$C$6:$C$18)=0),"",IFERROR(INDEX(Targets!$E$6:$E$45,MATCH('Weekly data'!$C154,Targets!$A$6:$A$45,0)),0)*$C154/SUM(Seasonality!$C$6:$C$18)),IF(Metrics!$J$9="Quarter plan",IF(N(IFERROR(INDEX(Targets!$E$6:$E$45,MATCH('Weekly data'!$C154,Targets!$A$6:$A$45,0)),0))=0,"",IFERROR(INDEX(Targets!$E$6:$E$45,MATCH('Weekly data'!$C154,Targets!$A$6:$A$45,0)),0)),IF(AND(Metrics!$J$9="Weekly",ISNUMBER(Metrics!$K$9)),Metrics!$K$9,"")))))</f>
        <v/>
      </c>
      <c r="AC154">
        <f>IF(NOT(ISNUMBER('Weekly data'!H154)),"",IF(Metrics!$L$9="% of target",IF(ISNUMBER(AB154),IF(AB154=0,"",'Weekly data'!H154/AB154),""),'Weekly data'!H154))</f>
        <v/>
      </c>
      <c r="AD154">
        <f>IF(AND(ISNUMBER(AC154),ISNUMBER(AC153)),ABS(AC154-AC153),"")</f>
        <v/>
      </c>
      <c r="AE154">
        <f>IF(COUNT(AC142:AC153)&lt;12,"",AVERAGE(AC142:AC153))</f>
        <v/>
      </c>
      <c r="AF154">
        <f>IF(COUNT(AD143:AD153)&lt;11,"",AVERAGE(AD143:AD153))</f>
        <v/>
      </c>
      <c r="AG154">
        <f>IF(OR(AE154="",AF154=""),"",AE154+2.66*AF154)</f>
        <v/>
      </c>
      <c r="AH154">
        <f>IF(OR(AE154="",AF154=""),"",AE154-2.66*AF154)</f>
        <v/>
      </c>
      <c r="AI154">
        <f>IF(OR(AE154="",COUNT(AC147:AC154)&lt;8),"",IF(COUNTIF(AC147:AC154,"&gt;"&amp;AE154)=8,"Above",IF(COUNTIF(AC147:AC154,"&lt;"&amp;AE154)=8,"Below","")))</f>
        <v/>
      </c>
      <c r="AJ154">
        <f>IF('Weekly data'!$C154="","",IF(Metrics!$J$10="Seasonal bookings",IF(OR(N(IFERROR(INDEX(Targets!$F$6:$F$45,MATCH('Weekly data'!$C154,Targets!$A$6:$A$45,0)),0))=0,SUM(Seasonality!$B$6:$B$18)=0),"",IFERROR(INDEX(Targets!$F$6:$F$45,MATCH('Weekly data'!$C154,Targets!$A$6:$A$45,0)),0)*$B154/SUM(Seasonality!$B$6:$B$18)),IF(Metrics!$J$10="Seasonal pipeline",IF(OR(N(IFERROR(INDEX(Targets!$F$6:$F$45,MATCH('Weekly data'!$C154,Targets!$A$6:$A$45,0)),0))=0,SUM(Seasonality!$C$6:$C$18)=0),"",IFERROR(INDEX(Targets!$F$6:$F$45,MATCH('Weekly data'!$C154,Targets!$A$6:$A$45,0)),0)*$C154/SUM(Seasonality!$C$6:$C$18)),IF(Metrics!$J$10="Quarter plan",IF(N(IFERROR(INDEX(Targets!$F$6:$F$45,MATCH('Weekly data'!$C154,Targets!$A$6:$A$45,0)),0))=0,"",IFERROR(INDEX(Targets!$F$6:$F$45,MATCH('Weekly data'!$C154,Targets!$A$6:$A$45,0)),0)),IF(AND(Metrics!$J$10="Weekly",ISNUMBER(Metrics!$K$10)),Metrics!$K$10,"")))))</f>
        <v/>
      </c>
      <c r="AK154">
        <f>IF(NOT(ISNUMBER('Weekly data'!I154)),"",IF(Metrics!$L$10="% of target",IF(ISNUMBER(AJ154),IF(AJ154=0,"",'Weekly data'!I154/AJ154),""),'Weekly data'!I154))</f>
        <v/>
      </c>
      <c r="AL154">
        <f>IF(AND(ISNUMBER(AK154),ISNUMBER(AK153)),ABS(AK154-AK153),"")</f>
        <v/>
      </c>
      <c r="AM154">
        <f>IF(COUNT(AK142:AK153)&lt;12,"",AVERAGE(AK142:AK153))</f>
        <v/>
      </c>
      <c r="AN154">
        <f>IF(COUNT(AL143:AL153)&lt;11,"",AVERAGE(AL143:AL153))</f>
        <v/>
      </c>
      <c r="AO154">
        <f>IF(OR(AM154="",AN154=""),"",AM154+2.66*AN154)</f>
        <v/>
      </c>
      <c r="AP154">
        <f>IF(OR(AM154="",AN154=""),"",AM154-2.66*AN154)</f>
        <v/>
      </c>
      <c r="AQ154">
        <f>IF(OR(AM154="",COUNT(AK147:AK154)&lt;8),"",IF(COUNTIF(AK147:AK154,"&gt;"&amp;AM154)=8,"Above",IF(COUNTIF(AK147:AK154,"&lt;"&amp;AM154)=8,"Below","")))</f>
        <v/>
      </c>
      <c r="AR154">
        <f>IF('Weekly data'!$C154="","",IF(Metrics!$J$11="Seasonal bookings",IF(OR(N(IFERROR(INDEX(Targets!$G$6:$G$45,MATCH('Weekly data'!$C154,Targets!$A$6:$A$45,0)),0))=0,SUM(Seasonality!$B$6:$B$18)=0),"",IFERROR(INDEX(Targets!$G$6:$G$45,MATCH('Weekly data'!$C154,Targets!$A$6:$A$45,0)),0)*$B154/SUM(Seasonality!$B$6:$B$18)),IF(Metrics!$J$11="Seasonal pipeline",IF(OR(N(IFERROR(INDEX(Targets!$G$6:$G$45,MATCH('Weekly data'!$C154,Targets!$A$6:$A$45,0)),0))=0,SUM(Seasonality!$C$6:$C$18)=0),"",IFERROR(INDEX(Targets!$G$6:$G$45,MATCH('Weekly data'!$C154,Targets!$A$6:$A$45,0)),0)*$C154/SUM(Seasonality!$C$6:$C$18)),IF(Metrics!$J$11="Quarter plan",IF(N(IFERROR(INDEX(Targets!$G$6:$G$45,MATCH('Weekly data'!$C154,Targets!$A$6:$A$45,0)),0))=0,"",IFERROR(INDEX(Targets!$G$6:$G$45,MATCH('Weekly data'!$C154,Targets!$A$6:$A$45,0)),0)),IF(AND(Metrics!$J$11="Weekly",ISNUMBER(Metrics!$K$11)),Metrics!$K$11,"")))))</f>
        <v/>
      </c>
      <c r="AS154">
        <f>IF(NOT(ISNUMBER('Weekly data'!J154)),"",IF(Metrics!$L$11="% of target",IF(ISNUMBER(AR154),IF(AR154=0,"",'Weekly data'!J154/AR154),""),'Weekly data'!J154))</f>
        <v/>
      </c>
      <c r="AT154">
        <f>IF(AND(ISNUMBER(AS154),ISNUMBER(AS153)),ABS(AS154-AS153),"")</f>
        <v/>
      </c>
      <c r="AU154">
        <f>IF(COUNT(AS142:AS153)&lt;12,"",AVERAGE(AS142:AS153))</f>
        <v/>
      </c>
      <c r="AV154">
        <f>IF(COUNT(AT143:AT153)&lt;11,"",AVERAGE(AT143:AT153))</f>
        <v/>
      </c>
      <c r="AW154">
        <f>IF(OR(AU154="",AV154=""),"",AU154+2.66*AV154)</f>
        <v/>
      </c>
      <c r="AX154">
        <f>IF(OR(AU154="",AV154=""),"",AU154-2.66*AV154)</f>
        <v/>
      </c>
      <c r="AY154">
        <f>IF(OR(AU154="",COUNT(AS147:AS154)&lt;8),"",IF(COUNTIF(AS147:AS154,"&gt;"&amp;AU154)=8,"Above",IF(COUNTIF(AS147:AS154,"&lt;"&amp;AU154)=8,"Below","")))</f>
        <v/>
      </c>
      <c r="AZ154">
        <f>IF('Weekly data'!$C154="","",IF(Metrics!$J$12="Seasonal bookings",IF(OR(N(IFERROR(INDEX(Targets!$H$6:$H$45,MATCH('Weekly data'!$C154,Targets!$A$6:$A$45,0)),0))=0,SUM(Seasonality!$B$6:$B$18)=0),"",IFERROR(INDEX(Targets!$H$6:$H$45,MATCH('Weekly data'!$C154,Targets!$A$6:$A$45,0)),0)*$B154/SUM(Seasonality!$B$6:$B$18)),IF(Metrics!$J$12="Seasonal pipeline",IF(OR(N(IFERROR(INDEX(Targets!$H$6:$H$45,MATCH('Weekly data'!$C154,Targets!$A$6:$A$45,0)),0))=0,SUM(Seasonality!$C$6:$C$18)=0),"",IFERROR(INDEX(Targets!$H$6:$H$45,MATCH('Weekly data'!$C154,Targets!$A$6:$A$45,0)),0)*$C154/SUM(Seasonality!$C$6:$C$18)),IF(Metrics!$J$12="Quarter plan",IF(N(IFERROR(INDEX(Targets!$H$6:$H$45,MATCH('Weekly data'!$C154,Targets!$A$6:$A$45,0)),0))=0,"",IFERROR(INDEX(Targets!$H$6:$H$45,MATCH('Weekly data'!$C154,Targets!$A$6:$A$45,0)),0)),IF(AND(Metrics!$J$12="Weekly",ISNUMBER(Metrics!$K$12)),Metrics!$K$12,"")))))</f>
        <v/>
      </c>
      <c r="BA154">
        <f>IF(NOT(ISNUMBER('Weekly data'!K154)),"",IF(Metrics!$L$12="% of target",IF(ISNUMBER(AZ154),IF(AZ154=0,"",'Weekly data'!K154/AZ154),""),'Weekly data'!K154))</f>
        <v/>
      </c>
      <c r="BB154">
        <f>IF(AND(ISNUMBER(BA154),ISNUMBER(BA153)),ABS(BA154-BA153),"")</f>
        <v/>
      </c>
      <c r="BC154">
        <f>IF(COUNT(BA142:BA153)&lt;12,"",AVERAGE(BA142:BA153))</f>
        <v/>
      </c>
      <c r="BD154">
        <f>IF(COUNT(BB143:BB153)&lt;11,"",AVERAGE(BB143:BB153))</f>
        <v/>
      </c>
      <c r="BE154">
        <f>IF(OR(BC154="",BD154=""),"",BC154+2.66*BD154)</f>
        <v/>
      </c>
      <c r="BF154">
        <f>IF(OR(BC154="",BD154=""),"",BC154-2.66*BD154)</f>
        <v/>
      </c>
      <c r="BG154">
        <f>IF(OR(BC154="",COUNT(BA147:BA154)&lt;8),"",IF(COUNTIF(BA147:BA154,"&gt;"&amp;BC154)=8,"Above",IF(COUNTIF(BA147:BA154,"&lt;"&amp;BC154)=8,"Below","")))</f>
        <v/>
      </c>
      <c r="BH154">
        <f>IF('Weekly data'!$C154="","",IF(Metrics!$J$13="Seasonal bookings",IF(OR(N(IFERROR(INDEX(Targets!$I$6:$I$45,MATCH('Weekly data'!$C154,Targets!$A$6:$A$45,0)),0))=0,SUM(Seasonality!$B$6:$B$18)=0),"",IFERROR(INDEX(Targets!$I$6:$I$45,MATCH('Weekly data'!$C154,Targets!$A$6:$A$45,0)),0)*$B154/SUM(Seasonality!$B$6:$B$18)),IF(Metrics!$J$13="Seasonal pipeline",IF(OR(N(IFERROR(INDEX(Targets!$I$6:$I$45,MATCH('Weekly data'!$C154,Targets!$A$6:$A$45,0)),0))=0,SUM(Seasonality!$C$6:$C$18)=0),"",IFERROR(INDEX(Targets!$I$6:$I$45,MATCH('Weekly data'!$C154,Targets!$A$6:$A$45,0)),0)*$C154/SUM(Seasonality!$C$6:$C$18)),IF(Metrics!$J$13="Quarter plan",IF(N(IFERROR(INDEX(Targets!$I$6:$I$45,MATCH('Weekly data'!$C154,Targets!$A$6:$A$45,0)),0))=0,"",IFERROR(INDEX(Targets!$I$6:$I$45,MATCH('Weekly data'!$C154,Targets!$A$6:$A$45,0)),0)),IF(AND(Metrics!$J$13="Weekly",ISNUMBER(Metrics!$K$13)),Metrics!$K$13,"")))))</f>
        <v/>
      </c>
      <c r="BI154">
        <f>IF(NOT(ISNUMBER('Weekly data'!L154)),"",IF(Metrics!$L$13="% of target",IF(ISNUMBER(BH154),IF(BH154=0,"",'Weekly data'!L154/BH154),""),'Weekly data'!L154))</f>
        <v/>
      </c>
      <c r="BJ154">
        <f>IF(AND(ISNUMBER(BI154),ISNUMBER(BI153)),ABS(BI154-BI153),"")</f>
        <v/>
      </c>
      <c r="BK154">
        <f>IF(COUNT(BI142:BI153)&lt;12,"",AVERAGE(BI142:BI153))</f>
        <v/>
      </c>
      <c r="BL154">
        <f>IF(COUNT(BJ143:BJ153)&lt;11,"",AVERAGE(BJ143:BJ153))</f>
        <v/>
      </c>
      <c r="BM154">
        <f>IF(OR(BK154="",BL154=""),"",BK154+2.66*BL154)</f>
        <v/>
      </c>
      <c r="BN154">
        <f>IF(OR(BK154="",BL154=""),"",BK154-2.66*BL154)</f>
        <v/>
      </c>
      <c r="BO154">
        <f>IF(OR(BK154="",COUNT(BI147:BI154)&lt;8),"",IF(COUNTIF(BI147:BI154,"&gt;"&amp;BK154)=8,"Above",IF(COUNTIF(BI147:BI154,"&lt;"&amp;BK154)=8,"Below","")))</f>
        <v/>
      </c>
      <c r="BP154">
        <f>IF('Weekly data'!$C154="","",IF(Metrics!$J$14="Seasonal bookings",IF(OR(N(IFERROR(INDEX(Targets!$J$6:$J$45,MATCH('Weekly data'!$C154,Targets!$A$6:$A$45,0)),0))=0,SUM(Seasonality!$B$6:$B$18)=0),"",IFERROR(INDEX(Targets!$J$6:$J$45,MATCH('Weekly data'!$C154,Targets!$A$6:$A$45,0)),0)*$B154/SUM(Seasonality!$B$6:$B$18)),IF(Metrics!$J$14="Seasonal pipeline",IF(OR(N(IFERROR(INDEX(Targets!$J$6:$J$45,MATCH('Weekly data'!$C154,Targets!$A$6:$A$45,0)),0))=0,SUM(Seasonality!$C$6:$C$18)=0),"",IFERROR(INDEX(Targets!$J$6:$J$45,MATCH('Weekly data'!$C154,Targets!$A$6:$A$45,0)),0)*$C154/SUM(Seasonality!$C$6:$C$18)),IF(Metrics!$J$14="Quarter plan",IF(N(IFERROR(INDEX(Targets!$J$6:$J$45,MATCH('Weekly data'!$C154,Targets!$A$6:$A$45,0)),0))=0,"",IFERROR(INDEX(Targets!$J$6:$J$45,MATCH('Weekly data'!$C154,Targets!$A$6:$A$45,0)),0)),IF(AND(Metrics!$J$14="Weekly",ISNUMBER(Metrics!$K$14)),Metrics!$K$14,"")))))</f>
        <v/>
      </c>
      <c r="BQ154">
        <f>IF(NOT(ISNUMBER('Weekly data'!M154)),"",IF(Metrics!$L$14="% of target",IF(ISNUMBER(BP154),IF(BP154=0,"",'Weekly data'!M154/BP154),""),'Weekly data'!M154))</f>
        <v/>
      </c>
      <c r="BR154">
        <f>IF(AND(ISNUMBER(BQ154),ISNUMBER(BQ153)),ABS(BQ154-BQ153),"")</f>
        <v/>
      </c>
      <c r="BS154">
        <f>IF(COUNT(BQ142:BQ153)&lt;12,"",AVERAGE(BQ142:BQ153))</f>
        <v/>
      </c>
      <c r="BT154">
        <f>IF(COUNT(BR143:BR153)&lt;11,"",AVERAGE(BR143:BR153))</f>
        <v/>
      </c>
      <c r="BU154">
        <f>IF(OR(BS154="",BT154=""),"",BS154+2.66*BT154)</f>
        <v/>
      </c>
      <c r="BV154">
        <f>IF(OR(BS154="",BT154=""),"",BS154-2.66*BT154)</f>
        <v/>
      </c>
      <c r="BW154">
        <f>IF(OR(BS154="",COUNT(BQ147:BQ154)&lt;8),"",IF(COUNTIF(BQ147:BQ154,"&gt;"&amp;BS154)=8,"Above",IF(COUNTIF(BQ147:BQ154,"&lt;"&amp;BS154)=8,"Below","")))</f>
        <v/>
      </c>
      <c r="BX154">
        <f>IF('Weekly data'!$C154="","",IF(Metrics!$J$15="Seasonal bookings",IF(OR(N(IFERROR(INDEX(Targets!$K$6:$K$45,MATCH('Weekly data'!$C154,Targets!$A$6:$A$45,0)),0))=0,SUM(Seasonality!$B$6:$B$18)=0),"",IFERROR(INDEX(Targets!$K$6:$K$45,MATCH('Weekly data'!$C154,Targets!$A$6:$A$45,0)),0)*$B154/SUM(Seasonality!$B$6:$B$18)),IF(Metrics!$J$15="Seasonal pipeline",IF(OR(N(IFERROR(INDEX(Targets!$K$6:$K$45,MATCH('Weekly data'!$C154,Targets!$A$6:$A$45,0)),0))=0,SUM(Seasonality!$C$6:$C$18)=0),"",IFERROR(INDEX(Targets!$K$6:$K$45,MATCH('Weekly data'!$C154,Targets!$A$6:$A$45,0)),0)*$C154/SUM(Seasonality!$C$6:$C$18)),IF(Metrics!$J$15="Quarter plan",IF(N(IFERROR(INDEX(Targets!$K$6:$K$45,MATCH('Weekly data'!$C154,Targets!$A$6:$A$45,0)),0))=0,"",IFERROR(INDEX(Targets!$K$6:$K$45,MATCH('Weekly data'!$C154,Targets!$A$6:$A$45,0)),0)),IF(AND(Metrics!$J$15="Weekly",ISNUMBER(Metrics!$K$15)),Metrics!$K$15,"")))))</f>
        <v/>
      </c>
      <c r="BY154">
        <f>IF(NOT(ISNUMBER('Weekly data'!N154)),"",IF(Metrics!$L$15="% of target",IF(ISNUMBER(BX154),IF(BX154=0,"",'Weekly data'!N154/BX154),""),'Weekly data'!N154))</f>
        <v/>
      </c>
      <c r="BZ154">
        <f>IF(AND(ISNUMBER(BY154),ISNUMBER(BY153)),ABS(BY154-BY153),"")</f>
        <v/>
      </c>
      <c r="CA154">
        <f>IF(COUNT(BY142:BY153)&lt;12,"",AVERAGE(BY142:BY153))</f>
        <v/>
      </c>
      <c r="CB154">
        <f>IF(COUNT(BZ143:BZ153)&lt;11,"",AVERAGE(BZ143:BZ153))</f>
        <v/>
      </c>
      <c r="CC154">
        <f>IF(OR(CA154="",CB154=""),"",CA154+2.66*CB154)</f>
        <v/>
      </c>
      <c r="CD154">
        <f>IF(OR(CA154="",CB154=""),"",CA154-2.66*CB154)</f>
        <v/>
      </c>
      <c r="CE154">
        <f>IF(OR(CA154="",COUNT(BY147:BY154)&lt;8),"",IF(COUNTIF(BY147:BY154,"&gt;"&amp;CA154)=8,"Above",IF(COUNTIF(BY147:BY154,"&lt;"&amp;CA154)=8,"Below","")))</f>
        <v/>
      </c>
      <c r="CF154">
        <f>IF('Weekly data'!$C154="","",IF(Metrics!$J$16="Seasonal bookings",IF(OR(N(IFERROR(INDEX(Targets!$L$6:$L$45,MATCH('Weekly data'!$C154,Targets!$A$6:$A$45,0)),0))=0,SUM(Seasonality!$B$6:$B$18)=0),"",IFERROR(INDEX(Targets!$L$6:$L$45,MATCH('Weekly data'!$C154,Targets!$A$6:$A$45,0)),0)*$B154/SUM(Seasonality!$B$6:$B$18)),IF(Metrics!$J$16="Seasonal pipeline",IF(OR(N(IFERROR(INDEX(Targets!$L$6:$L$45,MATCH('Weekly data'!$C154,Targets!$A$6:$A$45,0)),0))=0,SUM(Seasonality!$C$6:$C$18)=0),"",IFERROR(INDEX(Targets!$L$6:$L$45,MATCH('Weekly data'!$C154,Targets!$A$6:$A$45,0)),0)*$C154/SUM(Seasonality!$C$6:$C$18)),IF(Metrics!$J$16="Quarter plan",IF(N(IFERROR(INDEX(Targets!$L$6:$L$45,MATCH('Weekly data'!$C154,Targets!$A$6:$A$45,0)),0))=0,"",IFERROR(INDEX(Targets!$L$6:$L$45,MATCH('Weekly data'!$C154,Targets!$A$6:$A$45,0)),0)),IF(AND(Metrics!$J$16="Weekly",ISNUMBER(Metrics!$K$16)),Metrics!$K$16,"")))))</f>
        <v/>
      </c>
      <c r="CG154">
        <f>IF(NOT(ISNUMBER('Weekly data'!O154)),"",IF(Metrics!$L$16="% of target",IF(ISNUMBER(CF154),IF(CF154=0,"",'Weekly data'!O154/CF154),""),'Weekly data'!O154))</f>
        <v/>
      </c>
      <c r="CH154">
        <f>IF(AND(ISNUMBER(CG154),ISNUMBER(CG153)),ABS(CG154-CG153),"")</f>
        <v/>
      </c>
      <c r="CI154">
        <f>IF(COUNT(CG142:CG153)&lt;12,"",AVERAGE(CG142:CG153))</f>
        <v/>
      </c>
      <c r="CJ154">
        <f>IF(COUNT(CH143:CH153)&lt;11,"",AVERAGE(CH143:CH153))</f>
        <v/>
      </c>
      <c r="CK154">
        <f>IF(OR(CI154="",CJ154=""),"",CI154+2.66*CJ154)</f>
        <v/>
      </c>
      <c r="CL154">
        <f>IF(OR(CI154="",CJ154=""),"",CI154-2.66*CJ154)</f>
        <v/>
      </c>
      <c r="CM154">
        <f>IF(OR(CI154="",COUNT(CG147:CG154)&lt;8),"",IF(COUNTIF(CG147:CG154,"&gt;"&amp;CI154)=8,"Above",IF(COUNTIF(CG147:CG154,"&lt;"&amp;CI154)=8,"Below","")))</f>
        <v/>
      </c>
      <c r="CN154">
        <f>IF('Weekly data'!$C154="","",IF(Metrics!$J$17="Seasonal bookings",IF(OR(N(IFERROR(INDEX(Targets!$M$6:$M$45,MATCH('Weekly data'!$C154,Targets!$A$6:$A$45,0)),0))=0,SUM(Seasonality!$B$6:$B$18)=0),"",IFERROR(INDEX(Targets!$M$6:$M$45,MATCH('Weekly data'!$C154,Targets!$A$6:$A$45,0)),0)*$B154/SUM(Seasonality!$B$6:$B$18)),IF(Metrics!$J$17="Seasonal pipeline",IF(OR(N(IFERROR(INDEX(Targets!$M$6:$M$45,MATCH('Weekly data'!$C154,Targets!$A$6:$A$45,0)),0))=0,SUM(Seasonality!$C$6:$C$18)=0),"",IFERROR(INDEX(Targets!$M$6:$M$45,MATCH('Weekly data'!$C154,Targets!$A$6:$A$45,0)),0)*$C154/SUM(Seasonality!$C$6:$C$18)),IF(Metrics!$J$17="Quarter plan",IF(N(IFERROR(INDEX(Targets!$M$6:$M$45,MATCH('Weekly data'!$C154,Targets!$A$6:$A$45,0)),0))=0,"",IFERROR(INDEX(Targets!$M$6:$M$45,MATCH('Weekly data'!$C154,Targets!$A$6:$A$45,0)),0)),IF(AND(Metrics!$J$17="Weekly",ISNUMBER(Metrics!$K$17)),Metrics!$K$17,"")))))</f>
        <v/>
      </c>
      <c r="CO154">
        <f>IF(NOT(ISNUMBER('Weekly data'!P154)),"",IF(Metrics!$L$17="% of target",IF(ISNUMBER(CN154),IF(CN154=0,"",'Weekly data'!P154/CN154),""),'Weekly data'!P154))</f>
        <v/>
      </c>
      <c r="CP154">
        <f>IF(AND(ISNUMBER(CO154),ISNUMBER(CO153)),ABS(CO154-CO153),"")</f>
        <v/>
      </c>
      <c r="CQ154">
        <f>IF(COUNT(CO142:CO153)&lt;12,"",AVERAGE(CO142:CO153))</f>
        <v/>
      </c>
      <c r="CR154">
        <f>IF(COUNT(CP143:CP153)&lt;11,"",AVERAGE(CP143:CP153))</f>
        <v/>
      </c>
      <c r="CS154">
        <f>IF(OR(CQ154="",CR154=""),"",CQ154+2.66*CR154)</f>
        <v/>
      </c>
      <c r="CT154">
        <f>IF(OR(CQ154="",CR154=""),"",CQ154-2.66*CR154)</f>
        <v/>
      </c>
      <c r="CU154">
        <f>IF(OR(CQ154="",COUNT(CO147:CO154)&lt;8),"",IF(COUNTIF(CO147:CO154,"&gt;"&amp;CQ154)=8,"Above",IF(COUNTIF(CO147:CO154,"&lt;"&amp;CQ154)=8,"Below","")))</f>
        <v/>
      </c>
    </row>
    <row r="155">
      <c r="A155" s="8">
        <f>'Weekly data'!A155</f>
        <v/>
      </c>
      <c r="B155">
        <f>IF('Weekly data'!D155="","",INDEX(Seasonality!$B$6:$B$18,'Weekly data'!D155))</f>
        <v/>
      </c>
      <c r="C155">
        <f>IF('Weekly data'!D155="","",INDEX(Seasonality!$C$6:$C$18,'Weekly data'!D155))</f>
        <v/>
      </c>
      <c r="D155">
        <f>IF('Weekly data'!$C155="","",IF(Metrics!$J$6="Seasonal bookings",IF(OR(N(IFERROR(INDEX(Targets!$B$6:$B$45,MATCH('Weekly data'!$C155,Targets!$A$6:$A$45,0)),0))=0,SUM(Seasonality!$B$6:$B$18)=0),"",IFERROR(INDEX(Targets!$B$6:$B$45,MATCH('Weekly data'!$C155,Targets!$A$6:$A$45,0)),0)*$B155/SUM(Seasonality!$B$6:$B$18)),IF(Metrics!$J$6="Seasonal pipeline",IF(OR(N(IFERROR(INDEX(Targets!$B$6:$B$45,MATCH('Weekly data'!$C155,Targets!$A$6:$A$45,0)),0))=0,SUM(Seasonality!$C$6:$C$18)=0),"",IFERROR(INDEX(Targets!$B$6:$B$45,MATCH('Weekly data'!$C155,Targets!$A$6:$A$45,0)),0)*$C155/SUM(Seasonality!$C$6:$C$18)),IF(Metrics!$J$6="Quarter plan",IF(N(IFERROR(INDEX(Targets!$B$6:$B$45,MATCH('Weekly data'!$C155,Targets!$A$6:$A$45,0)),0))=0,"",IFERROR(INDEX(Targets!$B$6:$B$45,MATCH('Weekly data'!$C155,Targets!$A$6:$A$45,0)),0)),IF(AND(Metrics!$J$6="Weekly",ISNUMBER(Metrics!$K$6)),Metrics!$K$6,"")))))</f>
        <v/>
      </c>
      <c r="E155">
        <f>IF(NOT(ISNUMBER('Weekly data'!E155)),"",IF(Metrics!$L$6="% of target",IF(ISNUMBER(D155),IF(D155=0,"",'Weekly data'!E155/D155),""),'Weekly data'!E155))</f>
        <v/>
      </c>
      <c r="F155">
        <f>IF(AND(ISNUMBER(E155),ISNUMBER(E154)),ABS(E155-E154),"")</f>
        <v/>
      </c>
      <c r="G155">
        <f>IF(COUNT(E143:E154)&lt;12,"",AVERAGE(E143:E154))</f>
        <v/>
      </c>
      <c r="H155">
        <f>IF(COUNT(F144:F154)&lt;11,"",AVERAGE(F144:F154))</f>
        <v/>
      </c>
      <c r="I155">
        <f>IF(OR(G155="",H155=""),"",G155+2.66*H155)</f>
        <v/>
      </c>
      <c r="J155">
        <f>IF(OR(G155="",H155=""),"",G155-2.66*H155)</f>
        <v/>
      </c>
      <c r="K155">
        <f>IF(OR(G155="",COUNT(E148:E155)&lt;8),"",IF(COUNTIF(E148:E155,"&gt;"&amp;G155)=8,"Above",IF(COUNTIF(E148:E155,"&lt;"&amp;G155)=8,"Below","")))</f>
        <v/>
      </c>
      <c r="L155">
        <f>IF('Weekly data'!$C155="","",IF(Metrics!$J$7="Seasonal bookings",IF(OR(N(IFERROR(INDEX(Targets!$C$6:$C$45,MATCH('Weekly data'!$C155,Targets!$A$6:$A$45,0)),0))=0,SUM(Seasonality!$B$6:$B$18)=0),"",IFERROR(INDEX(Targets!$C$6:$C$45,MATCH('Weekly data'!$C155,Targets!$A$6:$A$45,0)),0)*$B155/SUM(Seasonality!$B$6:$B$18)),IF(Metrics!$J$7="Seasonal pipeline",IF(OR(N(IFERROR(INDEX(Targets!$C$6:$C$45,MATCH('Weekly data'!$C155,Targets!$A$6:$A$45,0)),0))=0,SUM(Seasonality!$C$6:$C$18)=0),"",IFERROR(INDEX(Targets!$C$6:$C$45,MATCH('Weekly data'!$C155,Targets!$A$6:$A$45,0)),0)*$C155/SUM(Seasonality!$C$6:$C$18)),IF(Metrics!$J$7="Quarter plan",IF(N(IFERROR(INDEX(Targets!$C$6:$C$45,MATCH('Weekly data'!$C155,Targets!$A$6:$A$45,0)),0))=0,"",IFERROR(INDEX(Targets!$C$6:$C$45,MATCH('Weekly data'!$C155,Targets!$A$6:$A$45,0)),0)),IF(AND(Metrics!$J$7="Weekly",ISNUMBER(Metrics!$K$7)),Metrics!$K$7,"")))))</f>
        <v/>
      </c>
      <c r="M155">
        <f>IF(NOT(ISNUMBER('Weekly data'!F155)),"",IF(Metrics!$L$7="% of target",IF(ISNUMBER(L155),IF(L155=0,"",'Weekly data'!F155/L155),""),'Weekly data'!F155))</f>
        <v/>
      </c>
      <c r="N155">
        <f>IF(AND(ISNUMBER(M155),ISNUMBER(M154)),ABS(M155-M154),"")</f>
        <v/>
      </c>
      <c r="O155">
        <f>IF(COUNT(M143:M154)&lt;12,"",AVERAGE(M143:M154))</f>
        <v/>
      </c>
      <c r="P155">
        <f>IF(COUNT(N144:N154)&lt;11,"",AVERAGE(N144:N154))</f>
        <v/>
      </c>
      <c r="Q155">
        <f>IF(OR(O155="",P155=""),"",O155+2.66*P155)</f>
        <v/>
      </c>
      <c r="R155">
        <f>IF(OR(O155="",P155=""),"",O155-2.66*P155)</f>
        <v/>
      </c>
      <c r="S155">
        <f>IF(OR(O155="",COUNT(M148:M155)&lt;8),"",IF(COUNTIF(M148:M155,"&gt;"&amp;O155)=8,"Above",IF(COUNTIF(M148:M155,"&lt;"&amp;O155)=8,"Below","")))</f>
        <v/>
      </c>
      <c r="T155">
        <f>IF('Weekly data'!$C155="","",IF(Metrics!$J$8="Seasonal bookings",IF(OR(N(IFERROR(INDEX(Targets!$D$6:$D$45,MATCH('Weekly data'!$C155,Targets!$A$6:$A$45,0)),0))=0,SUM(Seasonality!$B$6:$B$18)=0),"",IFERROR(INDEX(Targets!$D$6:$D$45,MATCH('Weekly data'!$C155,Targets!$A$6:$A$45,0)),0)*$B155/SUM(Seasonality!$B$6:$B$18)),IF(Metrics!$J$8="Seasonal pipeline",IF(OR(N(IFERROR(INDEX(Targets!$D$6:$D$45,MATCH('Weekly data'!$C155,Targets!$A$6:$A$45,0)),0))=0,SUM(Seasonality!$C$6:$C$18)=0),"",IFERROR(INDEX(Targets!$D$6:$D$45,MATCH('Weekly data'!$C155,Targets!$A$6:$A$45,0)),0)*$C155/SUM(Seasonality!$C$6:$C$18)),IF(Metrics!$J$8="Quarter plan",IF(N(IFERROR(INDEX(Targets!$D$6:$D$45,MATCH('Weekly data'!$C155,Targets!$A$6:$A$45,0)),0))=0,"",IFERROR(INDEX(Targets!$D$6:$D$45,MATCH('Weekly data'!$C155,Targets!$A$6:$A$45,0)),0)),IF(AND(Metrics!$J$8="Weekly",ISNUMBER(Metrics!$K$8)),Metrics!$K$8,"")))))</f>
        <v/>
      </c>
      <c r="U155">
        <f>IF(NOT(ISNUMBER('Weekly data'!G155)),"",IF(Metrics!$L$8="% of target",IF(ISNUMBER(T155),IF(T155=0,"",'Weekly data'!G155/T155),""),'Weekly data'!G155))</f>
        <v/>
      </c>
      <c r="V155">
        <f>IF(AND(ISNUMBER(U155),ISNUMBER(U154)),ABS(U155-U154),"")</f>
        <v/>
      </c>
      <c r="W155">
        <f>IF(COUNT(U143:U154)&lt;12,"",AVERAGE(U143:U154))</f>
        <v/>
      </c>
      <c r="X155">
        <f>IF(COUNT(V144:V154)&lt;11,"",AVERAGE(V144:V154))</f>
        <v/>
      </c>
      <c r="Y155">
        <f>IF(OR(W155="",X155=""),"",W155+2.66*X155)</f>
        <v/>
      </c>
      <c r="Z155">
        <f>IF(OR(W155="",X155=""),"",W155-2.66*X155)</f>
        <v/>
      </c>
      <c r="AA155">
        <f>IF(OR(W155="",COUNT(U148:U155)&lt;8),"",IF(COUNTIF(U148:U155,"&gt;"&amp;W155)=8,"Above",IF(COUNTIF(U148:U155,"&lt;"&amp;W155)=8,"Below","")))</f>
        <v/>
      </c>
      <c r="AB155">
        <f>IF('Weekly data'!$C155="","",IF(Metrics!$J$9="Seasonal bookings",IF(OR(N(IFERROR(INDEX(Targets!$E$6:$E$45,MATCH('Weekly data'!$C155,Targets!$A$6:$A$45,0)),0))=0,SUM(Seasonality!$B$6:$B$18)=0),"",IFERROR(INDEX(Targets!$E$6:$E$45,MATCH('Weekly data'!$C155,Targets!$A$6:$A$45,0)),0)*$B155/SUM(Seasonality!$B$6:$B$18)),IF(Metrics!$J$9="Seasonal pipeline",IF(OR(N(IFERROR(INDEX(Targets!$E$6:$E$45,MATCH('Weekly data'!$C155,Targets!$A$6:$A$45,0)),0))=0,SUM(Seasonality!$C$6:$C$18)=0),"",IFERROR(INDEX(Targets!$E$6:$E$45,MATCH('Weekly data'!$C155,Targets!$A$6:$A$45,0)),0)*$C155/SUM(Seasonality!$C$6:$C$18)),IF(Metrics!$J$9="Quarter plan",IF(N(IFERROR(INDEX(Targets!$E$6:$E$45,MATCH('Weekly data'!$C155,Targets!$A$6:$A$45,0)),0))=0,"",IFERROR(INDEX(Targets!$E$6:$E$45,MATCH('Weekly data'!$C155,Targets!$A$6:$A$45,0)),0)),IF(AND(Metrics!$J$9="Weekly",ISNUMBER(Metrics!$K$9)),Metrics!$K$9,"")))))</f>
        <v/>
      </c>
      <c r="AC155">
        <f>IF(NOT(ISNUMBER('Weekly data'!H155)),"",IF(Metrics!$L$9="% of target",IF(ISNUMBER(AB155),IF(AB155=0,"",'Weekly data'!H155/AB155),""),'Weekly data'!H155))</f>
        <v/>
      </c>
      <c r="AD155">
        <f>IF(AND(ISNUMBER(AC155),ISNUMBER(AC154)),ABS(AC155-AC154),"")</f>
        <v/>
      </c>
      <c r="AE155">
        <f>IF(COUNT(AC143:AC154)&lt;12,"",AVERAGE(AC143:AC154))</f>
        <v/>
      </c>
      <c r="AF155">
        <f>IF(COUNT(AD144:AD154)&lt;11,"",AVERAGE(AD144:AD154))</f>
        <v/>
      </c>
      <c r="AG155">
        <f>IF(OR(AE155="",AF155=""),"",AE155+2.66*AF155)</f>
        <v/>
      </c>
      <c r="AH155">
        <f>IF(OR(AE155="",AF155=""),"",AE155-2.66*AF155)</f>
        <v/>
      </c>
      <c r="AI155">
        <f>IF(OR(AE155="",COUNT(AC148:AC155)&lt;8),"",IF(COUNTIF(AC148:AC155,"&gt;"&amp;AE155)=8,"Above",IF(COUNTIF(AC148:AC155,"&lt;"&amp;AE155)=8,"Below","")))</f>
        <v/>
      </c>
      <c r="AJ155">
        <f>IF('Weekly data'!$C155="","",IF(Metrics!$J$10="Seasonal bookings",IF(OR(N(IFERROR(INDEX(Targets!$F$6:$F$45,MATCH('Weekly data'!$C155,Targets!$A$6:$A$45,0)),0))=0,SUM(Seasonality!$B$6:$B$18)=0),"",IFERROR(INDEX(Targets!$F$6:$F$45,MATCH('Weekly data'!$C155,Targets!$A$6:$A$45,0)),0)*$B155/SUM(Seasonality!$B$6:$B$18)),IF(Metrics!$J$10="Seasonal pipeline",IF(OR(N(IFERROR(INDEX(Targets!$F$6:$F$45,MATCH('Weekly data'!$C155,Targets!$A$6:$A$45,0)),0))=0,SUM(Seasonality!$C$6:$C$18)=0),"",IFERROR(INDEX(Targets!$F$6:$F$45,MATCH('Weekly data'!$C155,Targets!$A$6:$A$45,0)),0)*$C155/SUM(Seasonality!$C$6:$C$18)),IF(Metrics!$J$10="Quarter plan",IF(N(IFERROR(INDEX(Targets!$F$6:$F$45,MATCH('Weekly data'!$C155,Targets!$A$6:$A$45,0)),0))=0,"",IFERROR(INDEX(Targets!$F$6:$F$45,MATCH('Weekly data'!$C155,Targets!$A$6:$A$45,0)),0)),IF(AND(Metrics!$J$10="Weekly",ISNUMBER(Metrics!$K$10)),Metrics!$K$10,"")))))</f>
        <v/>
      </c>
      <c r="AK155">
        <f>IF(NOT(ISNUMBER('Weekly data'!I155)),"",IF(Metrics!$L$10="% of target",IF(ISNUMBER(AJ155),IF(AJ155=0,"",'Weekly data'!I155/AJ155),""),'Weekly data'!I155))</f>
        <v/>
      </c>
      <c r="AL155">
        <f>IF(AND(ISNUMBER(AK155),ISNUMBER(AK154)),ABS(AK155-AK154),"")</f>
        <v/>
      </c>
      <c r="AM155">
        <f>IF(COUNT(AK143:AK154)&lt;12,"",AVERAGE(AK143:AK154))</f>
        <v/>
      </c>
      <c r="AN155">
        <f>IF(COUNT(AL144:AL154)&lt;11,"",AVERAGE(AL144:AL154))</f>
        <v/>
      </c>
      <c r="AO155">
        <f>IF(OR(AM155="",AN155=""),"",AM155+2.66*AN155)</f>
        <v/>
      </c>
      <c r="AP155">
        <f>IF(OR(AM155="",AN155=""),"",AM155-2.66*AN155)</f>
        <v/>
      </c>
      <c r="AQ155">
        <f>IF(OR(AM155="",COUNT(AK148:AK155)&lt;8),"",IF(COUNTIF(AK148:AK155,"&gt;"&amp;AM155)=8,"Above",IF(COUNTIF(AK148:AK155,"&lt;"&amp;AM155)=8,"Below","")))</f>
        <v/>
      </c>
      <c r="AR155">
        <f>IF('Weekly data'!$C155="","",IF(Metrics!$J$11="Seasonal bookings",IF(OR(N(IFERROR(INDEX(Targets!$G$6:$G$45,MATCH('Weekly data'!$C155,Targets!$A$6:$A$45,0)),0))=0,SUM(Seasonality!$B$6:$B$18)=0),"",IFERROR(INDEX(Targets!$G$6:$G$45,MATCH('Weekly data'!$C155,Targets!$A$6:$A$45,0)),0)*$B155/SUM(Seasonality!$B$6:$B$18)),IF(Metrics!$J$11="Seasonal pipeline",IF(OR(N(IFERROR(INDEX(Targets!$G$6:$G$45,MATCH('Weekly data'!$C155,Targets!$A$6:$A$45,0)),0))=0,SUM(Seasonality!$C$6:$C$18)=0),"",IFERROR(INDEX(Targets!$G$6:$G$45,MATCH('Weekly data'!$C155,Targets!$A$6:$A$45,0)),0)*$C155/SUM(Seasonality!$C$6:$C$18)),IF(Metrics!$J$11="Quarter plan",IF(N(IFERROR(INDEX(Targets!$G$6:$G$45,MATCH('Weekly data'!$C155,Targets!$A$6:$A$45,0)),0))=0,"",IFERROR(INDEX(Targets!$G$6:$G$45,MATCH('Weekly data'!$C155,Targets!$A$6:$A$45,0)),0)),IF(AND(Metrics!$J$11="Weekly",ISNUMBER(Metrics!$K$11)),Metrics!$K$11,"")))))</f>
        <v/>
      </c>
      <c r="AS155">
        <f>IF(NOT(ISNUMBER('Weekly data'!J155)),"",IF(Metrics!$L$11="% of target",IF(ISNUMBER(AR155),IF(AR155=0,"",'Weekly data'!J155/AR155),""),'Weekly data'!J155))</f>
        <v/>
      </c>
      <c r="AT155">
        <f>IF(AND(ISNUMBER(AS155),ISNUMBER(AS154)),ABS(AS155-AS154),"")</f>
        <v/>
      </c>
      <c r="AU155">
        <f>IF(COUNT(AS143:AS154)&lt;12,"",AVERAGE(AS143:AS154))</f>
        <v/>
      </c>
      <c r="AV155">
        <f>IF(COUNT(AT144:AT154)&lt;11,"",AVERAGE(AT144:AT154))</f>
        <v/>
      </c>
      <c r="AW155">
        <f>IF(OR(AU155="",AV155=""),"",AU155+2.66*AV155)</f>
        <v/>
      </c>
      <c r="AX155">
        <f>IF(OR(AU155="",AV155=""),"",AU155-2.66*AV155)</f>
        <v/>
      </c>
      <c r="AY155">
        <f>IF(OR(AU155="",COUNT(AS148:AS155)&lt;8),"",IF(COUNTIF(AS148:AS155,"&gt;"&amp;AU155)=8,"Above",IF(COUNTIF(AS148:AS155,"&lt;"&amp;AU155)=8,"Below","")))</f>
        <v/>
      </c>
      <c r="AZ155">
        <f>IF('Weekly data'!$C155="","",IF(Metrics!$J$12="Seasonal bookings",IF(OR(N(IFERROR(INDEX(Targets!$H$6:$H$45,MATCH('Weekly data'!$C155,Targets!$A$6:$A$45,0)),0))=0,SUM(Seasonality!$B$6:$B$18)=0),"",IFERROR(INDEX(Targets!$H$6:$H$45,MATCH('Weekly data'!$C155,Targets!$A$6:$A$45,0)),0)*$B155/SUM(Seasonality!$B$6:$B$18)),IF(Metrics!$J$12="Seasonal pipeline",IF(OR(N(IFERROR(INDEX(Targets!$H$6:$H$45,MATCH('Weekly data'!$C155,Targets!$A$6:$A$45,0)),0))=0,SUM(Seasonality!$C$6:$C$18)=0),"",IFERROR(INDEX(Targets!$H$6:$H$45,MATCH('Weekly data'!$C155,Targets!$A$6:$A$45,0)),0)*$C155/SUM(Seasonality!$C$6:$C$18)),IF(Metrics!$J$12="Quarter plan",IF(N(IFERROR(INDEX(Targets!$H$6:$H$45,MATCH('Weekly data'!$C155,Targets!$A$6:$A$45,0)),0))=0,"",IFERROR(INDEX(Targets!$H$6:$H$45,MATCH('Weekly data'!$C155,Targets!$A$6:$A$45,0)),0)),IF(AND(Metrics!$J$12="Weekly",ISNUMBER(Metrics!$K$12)),Metrics!$K$12,"")))))</f>
        <v/>
      </c>
      <c r="BA155">
        <f>IF(NOT(ISNUMBER('Weekly data'!K155)),"",IF(Metrics!$L$12="% of target",IF(ISNUMBER(AZ155),IF(AZ155=0,"",'Weekly data'!K155/AZ155),""),'Weekly data'!K155))</f>
        <v/>
      </c>
      <c r="BB155">
        <f>IF(AND(ISNUMBER(BA155),ISNUMBER(BA154)),ABS(BA155-BA154),"")</f>
        <v/>
      </c>
      <c r="BC155">
        <f>IF(COUNT(BA143:BA154)&lt;12,"",AVERAGE(BA143:BA154))</f>
        <v/>
      </c>
      <c r="BD155">
        <f>IF(COUNT(BB144:BB154)&lt;11,"",AVERAGE(BB144:BB154))</f>
        <v/>
      </c>
      <c r="BE155">
        <f>IF(OR(BC155="",BD155=""),"",BC155+2.66*BD155)</f>
        <v/>
      </c>
      <c r="BF155">
        <f>IF(OR(BC155="",BD155=""),"",BC155-2.66*BD155)</f>
        <v/>
      </c>
      <c r="BG155">
        <f>IF(OR(BC155="",COUNT(BA148:BA155)&lt;8),"",IF(COUNTIF(BA148:BA155,"&gt;"&amp;BC155)=8,"Above",IF(COUNTIF(BA148:BA155,"&lt;"&amp;BC155)=8,"Below","")))</f>
        <v/>
      </c>
      <c r="BH155">
        <f>IF('Weekly data'!$C155="","",IF(Metrics!$J$13="Seasonal bookings",IF(OR(N(IFERROR(INDEX(Targets!$I$6:$I$45,MATCH('Weekly data'!$C155,Targets!$A$6:$A$45,0)),0))=0,SUM(Seasonality!$B$6:$B$18)=0),"",IFERROR(INDEX(Targets!$I$6:$I$45,MATCH('Weekly data'!$C155,Targets!$A$6:$A$45,0)),0)*$B155/SUM(Seasonality!$B$6:$B$18)),IF(Metrics!$J$13="Seasonal pipeline",IF(OR(N(IFERROR(INDEX(Targets!$I$6:$I$45,MATCH('Weekly data'!$C155,Targets!$A$6:$A$45,0)),0))=0,SUM(Seasonality!$C$6:$C$18)=0),"",IFERROR(INDEX(Targets!$I$6:$I$45,MATCH('Weekly data'!$C155,Targets!$A$6:$A$45,0)),0)*$C155/SUM(Seasonality!$C$6:$C$18)),IF(Metrics!$J$13="Quarter plan",IF(N(IFERROR(INDEX(Targets!$I$6:$I$45,MATCH('Weekly data'!$C155,Targets!$A$6:$A$45,0)),0))=0,"",IFERROR(INDEX(Targets!$I$6:$I$45,MATCH('Weekly data'!$C155,Targets!$A$6:$A$45,0)),0)),IF(AND(Metrics!$J$13="Weekly",ISNUMBER(Metrics!$K$13)),Metrics!$K$13,"")))))</f>
        <v/>
      </c>
      <c r="BI155">
        <f>IF(NOT(ISNUMBER('Weekly data'!L155)),"",IF(Metrics!$L$13="% of target",IF(ISNUMBER(BH155),IF(BH155=0,"",'Weekly data'!L155/BH155),""),'Weekly data'!L155))</f>
        <v/>
      </c>
      <c r="BJ155">
        <f>IF(AND(ISNUMBER(BI155),ISNUMBER(BI154)),ABS(BI155-BI154),"")</f>
        <v/>
      </c>
      <c r="BK155">
        <f>IF(COUNT(BI143:BI154)&lt;12,"",AVERAGE(BI143:BI154))</f>
        <v/>
      </c>
      <c r="BL155">
        <f>IF(COUNT(BJ144:BJ154)&lt;11,"",AVERAGE(BJ144:BJ154))</f>
        <v/>
      </c>
      <c r="BM155">
        <f>IF(OR(BK155="",BL155=""),"",BK155+2.66*BL155)</f>
        <v/>
      </c>
      <c r="BN155">
        <f>IF(OR(BK155="",BL155=""),"",BK155-2.66*BL155)</f>
        <v/>
      </c>
      <c r="BO155">
        <f>IF(OR(BK155="",COUNT(BI148:BI155)&lt;8),"",IF(COUNTIF(BI148:BI155,"&gt;"&amp;BK155)=8,"Above",IF(COUNTIF(BI148:BI155,"&lt;"&amp;BK155)=8,"Below","")))</f>
        <v/>
      </c>
      <c r="BP155">
        <f>IF('Weekly data'!$C155="","",IF(Metrics!$J$14="Seasonal bookings",IF(OR(N(IFERROR(INDEX(Targets!$J$6:$J$45,MATCH('Weekly data'!$C155,Targets!$A$6:$A$45,0)),0))=0,SUM(Seasonality!$B$6:$B$18)=0),"",IFERROR(INDEX(Targets!$J$6:$J$45,MATCH('Weekly data'!$C155,Targets!$A$6:$A$45,0)),0)*$B155/SUM(Seasonality!$B$6:$B$18)),IF(Metrics!$J$14="Seasonal pipeline",IF(OR(N(IFERROR(INDEX(Targets!$J$6:$J$45,MATCH('Weekly data'!$C155,Targets!$A$6:$A$45,0)),0))=0,SUM(Seasonality!$C$6:$C$18)=0),"",IFERROR(INDEX(Targets!$J$6:$J$45,MATCH('Weekly data'!$C155,Targets!$A$6:$A$45,0)),0)*$C155/SUM(Seasonality!$C$6:$C$18)),IF(Metrics!$J$14="Quarter plan",IF(N(IFERROR(INDEX(Targets!$J$6:$J$45,MATCH('Weekly data'!$C155,Targets!$A$6:$A$45,0)),0))=0,"",IFERROR(INDEX(Targets!$J$6:$J$45,MATCH('Weekly data'!$C155,Targets!$A$6:$A$45,0)),0)),IF(AND(Metrics!$J$14="Weekly",ISNUMBER(Metrics!$K$14)),Metrics!$K$14,"")))))</f>
        <v/>
      </c>
      <c r="BQ155">
        <f>IF(NOT(ISNUMBER('Weekly data'!M155)),"",IF(Metrics!$L$14="% of target",IF(ISNUMBER(BP155),IF(BP155=0,"",'Weekly data'!M155/BP155),""),'Weekly data'!M155))</f>
        <v/>
      </c>
      <c r="BR155">
        <f>IF(AND(ISNUMBER(BQ155),ISNUMBER(BQ154)),ABS(BQ155-BQ154),"")</f>
        <v/>
      </c>
      <c r="BS155">
        <f>IF(COUNT(BQ143:BQ154)&lt;12,"",AVERAGE(BQ143:BQ154))</f>
        <v/>
      </c>
      <c r="BT155">
        <f>IF(COUNT(BR144:BR154)&lt;11,"",AVERAGE(BR144:BR154))</f>
        <v/>
      </c>
      <c r="BU155">
        <f>IF(OR(BS155="",BT155=""),"",BS155+2.66*BT155)</f>
        <v/>
      </c>
      <c r="BV155">
        <f>IF(OR(BS155="",BT155=""),"",BS155-2.66*BT155)</f>
        <v/>
      </c>
      <c r="BW155">
        <f>IF(OR(BS155="",COUNT(BQ148:BQ155)&lt;8),"",IF(COUNTIF(BQ148:BQ155,"&gt;"&amp;BS155)=8,"Above",IF(COUNTIF(BQ148:BQ155,"&lt;"&amp;BS155)=8,"Below","")))</f>
        <v/>
      </c>
      <c r="BX155">
        <f>IF('Weekly data'!$C155="","",IF(Metrics!$J$15="Seasonal bookings",IF(OR(N(IFERROR(INDEX(Targets!$K$6:$K$45,MATCH('Weekly data'!$C155,Targets!$A$6:$A$45,0)),0))=0,SUM(Seasonality!$B$6:$B$18)=0),"",IFERROR(INDEX(Targets!$K$6:$K$45,MATCH('Weekly data'!$C155,Targets!$A$6:$A$45,0)),0)*$B155/SUM(Seasonality!$B$6:$B$18)),IF(Metrics!$J$15="Seasonal pipeline",IF(OR(N(IFERROR(INDEX(Targets!$K$6:$K$45,MATCH('Weekly data'!$C155,Targets!$A$6:$A$45,0)),0))=0,SUM(Seasonality!$C$6:$C$18)=0),"",IFERROR(INDEX(Targets!$K$6:$K$45,MATCH('Weekly data'!$C155,Targets!$A$6:$A$45,0)),0)*$C155/SUM(Seasonality!$C$6:$C$18)),IF(Metrics!$J$15="Quarter plan",IF(N(IFERROR(INDEX(Targets!$K$6:$K$45,MATCH('Weekly data'!$C155,Targets!$A$6:$A$45,0)),0))=0,"",IFERROR(INDEX(Targets!$K$6:$K$45,MATCH('Weekly data'!$C155,Targets!$A$6:$A$45,0)),0)),IF(AND(Metrics!$J$15="Weekly",ISNUMBER(Metrics!$K$15)),Metrics!$K$15,"")))))</f>
        <v/>
      </c>
      <c r="BY155">
        <f>IF(NOT(ISNUMBER('Weekly data'!N155)),"",IF(Metrics!$L$15="% of target",IF(ISNUMBER(BX155),IF(BX155=0,"",'Weekly data'!N155/BX155),""),'Weekly data'!N155))</f>
        <v/>
      </c>
      <c r="BZ155">
        <f>IF(AND(ISNUMBER(BY155),ISNUMBER(BY154)),ABS(BY155-BY154),"")</f>
        <v/>
      </c>
      <c r="CA155">
        <f>IF(COUNT(BY143:BY154)&lt;12,"",AVERAGE(BY143:BY154))</f>
        <v/>
      </c>
      <c r="CB155">
        <f>IF(COUNT(BZ144:BZ154)&lt;11,"",AVERAGE(BZ144:BZ154))</f>
        <v/>
      </c>
      <c r="CC155">
        <f>IF(OR(CA155="",CB155=""),"",CA155+2.66*CB155)</f>
        <v/>
      </c>
      <c r="CD155">
        <f>IF(OR(CA155="",CB155=""),"",CA155-2.66*CB155)</f>
        <v/>
      </c>
      <c r="CE155">
        <f>IF(OR(CA155="",COUNT(BY148:BY155)&lt;8),"",IF(COUNTIF(BY148:BY155,"&gt;"&amp;CA155)=8,"Above",IF(COUNTIF(BY148:BY155,"&lt;"&amp;CA155)=8,"Below","")))</f>
        <v/>
      </c>
      <c r="CF155">
        <f>IF('Weekly data'!$C155="","",IF(Metrics!$J$16="Seasonal bookings",IF(OR(N(IFERROR(INDEX(Targets!$L$6:$L$45,MATCH('Weekly data'!$C155,Targets!$A$6:$A$45,0)),0))=0,SUM(Seasonality!$B$6:$B$18)=0),"",IFERROR(INDEX(Targets!$L$6:$L$45,MATCH('Weekly data'!$C155,Targets!$A$6:$A$45,0)),0)*$B155/SUM(Seasonality!$B$6:$B$18)),IF(Metrics!$J$16="Seasonal pipeline",IF(OR(N(IFERROR(INDEX(Targets!$L$6:$L$45,MATCH('Weekly data'!$C155,Targets!$A$6:$A$45,0)),0))=0,SUM(Seasonality!$C$6:$C$18)=0),"",IFERROR(INDEX(Targets!$L$6:$L$45,MATCH('Weekly data'!$C155,Targets!$A$6:$A$45,0)),0)*$C155/SUM(Seasonality!$C$6:$C$18)),IF(Metrics!$J$16="Quarter plan",IF(N(IFERROR(INDEX(Targets!$L$6:$L$45,MATCH('Weekly data'!$C155,Targets!$A$6:$A$45,0)),0))=0,"",IFERROR(INDEX(Targets!$L$6:$L$45,MATCH('Weekly data'!$C155,Targets!$A$6:$A$45,0)),0)),IF(AND(Metrics!$J$16="Weekly",ISNUMBER(Metrics!$K$16)),Metrics!$K$16,"")))))</f>
        <v/>
      </c>
      <c r="CG155">
        <f>IF(NOT(ISNUMBER('Weekly data'!O155)),"",IF(Metrics!$L$16="% of target",IF(ISNUMBER(CF155),IF(CF155=0,"",'Weekly data'!O155/CF155),""),'Weekly data'!O155))</f>
        <v/>
      </c>
      <c r="CH155">
        <f>IF(AND(ISNUMBER(CG155),ISNUMBER(CG154)),ABS(CG155-CG154),"")</f>
        <v/>
      </c>
      <c r="CI155">
        <f>IF(COUNT(CG143:CG154)&lt;12,"",AVERAGE(CG143:CG154))</f>
        <v/>
      </c>
      <c r="CJ155">
        <f>IF(COUNT(CH144:CH154)&lt;11,"",AVERAGE(CH144:CH154))</f>
        <v/>
      </c>
      <c r="CK155">
        <f>IF(OR(CI155="",CJ155=""),"",CI155+2.66*CJ155)</f>
        <v/>
      </c>
      <c r="CL155">
        <f>IF(OR(CI155="",CJ155=""),"",CI155-2.66*CJ155)</f>
        <v/>
      </c>
      <c r="CM155">
        <f>IF(OR(CI155="",COUNT(CG148:CG155)&lt;8),"",IF(COUNTIF(CG148:CG155,"&gt;"&amp;CI155)=8,"Above",IF(COUNTIF(CG148:CG155,"&lt;"&amp;CI155)=8,"Below","")))</f>
        <v/>
      </c>
      <c r="CN155">
        <f>IF('Weekly data'!$C155="","",IF(Metrics!$J$17="Seasonal bookings",IF(OR(N(IFERROR(INDEX(Targets!$M$6:$M$45,MATCH('Weekly data'!$C155,Targets!$A$6:$A$45,0)),0))=0,SUM(Seasonality!$B$6:$B$18)=0),"",IFERROR(INDEX(Targets!$M$6:$M$45,MATCH('Weekly data'!$C155,Targets!$A$6:$A$45,0)),0)*$B155/SUM(Seasonality!$B$6:$B$18)),IF(Metrics!$J$17="Seasonal pipeline",IF(OR(N(IFERROR(INDEX(Targets!$M$6:$M$45,MATCH('Weekly data'!$C155,Targets!$A$6:$A$45,0)),0))=0,SUM(Seasonality!$C$6:$C$18)=0),"",IFERROR(INDEX(Targets!$M$6:$M$45,MATCH('Weekly data'!$C155,Targets!$A$6:$A$45,0)),0)*$C155/SUM(Seasonality!$C$6:$C$18)),IF(Metrics!$J$17="Quarter plan",IF(N(IFERROR(INDEX(Targets!$M$6:$M$45,MATCH('Weekly data'!$C155,Targets!$A$6:$A$45,0)),0))=0,"",IFERROR(INDEX(Targets!$M$6:$M$45,MATCH('Weekly data'!$C155,Targets!$A$6:$A$45,0)),0)),IF(AND(Metrics!$J$17="Weekly",ISNUMBER(Metrics!$K$17)),Metrics!$K$17,"")))))</f>
        <v/>
      </c>
      <c r="CO155">
        <f>IF(NOT(ISNUMBER('Weekly data'!P155)),"",IF(Metrics!$L$17="% of target",IF(ISNUMBER(CN155),IF(CN155=0,"",'Weekly data'!P155/CN155),""),'Weekly data'!P155))</f>
        <v/>
      </c>
      <c r="CP155">
        <f>IF(AND(ISNUMBER(CO155),ISNUMBER(CO154)),ABS(CO155-CO154),"")</f>
        <v/>
      </c>
      <c r="CQ155">
        <f>IF(COUNT(CO143:CO154)&lt;12,"",AVERAGE(CO143:CO154))</f>
        <v/>
      </c>
      <c r="CR155">
        <f>IF(COUNT(CP144:CP154)&lt;11,"",AVERAGE(CP144:CP154))</f>
        <v/>
      </c>
      <c r="CS155">
        <f>IF(OR(CQ155="",CR155=""),"",CQ155+2.66*CR155)</f>
        <v/>
      </c>
      <c r="CT155">
        <f>IF(OR(CQ155="",CR155=""),"",CQ155-2.66*CR155)</f>
        <v/>
      </c>
      <c r="CU155">
        <f>IF(OR(CQ155="",COUNT(CO148:CO155)&lt;8),"",IF(COUNTIF(CO148:CO155,"&gt;"&amp;CQ155)=8,"Above",IF(COUNTIF(CO148:CO155,"&lt;"&amp;CQ155)=8,"Below","")))</f>
        <v/>
      </c>
    </row>
    <row r="156">
      <c r="A156" s="8">
        <f>'Weekly data'!A156</f>
        <v/>
      </c>
      <c r="B156">
        <f>IF('Weekly data'!D156="","",INDEX(Seasonality!$B$6:$B$18,'Weekly data'!D156))</f>
        <v/>
      </c>
      <c r="C156">
        <f>IF('Weekly data'!D156="","",INDEX(Seasonality!$C$6:$C$18,'Weekly data'!D156))</f>
        <v/>
      </c>
      <c r="D156">
        <f>IF('Weekly data'!$C156="","",IF(Metrics!$J$6="Seasonal bookings",IF(OR(N(IFERROR(INDEX(Targets!$B$6:$B$45,MATCH('Weekly data'!$C156,Targets!$A$6:$A$45,0)),0))=0,SUM(Seasonality!$B$6:$B$18)=0),"",IFERROR(INDEX(Targets!$B$6:$B$45,MATCH('Weekly data'!$C156,Targets!$A$6:$A$45,0)),0)*$B156/SUM(Seasonality!$B$6:$B$18)),IF(Metrics!$J$6="Seasonal pipeline",IF(OR(N(IFERROR(INDEX(Targets!$B$6:$B$45,MATCH('Weekly data'!$C156,Targets!$A$6:$A$45,0)),0))=0,SUM(Seasonality!$C$6:$C$18)=0),"",IFERROR(INDEX(Targets!$B$6:$B$45,MATCH('Weekly data'!$C156,Targets!$A$6:$A$45,0)),0)*$C156/SUM(Seasonality!$C$6:$C$18)),IF(Metrics!$J$6="Quarter plan",IF(N(IFERROR(INDEX(Targets!$B$6:$B$45,MATCH('Weekly data'!$C156,Targets!$A$6:$A$45,0)),0))=0,"",IFERROR(INDEX(Targets!$B$6:$B$45,MATCH('Weekly data'!$C156,Targets!$A$6:$A$45,0)),0)),IF(AND(Metrics!$J$6="Weekly",ISNUMBER(Metrics!$K$6)),Metrics!$K$6,"")))))</f>
        <v/>
      </c>
      <c r="E156">
        <f>IF(NOT(ISNUMBER('Weekly data'!E156)),"",IF(Metrics!$L$6="% of target",IF(ISNUMBER(D156),IF(D156=0,"",'Weekly data'!E156/D156),""),'Weekly data'!E156))</f>
        <v/>
      </c>
      <c r="F156">
        <f>IF(AND(ISNUMBER(E156),ISNUMBER(E155)),ABS(E156-E155),"")</f>
        <v/>
      </c>
      <c r="G156">
        <f>IF(COUNT(E144:E155)&lt;12,"",AVERAGE(E144:E155))</f>
        <v/>
      </c>
      <c r="H156">
        <f>IF(COUNT(F145:F155)&lt;11,"",AVERAGE(F145:F155))</f>
        <v/>
      </c>
      <c r="I156">
        <f>IF(OR(G156="",H156=""),"",G156+2.66*H156)</f>
        <v/>
      </c>
      <c r="J156">
        <f>IF(OR(G156="",H156=""),"",G156-2.66*H156)</f>
        <v/>
      </c>
      <c r="K156">
        <f>IF(OR(G156="",COUNT(E149:E156)&lt;8),"",IF(COUNTIF(E149:E156,"&gt;"&amp;G156)=8,"Above",IF(COUNTIF(E149:E156,"&lt;"&amp;G156)=8,"Below","")))</f>
        <v/>
      </c>
      <c r="L156">
        <f>IF('Weekly data'!$C156="","",IF(Metrics!$J$7="Seasonal bookings",IF(OR(N(IFERROR(INDEX(Targets!$C$6:$C$45,MATCH('Weekly data'!$C156,Targets!$A$6:$A$45,0)),0))=0,SUM(Seasonality!$B$6:$B$18)=0),"",IFERROR(INDEX(Targets!$C$6:$C$45,MATCH('Weekly data'!$C156,Targets!$A$6:$A$45,0)),0)*$B156/SUM(Seasonality!$B$6:$B$18)),IF(Metrics!$J$7="Seasonal pipeline",IF(OR(N(IFERROR(INDEX(Targets!$C$6:$C$45,MATCH('Weekly data'!$C156,Targets!$A$6:$A$45,0)),0))=0,SUM(Seasonality!$C$6:$C$18)=0),"",IFERROR(INDEX(Targets!$C$6:$C$45,MATCH('Weekly data'!$C156,Targets!$A$6:$A$45,0)),0)*$C156/SUM(Seasonality!$C$6:$C$18)),IF(Metrics!$J$7="Quarter plan",IF(N(IFERROR(INDEX(Targets!$C$6:$C$45,MATCH('Weekly data'!$C156,Targets!$A$6:$A$45,0)),0))=0,"",IFERROR(INDEX(Targets!$C$6:$C$45,MATCH('Weekly data'!$C156,Targets!$A$6:$A$45,0)),0)),IF(AND(Metrics!$J$7="Weekly",ISNUMBER(Metrics!$K$7)),Metrics!$K$7,"")))))</f>
        <v/>
      </c>
      <c r="M156">
        <f>IF(NOT(ISNUMBER('Weekly data'!F156)),"",IF(Metrics!$L$7="% of target",IF(ISNUMBER(L156),IF(L156=0,"",'Weekly data'!F156/L156),""),'Weekly data'!F156))</f>
        <v/>
      </c>
      <c r="N156">
        <f>IF(AND(ISNUMBER(M156),ISNUMBER(M155)),ABS(M156-M155),"")</f>
        <v/>
      </c>
      <c r="O156">
        <f>IF(COUNT(M144:M155)&lt;12,"",AVERAGE(M144:M155))</f>
        <v/>
      </c>
      <c r="P156">
        <f>IF(COUNT(N145:N155)&lt;11,"",AVERAGE(N145:N155))</f>
        <v/>
      </c>
      <c r="Q156">
        <f>IF(OR(O156="",P156=""),"",O156+2.66*P156)</f>
        <v/>
      </c>
      <c r="R156">
        <f>IF(OR(O156="",P156=""),"",O156-2.66*P156)</f>
        <v/>
      </c>
      <c r="S156">
        <f>IF(OR(O156="",COUNT(M149:M156)&lt;8),"",IF(COUNTIF(M149:M156,"&gt;"&amp;O156)=8,"Above",IF(COUNTIF(M149:M156,"&lt;"&amp;O156)=8,"Below","")))</f>
        <v/>
      </c>
      <c r="T156">
        <f>IF('Weekly data'!$C156="","",IF(Metrics!$J$8="Seasonal bookings",IF(OR(N(IFERROR(INDEX(Targets!$D$6:$D$45,MATCH('Weekly data'!$C156,Targets!$A$6:$A$45,0)),0))=0,SUM(Seasonality!$B$6:$B$18)=0),"",IFERROR(INDEX(Targets!$D$6:$D$45,MATCH('Weekly data'!$C156,Targets!$A$6:$A$45,0)),0)*$B156/SUM(Seasonality!$B$6:$B$18)),IF(Metrics!$J$8="Seasonal pipeline",IF(OR(N(IFERROR(INDEX(Targets!$D$6:$D$45,MATCH('Weekly data'!$C156,Targets!$A$6:$A$45,0)),0))=0,SUM(Seasonality!$C$6:$C$18)=0),"",IFERROR(INDEX(Targets!$D$6:$D$45,MATCH('Weekly data'!$C156,Targets!$A$6:$A$45,0)),0)*$C156/SUM(Seasonality!$C$6:$C$18)),IF(Metrics!$J$8="Quarter plan",IF(N(IFERROR(INDEX(Targets!$D$6:$D$45,MATCH('Weekly data'!$C156,Targets!$A$6:$A$45,0)),0))=0,"",IFERROR(INDEX(Targets!$D$6:$D$45,MATCH('Weekly data'!$C156,Targets!$A$6:$A$45,0)),0)),IF(AND(Metrics!$J$8="Weekly",ISNUMBER(Metrics!$K$8)),Metrics!$K$8,"")))))</f>
        <v/>
      </c>
      <c r="U156">
        <f>IF(NOT(ISNUMBER('Weekly data'!G156)),"",IF(Metrics!$L$8="% of target",IF(ISNUMBER(T156),IF(T156=0,"",'Weekly data'!G156/T156),""),'Weekly data'!G156))</f>
        <v/>
      </c>
      <c r="V156">
        <f>IF(AND(ISNUMBER(U156),ISNUMBER(U155)),ABS(U156-U155),"")</f>
        <v/>
      </c>
      <c r="W156">
        <f>IF(COUNT(U144:U155)&lt;12,"",AVERAGE(U144:U155))</f>
        <v/>
      </c>
      <c r="X156">
        <f>IF(COUNT(V145:V155)&lt;11,"",AVERAGE(V145:V155))</f>
        <v/>
      </c>
      <c r="Y156">
        <f>IF(OR(W156="",X156=""),"",W156+2.66*X156)</f>
        <v/>
      </c>
      <c r="Z156">
        <f>IF(OR(W156="",X156=""),"",W156-2.66*X156)</f>
        <v/>
      </c>
      <c r="AA156">
        <f>IF(OR(W156="",COUNT(U149:U156)&lt;8),"",IF(COUNTIF(U149:U156,"&gt;"&amp;W156)=8,"Above",IF(COUNTIF(U149:U156,"&lt;"&amp;W156)=8,"Below","")))</f>
        <v/>
      </c>
      <c r="AB156">
        <f>IF('Weekly data'!$C156="","",IF(Metrics!$J$9="Seasonal bookings",IF(OR(N(IFERROR(INDEX(Targets!$E$6:$E$45,MATCH('Weekly data'!$C156,Targets!$A$6:$A$45,0)),0))=0,SUM(Seasonality!$B$6:$B$18)=0),"",IFERROR(INDEX(Targets!$E$6:$E$45,MATCH('Weekly data'!$C156,Targets!$A$6:$A$45,0)),0)*$B156/SUM(Seasonality!$B$6:$B$18)),IF(Metrics!$J$9="Seasonal pipeline",IF(OR(N(IFERROR(INDEX(Targets!$E$6:$E$45,MATCH('Weekly data'!$C156,Targets!$A$6:$A$45,0)),0))=0,SUM(Seasonality!$C$6:$C$18)=0),"",IFERROR(INDEX(Targets!$E$6:$E$45,MATCH('Weekly data'!$C156,Targets!$A$6:$A$45,0)),0)*$C156/SUM(Seasonality!$C$6:$C$18)),IF(Metrics!$J$9="Quarter plan",IF(N(IFERROR(INDEX(Targets!$E$6:$E$45,MATCH('Weekly data'!$C156,Targets!$A$6:$A$45,0)),0))=0,"",IFERROR(INDEX(Targets!$E$6:$E$45,MATCH('Weekly data'!$C156,Targets!$A$6:$A$45,0)),0)),IF(AND(Metrics!$J$9="Weekly",ISNUMBER(Metrics!$K$9)),Metrics!$K$9,"")))))</f>
        <v/>
      </c>
      <c r="AC156">
        <f>IF(NOT(ISNUMBER('Weekly data'!H156)),"",IF(Metrics!$L$9="% of target",IF(ISNUMBER(AB156),IF(AB156=0,"",'Weekly data'!H156/AB156),""),'Weekly data'!H156))</f>
        <v/>
      </c>
      <c r="AD156">
        <f>IF(AND(ISNUMBER(AC156),ISNUMBER(AC155)),ABS(AC156-AC155),"")</f>
        <v/>
      </c>
      <c r="AE156">
        <f>IF(COUNT(AC144:AC155)&lt;12,"",AVERAGE(AC144:AC155))</f>
        <v/>
      </c>
      <c r="AF156">
        <f>IF(COUNT(AD145:AD155)&lt;11,"",AVERAGE(AD145:AD155))</f>
        <v/>
      </c>
      <c r="AG156">
        <f>IF(OR(AE156="",AF156=""),"",AE156+2.66*AF156)</f>
        <v/>
      </c>
      <c r="AH156">
        <f>IF(OR(AE156="",AF156=""),"",AE156-2.66*AF156)</f>
        <v/>
      </c>
      <c r="AI156">
        <f>IF(OR(AE156="",COUNT(AC149:AC156)&lt;8),"",IF(COUNTIF(AC149:AC156,"&gt;"&amp;AE156)=8,"Above",IF(COUNTIF(AC149:AC156,"&lt;"&amp;AE156)=8,"Below","")))</f>
        <v/>
      </c>
      <c r="AJ156">
        <f>IF('Weekly data'!$C156="","",IF(Metrics!$J$10="Seasonal bookings",IF(OR(N(IFERROR(INDEX(Targets!$F$6:$F$45,MATCH('Weekly data'!$C156,Targets!$A$6:$A$45,0)),0))=0,SUM(Seasonality!$B$6:$B$18)=0),"",IFERROR(INDEX(Targets!$F$6:$F$45,MATCH('Weekly data'!$C156,Targets!$A$6:$A$45,0)),0)*$B156/SUM(Seasonality!$B$6:$B$18)),IF(Metrics!$J$10="Seasonal pipeline",IF(OR(N(IFERROR(INDEX(Targets!$F$6:$F$45,MATCH('Weekly data'!$C156,Targets!$A$6:$A$45,0)),0))=0,SUM(Seasonality!$C$6:$C$18)=0),"",IFERROR(INDEX(Targets!$F$6:$F$45,MATCH('Weekly data'!$C156,Targets!$A$6:$A$45,0)),0)*$C156/SUM(Seasonality!$C$6:$C$18)),IF(Metrics!$J$10="Quarter plan",IF(N(IFERROR(INDEX(Targets!$F$6:$F$45,MATCH('Weekly data'!$C156,Targets!$A$6:$A$45,0)),0))=0,"",IFERROR(INDEX(Targets!$F$6:$F$45,MATCH('Weekly data'!$C156,Targets!$A$6:$A$45,0)),0)),IF(AND(Metrics!$J$10="Weekly",ISNUMBER(Metrics!$K$10)),Metrics!$K$10,"")))))</f>
        <v/>
      </c>
      <c r="AK156">
        <f>IF(NOT(ISNUMBER('Weekly data'!I156)),"",IF(Metrics!$L$10="% of target",IF(ISNUMBER(AJ156),IF(AJ156=0,"",'Weekly data'!I156/AJ156),""),'Weekly data'!I156))</f>
        <v/>
      </c>
      <c r="AL156">
        <f>IF(AND(ISNUMBER(AK156),ISNUMBER(AK155)),ABS(AK156-AK155),"")</f>
        <v/>
      </c>
      <c r="AM156">
        <f>IF(COUNT(AK144:AK155)&lt;12,"",AVERAGE(AK144:AK155))</f>
        <v/>
      </c>
      <c r="AN156">
        <f>IF(COUNT(AL145:AL155)&lt;11,"",AVERAGE(AL145:AL155))</f>
        <v/>
      </c>
      <c r="AO156">
        <f>IF(OR(AM156="",AN156=""),"",AM156+2.66*AN156)</f>
        <v/>
      </c>
      <c r="AP156">
        <f>IF(OR(AM156="",AN156=""),"",AM156-2.66*AN156)</f>
        <v/>
      </c>
      <c r="AQ156">
        <f>IF(OR(AM156="",COUNT(AK149:AK156)&lt;8),"",IF(COUNTIF(AK149:AK156,"&gt;"&amp;AM156)=8,"Above",IF(COUNTIF(AK149:AK156,"&lt;"&amp;AM156)=8,"Below","")))</f>
        <v/>
      </c>
      <c r="AR156">
        <f>IF('Weekly data'!$C156="","",IF(Metrics!$J$11="Seasonal bookings",IF(OR(N(IFERROR(INDEX(Targets!$G$6:$G$45,MATCH('Weekly data'!$C156,Targets!$A$6:$A$45,0)),0))=0,SUM(Seasonality!$B$6:$B$18)=0),"",IFERROR(INDEX(Targets!$G$6:$G$45,MATCH('Weekly data'!$C156,Targets!$A$6:$A$45,0)),0)*$B156/SUM(Seasonality!$B$6:$B$18)),IF(Metrics!$J$11="Seasonal pipeline",IF(OR(N(IFERROR(INDEX(Targets!$G$6:$G$45,MATCH('Weekly data'!$C156,Targets!$A$6:$A$45,0)),0))=0,SUM(Seasonality!$C$6:$C$18)=0),"",IFERROR(INDEX(Targets!$G$6:$G$45,MATCH('Weekly data'!$C156,Targets!$A$6:$A$45,0)),0)*$C156/SUM(Seasonality!$C$6:$C$18)),IF(Metrics!$J$11="Quarter plan",IF(N(IFERROR(INDEX(Targets!$G$6:$G$45,MATCH('Weekly data'!$C156,Targets!$A$6:$A$45,0)),0))=0,"",IFERROR(INDEX(Targets!$G$6:$G$45,MATCH('Weekly data'!$C156,Targets!$A$6:$A$45,0)),0)),IF(AND(Metrics!$J$11="Weekly",ISNUMBER(Metrics!$K$11)),Metrics!$K$11,"")))))</f>
        <v/>
      </c>
      <c r="AS156">
        <f>IF(NOT(ISNUMBER('Weekly data'!J156)),"",IF(Metrics!$L$11="% of target",IF(ISNUMBER(AR156),IF(AR156=0,"",'Weekly data'!J156/AR156),""),'Weekly data'!J156))</f>
        <v/>
      </c>
      <c r="AT156">
        <f>IF(AND(ISNUMBER(AS156),ISNUMBER(AS155)),ABS(AS156-AS155),"")</f>
        <v/>
      </c>
      <c r="AU156">
        <f>IF(COUNT(AS144:AS155)&lt;12,"",AVERAGE(AS144:AS155))</f>
        <v/>
      </c>
      <c r="AV156">
        <f>IF(COUNT(AT145:AT155)&lt;11,"",AVERAGE(AT145:AT155))</f>
        <v/>
      </c>
      <c r="AW156">
        <f>IF(OR(AU156="",AV156=""),"",AU156+2.66*AV156)</f>
        <v/>
      </c>
      <c r="AX156">
        <f>IF(OR(AU156="",AV156=""),"",AU156-2.66*AV156)</f>
        <v/>
      </c>
      <c r="AY156">
        <f>IF(OR(AU156="",COUNT(AS149:AS156)&lt;8),"",IF(COUNTIF(AS149:AS156,"&gt;"&amp;AU156)=8,"Above",IF(COUNTIF(AS149:AS156,"&lt;"&amp;AU156)=8,"Below","")))</f>
        <v/>
      </c>
      <c r="AZ156">
        <f>IF('Weekly data'!$C156="","",IF(Metrics!$J$12="Seasonal bookings",IF(OR(N(IFERROR(INDEX(Targets!$H$6:$H$45,MATCH('Weekly data'!$C156,Targets!$A$6:$A$45,0)),0))=0,SUM(Seasonality!$B$6:$B$18)=0),"",IFERROR(INDEX(Targets!$H$6:$H$45,MATCH('Weekly data'!$C156,Targets!$A$6:$A$45,0)),0)*$B156/SUM(Seasonality!$B$6:$B$18)),IF(Metrics!$J$12="Seasonal pipeline",IF(OR(N(IFERROR(INDEX(Targets!$H$6:$H$45,MATCH('Weekly data'!$C156,Targets!$A$6:$A$45,0)),0))=0,SUM(Seasonality!$C$6:$C$18)=0),"",IFERROR(INDEX(Targets!$H$6:$H$45,MATCH('Weekly data'!$C156,Targets!$A$6:$A$45,0)),0)*$C156/SUM(Seasonality!$C$6:$C$18)),IF(Metrics!$J$12="Quarter plan",IF(N(IFERROR(INDEX(Targets!$H$6:$H$45,MATCH('Weekly data'!$C156,Targets!$A$6:$A$45,0)),0))=0,"",IFERROR(INDEX(Targets!$H$6:$H$45,MATCH('Weekly data'!$C156,Targets!$A$6:$A$45,0)),0)),IF(AND(Metrics!$J$12="Weekly",ISNUMBER(Metrics!$K$12)),Metrics!$K$12,"")))))</f>
        <v/>
      </c>
      <c r="BA156">
        <f>IF(NOT(ISNUMBER('Weekly data'!K156)),"",IF(Metrics!$L$12="% of target",IF(ISNUMBER(AZ156),IF(AZ156=0,"",'Weekly data'!K156/AZ156),""),'Weekly data'!K156))</f>
        <v/>
      </c>
      <c r="BB156">
        <f>IF(AND(ISNUMBER(BA156),ISNUMBER(BA155)),ABS(BA156-BA155),"")</f>
        <v/>
      </c>
      <c r="BC156">
        <f>IF(COUNT(BA144:BA155)&lt;12,"",AVERAGE(BA144:BA155))</f>
        <v/>
      </c>
      <c r="BD156">
        <f>IF(COUNT(BB145:BB155)&lt;11,"",AVERAGE(BB145:BB155))</f>
        <v/>
      </c>
      <c r="BE156">
        <f>IF(OR(BC156="",BD156=""),"",BC156+2.66*BD156)</f>
        <v/>
      </c>
      <c r="BF156">
        <f>IF(OR(BC156="",BD156=""),"",BC156-2.66*BD156)</f>
        <v/>
      </c>
      <c r="BG156">
        <f>IF(OR(BC156="",COUNT(BA149:BA156)&lt;8),"",IF(COUNTIF(BA149:BA156,"&gt;"&amp;BC156)=8,"Above",IF(COUNTIF(BA149:BA156,"&lt;"&amp;BC156)=8,"Below","")))</f>
        <v/>
      </c>
      <c r="BH156">
        <f>IF('Weekly data'!$C156="","",IF(Metrics!$J$13="Seasonal bookings",IF(OR(N(IFERROR(INDEX(Targets!$I$6:$I$45,MATCH('Weekly data'!$C156,Targets!$A$6:$A$45,0)),0))=0,SUM(Seasonality!$B$6:$B$18)=0),"",IFERROR(INDEX(Targets!$I$6:$I$45,MATCH('Weekly data'!$C156,Targets!$A$6:$A$45,0)),0)*$B156/SUM(Seasonality!$B$6:$B$18)),IF(Metrics!$J$13="Seasonal pipeline",IF(OR(N(IFERROR(INDEX(Targets!$I$6:$I$45,MATCH('Weekly data'!$C156,Targets!$A$6:$A$45,0)),0))=0,SUM(Seasonality!$C$6:$C$18)=0),"",IFERROR(INDEX(Targets!$I$6:$I$45,MATCH('Weekly data'!$C156,Targets!$A$6:$A$45,0)),0)*$C156/SUM(Seasonality!$C$6:$C$18)),IF(Metrics!$J$13="Quarter plan",IF(N(IFERROR(INDEX(Targets!$I$6:$I$45,MATCH('Weekly data'!$C156,Targets!$A$6:$A$45,0)),0))=0,"",IFERROR(INDEX(Targets!$I$6:$I$45,MATCH('Weekly data'!$C156,Targets!$A$6:$A$45,0)),0)),IF(AND(Metrics!$J$13="Weekly",ISNUMBER(Metrics!$K$13)),Metrics!$K$13,"")))))</f>
        <v/>
      </c>
      <c r="BI156">
        <f>IF(NOT(ISNUMBER('Weekly data'!L156)),"",IF(Metrics!$L$13="% of target",IF(ISNUMBER(BH156),IF(BH156=0,"",'Weekly data'!L156/BH156),""),'Weekly data'!L156))</f>
        <v/>
      </c>
      <c r="BJ156">
        <f>IF(AND(ISNUMBER(BI156),ISNUMBER(BI155)),ABS(BI156-BI155),"")</f>
        <v/>
      </c>
      <c r="BK156">
        <f>IF(COUNT(BI144:BI155)&lt;12,"",AVERAGE(BI144:BI155))</f>
        <v/>
      </c>
      <c r="BL156">
        <f>IF(COUNT(BJ145:BJ155)&lt;11,"",AVERAGE(BJ145:BJ155))</f>
        <v/>
      </c>
      <c r="BM156">
        <f>IF(OR(BK156="",BL156=""),"",BK156+2.66*BL156)</f>
        <v/>
      </c>
      <c r="BN156">
        <f>IF(OR(BK156="",BL156=""),"",BK156-2.66*BL156)</f>
        <v/>
      </c>
      <c r="BO156">
        <f>IF(OR(BK156="",COUNT(BI149:BI156)&lt;8),"",IF(COUNTIF(BI149:BI156,"&gt;"&amp;BK156)=8,"Above",IF(COUNTIF(BI149:BI156,"&lt;"&amp;BK156)=8,"Below","")))</f>
        <v/>
      </c>
      <c r="BP156">
        <f>IF('Weekly data'!$C156="","",IF(Metrics!$J$14="Seasonal bookings",IF(OR(N(IFERROR(INDEX(Targets!$J$6:$J$45,MATCH('Weekly data'!$C156,Targets!$A$6:$A$45,0)),0))=0,SUM(Seasonality!$B$6:$B$18)=0),"",IFERROR(INDEX(Targets!$J$6:$J$45,MATCH('Weekly data'!$C156,Targets!$A$6:$A$45,0)),0)*$B156/SUM(Seasonality!$B$6:$B$18)),IF(Metrics!$J$14="Seasonal pipeline",IF(OR(N(IFERROR(INDEX(Targets!$J$6:$J$45,MATCH('Weekly data'!$C156,Targets!$A$6:$A$45,0)),0))=0,SUM(Seasonality!$C$6:$C$18)=0),"",IFERROR(INDEX(Targets!$J$6:$J$45,MATCH('Weekly data'!$C156,Targets!$A$6:$A$45,0)),0)*$C156/SUM(Seasonality!$C$6:$C$18)),IF(Metrics!$J$14="Quarter plan",IF(N(IFERROR(INDEX(Targets!$J$6:$J$45,MATCH('Weekly data'!$C156,Targets!$A$6:$A$45,0)),0))=0,"",IFERROR(INDEX(Targets!$J$6:$J$45,MATCH('Weekly data'!$C156,Targets!$A$6:$A$45,0)),0)),IF(AND(Metrics!$J$14="Weekly",ISNUMBER(Metrics!$K$14)),Metrics!$K$14,"")))))</f>
        <v/>
      </c>
      <c r="BQ156">
        <f>IF(NOT(ISNUMBER('Weekly data'!M156)),"",IF(Metrics!$L$14="% of target",IF(ISNUMBER(BP156),IF(BP156=0,"",'Weekly data'!M156/BP156),""),'Weekly data'!M156))</f>
        <v/>
      </c>
      <c r="BR156">
        <f>IF(AND(ISNUMBER(BQ156),ISNUMBER(BQ155)),ABS(BQ156-BQ155),"")</f>
        <v/>
      </c>
      <c r="BS156">
        <f>IF(COUNT(BQ144:BQ155)&lt;12,"",AVERAGE(BQ144:BQ155))</f>
        <v/>
      </c>
      <c r="BT156">
        <f>IF(COUNT(BR145:BR155)&lt;11,"",AVERAGE(BR145:BR155))</f>
        <v/>
      </c>
      <c r="BU156">
        <f>IF(OR(BS156="",BT156=""),"",BS156+2.66*BT156)</f>
        <v/>
      </c>
      <c r="BV156">
        <f>IF(OR(BS156="",BT156=""),"",BS156-2.66*BT156)</f>
        <v/>
      </c>
      <c r="BW156">
        <f>IF(OR(BS156="",COUNT(BQ149:BQ156)&lt;8),"",IF(COUNTIF(BQ149:BQ156,"&gt;"&amp;BS156)=8,"Above",IF(COUNTIF(BQ149:BQ156,"&lt;"&amp;BS156)=8,"Below","")))</f>
        <v/>
      </c>
      <c r="BX156">
        <f>IF('Weekly data'!$C156="","",IF(Metrics!$J$15="Seasonal bookings",IF(OR(N(IFERROR(INDEX(Targets!$K$6:$K$45,MATCH('Weekly data'!$C156,Targets!$A$6:$A$45,0)),0))=0,SUM(Seasonality!$B$6:$B$18)=0),"",IFERROR(INDEX(Targets!$K$6:$K$45,MATCH('Weekly data'!$C156,Targets!$A$6:$A$45,0)),0)*$B156/SUM(Seasonality!$B$6:$B$18)),IF(Metrics!$J$15="Seasonal pipeline",IF(OR(N(IFERROR(INDEX(Targets!$K$6:$K$45,MATCH('Weekly data'!$C156,Targets!$A$6:$A$45,0)),0))=0,SUM(Seasonality!$C$6:$C$18)=0),"",IFERROR(INDEX(Targets!$K$6:$K$45,MATCH('Weekly data'!$C156,Targets!$A$6:$A$45,0)),0)*$C156/SUM(Seasonality!$C$6:$C$18)),IF(Metrics!$J$15="Quarter plan",IF(N(IFERROR(INDEX(Targets!$K$6:$K$45,MATCH('Weekly data'!$C156,Targets!$A$6:$A$45,0)),0))=0,"",IFERROR(INDEX(Targets!$K$6:$K$45,MATCH('Weekly data'!$C156,Targets!$A$6:$A$45,0)),0)),IF(AND(Metrics!$J$15="Weekly",ISNUMBER(Metrics!$K$15)),Metrics!$K$15,"")))))</f>
        <v/>
      </c>
      <c r="BY156">
        <f>IF(NOT(ISNUMBER('Weekly data'!N156)),"",IF(Metrics!$L$15="% of target",IF(ISNUMBER(BX156),IF(BX156=0,"",'Weekly data'!N156/BX156),""),'Weekly data'!N156))</f>
        <v/>
      </c>
      <c r="BZ156">
        <f>IF(AND(ISNUMBER(BY156),ISNUMBER(BY155)),ABS(BY156-BY155),"")</f>
        <v/>
      </c>
      <c r="CA156">
        <f>IF(COUNT(BY144:BY155)&lt;12,"",AVERAGE(BY144:BY155))</f>
        <v/>
      </c>
      <c r="CB156">
        <f>IF(COUNT(BZ145:BZ155)&lt;11,"",AVERAGE(BZ145:BZ155))</f>
        <v/>
      </c>
      <c r="CC156">
        <f>IF(OR(CA156="",CB156=""),"",CA156+2.66*CB156)</f>
        <v/>
      </c>
      <c r="CD156">
        <f>IF(OR(CA156="",CB156=""),"",CA156-2.66*CB156)</f>
        <v/>
      </c>
      <c r="CE156">
        <f>IF(OR(CA156="",COUNT(BY149:BY156)&lt;8),"",IF(COUNTIF(BY149:BY156,"&gt;"&amp;CA156)=8,"Above",IF(COUNTIF(BY149:BY156,"&lt;"&amp;CA156)=8,"Below","")))</f>
        <v/>
      </c>
      <c r="CF156">
        <f>IF('Weekly data'!$C156="","",IF(Metrics!$J$16="Seasonal bookings",IF(OR(N(IFERROR(INDEX(Targets!$L$6:$L$45,MATCH('Weekly data'!$C156,Targets!$A$6:$A$45,0)),0))=0,SUM(Seasonality!$B$6:$B$18)=0),"",IFERROR(INDEX(Targets!$L$6:$L$45,MATCH('Weekly data'!$C156,Targets!$A$6:$A$45,0)),0)*$B156/SUM(Seasonality!$B$6:$B$18)),IF(Metrics!$J$16="Seasonal pipeline",IF(OR(N(IFERROR(INDEX(Targets!$L$6:$L$45,MATCH('Weekly data'!$C156,Targets!$A$6:$A$45,0)),0))=0,SUM(Seasonality!$C$6:$C$18)=0),"",IFERROR(INDEX(Targets!$L$6:$L$45,MATCH('Weekly data'!$C156,Targets!$A$6:$A$45,0)),0)*$C156/SUM(Seasonality!$C$6:$C$18)),IF(Metrics!$J$16="Quarter plan",IF(N(IFERROR(INDEX(Targets!$L$6:$L$45,MATCH('Weekly data'!$C156,Targets!$A$6:$A$45,0)),0))=0,"",IFERROR(INDEX(Targets!$L$6:$L$45,MATCH('Weekly data'!$C156,Targets!$A$6:$A$45,0)),0)),IF(AND(Metrics!$J$16="Weekly",ISNUMBER(Metrics!$K$16)),Metrics!$K$16,"")))))</f>
        <v/>
      </c>
      <c r="CG156">
        <f>IF(NOT(ISNUMBER('Weekly data'!O156)),"",IF(Metrics!$L$16="% of target",IF(ISNUMBER(CF156),IF(CF156=0,"",'Weekly data'!O156/CF156),""),'Weekly data'!O156))</f>
        <v/>
      </c>
      <c r="CH156">
        <f>IF(AND(ISNUMBER(CG156),ISNUMBER(CG155)),ABS(CG156-CG155),"")</f>
        <v/>
      </c>
      <c r="CI156">
        <f>IF(COUNT(CG144:CG155)&lt;12,"",AVERAGE(CG144:CG155))</f>
        <v/>
      </c>
      <c r="CJ156">
        <f>IF(COUNT(CH145:CH155)&lt;11,"",AVERAGE(CH145:CH155))</f>
        <v/>
      </c>
      <c r="CK156">
        <f>IF(OR(CI156="",CJ156=""),"",CI156+2.66*CJ156)</f>
        <v/>
      </c>
      <c r="CL156">
        <f>IF(OR(CI156="",CJ156=""),"",CI156-2.66*CJ156)</f>
        <v/>
      </c>
      <c r="CM156">
        <f>IF(OR(CI156="",COUNT(CG149:CG156)&lt;8),"",IF(COUNTIF(CG149:CG156,"&gt;"&amp;CI156)=8,"Above",IF(COUNTIF(CG149:CG156,"&lt;"&amp;CI156)=8,"Below","")))</f>
        <v/>
      </c>
      <c r="CN156">
        <f>IF('Weekly data'!$C156="","",IF(Metrics!$J$17="Seasonal bookings",IF(OR(N(IFERROR(INDEX(Targets!$M$6:$M$45,MATCH('Weekly data'!$C156,Targets!$A$6:$A$45,0)),0))=0,SUM(Seasonality!$B$6:$B$18)=0),"",IFERROR(INDEX(Targets!$M$6:$M$45,MATCH('Weekly data'!$C156,Targets!$A$6:$A$45,0)),0)*$B156/SUM(Seasonality!$B$6:$B$18)),IF(Metrics!$J$17="Seasonal pipeline",IF(OR(N(IFERROR(INDEX(Targets!$M$6:$M$45,MATCH('Weekly data'!$C156,Targets!$A$6:$A$45,0)),0))=0,SUM(Seasonality!$C$6:$C$18)=0),"",IFERROR(INDEX(Targets!$M$6:$M$45,MATCH('Weekly data'!$C156,Targets!$A$6:$A$45,0)),0)*$C156/SUM(Seasonality!$C$6:$C$18)),IF(Metrics!$J$17="Quarter plan",IF(N(IFERROR(INDEX(Targets!$M$6:$M$45,MATCH('Weekly data'!$C156,Targets!$A$6:$A$45,0)),0))=0,"",IFERROR(INDEX(Targets!$M$6:$M$45,MATCH('Weekly data'!$C156,Targets!$A$6:$A$45,0)),0)),IF(AND(Metrics!$J$17="Weekly",ISNUMBER(Metrics!$K$17)),Metrics!$K$17,"")))))</f>
        <v/>
      </c>
      <c r="CO156">
        <f>IF(NOT(ISNUMBER('Weekly data'!P156)),"",IF(Metrics!$L$17="% of target",IF(ISNUMBER(CN156),IF(CN156=0,"",'Weekly data'!P156/CN156),""),'Weekly data'!P156))</f>
        <v/>
      </c>
      <c r="CP156">
        <f>IF(AND(ISNUMBER(CO156),ISNUMBER(CO155)),ABS(CO156-CO155),"")</f>
        <v/>
      </c>
      <c r="CQ156">
        <f>IF(COUNT(CO144:CO155)&lt;12,"",AVERAGE(CO144:CO155))</f>
        <v/>
      </c>
      <c r="CR156">
        <f>IF(COUNT(CP145:CP155)&lt;11,"",AVERAGE(CP145:CP155))</f>
        <v/>
      </c>
      <c r="CS156">
        <f>IF(OR(CQ156="",CR156=""),"",CQ156+2.66*CR156)</f>
        <v/>
      </c>
      <c r="CT156">
        <f>IF(OR(CQ156="",CR156=""),"",CQ156-2.66*CR156)</f>
        <v/>
      </c>
      <c r="CU156">
        <f>IF(OR(CQ156="",COUNT(CO149:CO156)&lt;8),"",IF(COUNTIF(CO149:CO156,"&gt;"&amp;CQ156)=8,"Above",IF(COUNTIF(CO149:CO156,"&lt;"&amp;CQ156)=8,"Below","")))</f>
        <v/>
      </c>
    </row>
    <row r="157">
      <c r="A157" s="8">
        <f>'Weekly data'!A157</f>
        <v/>
      </c>
      <c r="B157">
        <f>IF('Weekly data'!D157="","",INDEX(Seasonality!$B$6:$B$18,'Weekly data'!D157))</f>
        <v/>
      </c>
      <c r="C157">
        <f>IF('Weekly data'!D157="","",INDEX(Seasonality!$C$6:$C$18,'Weekly data'!D157))</f>
        <v/>
      </c>
      <c r="D157">
        <f>IF('Weekly data'!$C157="","",IF(Metrics!$J$6="Seasonal bookings",IF(OR(N(IFERROR(INDEX(Targets!$B$6:$B$45,MATCH('Weekly data'!$C157,Targets!$A$6:$A$45,0)),0))=0,SUM(Seasonality!$B$6:$B$18)=0),"",IFERROR(INDEX(Targets!$B$6:$B$45,MATCH('Weekly data'!$C157,Targets!$A$6:$A$45,0)),0)*$B157/SUM(Seasonality!$B$6:$B$18)),IF(Metrics!$J$6="Seasonal pipeline",IF(OR(N(IFERROR(INDEX(Targets!$B$6:$B$45,MATCH('Weekly data'!$C157,Targets!$A$6:$A$45,0)),0))=0,SUM(Seasonality!$C$6:$C$18)=0),"",IFERROR(INDEX(Targets!$B$6:$B$45,MATCH('Weekly data'!$C157,Targets!$A$6:$A$45,0)),0)*$C157/SUM(Seasonality!$C$6:$C$18)),IF(Metrics!$J$6="Quarter plan",IF(N(IFERROR(INDEX(Targets!$B$6:$B$45,MATCH('Weekly data'!$C157,Targets!$A$6:$A$45,0)),0))=0,"",IFERROR(INDEX(Targets!$B$6:$B$45,MATCH('Weekly data'!$C157,Targets!$A$6:$A$45,0)),0)),IF(AND(Metrics!$J$6="Weekly",ISNUMBER(Metrics!$K$6)),Metrics!$K$6,"")))))</f>
        <v/>
      </c>
      <c r="E157">
        <f>IF(NOT(ISNUMBER('Weekly data'!E157)),"",IF(Metrics!$L$6="% of target",IF(ISNUMBER(D157),IF(D157=0,"",'Weekly data'!E157/D157),""),'Weekly data'!E157))</f>
        <v/>
      </c>
      <c r="F157">
        <f>IF(AND(ISNUMBER(E157),ISNUMBER(E156)),ABS(E157-E156),"")</f>
        <v/>
      </c>
      <c r="G157">
        <f>IF(COUNT(E145:E156)&lt;12,"",AVERAGE(E145:E156))</f>
        <v/>
      </c>
      <c r="H157">
        <f>IF(COUNT(F146:F156)&lt;11,"",AVERAGE(F146:F156))</f>
        <v/>
      </c>
      <c r="I157">
        <f>IF(OR(G157="",H157=""),"",G157+2.66*H157)</f>
        <v/>
      </c>
      <c r="J157">
        <f>IF(OR(G157="",H157=""),"",G157-2.66*H157)</f>
        <v/>
      </c>
      <c r="K157">
        <f>IF(OR(G157="",COUNT(E150:E157)&lt;8),"",IF(COUNTIF(E150:E157,"&gt;"&amp;G157)=8,"Above",IF(COUNTIF(E150:E157,"&lt;"&amp;G157)=8,"Below","")))</f>
        <v/>
      </c>
      <c r="L157">
        <f>IF('Weekly data'!$C157="","",IF(Metrics!$J$7="Seasonal bookings",IF(OR(N(IFERROR(INDEX(Targets!$C$6:$C$45,MATCH('Weekly data'!$C157,Targets!$A$6:$A$45,0)),0))=0,SUM(Seasonality!$B$6:$B$18)=0),"",IFERROR(INDEX(Targets!$C$6:$C$45,MATCH('Weekly data'!$C157,Targets!$A$6:$A$45,0)),0)*$B157/SUM(Seasonality!$B$6:$B$18)),IF(Metrics!$J$7="Seasonal pipeline",IF(OR(N(IFERROR(INDEX(Targets!$C$6:$C$45,MATCH('Weekly data'!$C157,Targets!$A$6:$A$45,0)),0))=0,SUM(Seasonality!$C$6:$C$18)=0),"",IFERROR(INDEX(Targets!$C$6:$C$45,MATCH('Weekly data'!$C157,Targets!$A$6:$A$45,0)),0)*$C157/SUM(Seasonality!$C$6:$C$18)),IF(Metrics!$J$7="Quarter plan",IF(N(IFERROR(INDEX(Targets!$C$6:$C$45,MATCH('Weekly data'!$C157,Targets!$A$6:$A$45,0)),0))=0,"",IFERROR(INDEX(Targets!$C$6:$C$45,MATCH('Weekly data'!$C157,Targets!$A$6:$A$45,0)),0)),IF(AND(Metrics!$J$7="Weekly",ISNUMBER(Metrics!$K$7)),Metrics!$K$7,"")))))</f>
        <v/>
      </c>
      <c r="M157">
        <f>IF(NOT(ISNUMBER('Weekly data'!F157)),"",IF(Metrics!$L$7="% of target",IF(ISNUMBER(L157),IF(L157=0,"",'Weekly data'!F157/L157),""),'Weekly data'!F157))</f>
        <v/>
      </c>
      <c r="N157">
        <f>IF(AND(ISNUMBER(M157),ISNUMBER(M156)),ABS(M157-M156),"")</f>
        <v/>
      </c>
      <c r="O157">
        <f>IF(COUNT(M145:M156)&lt;12,"",AVERAGE(M145:M156))</f>
        <v/>
      </c>
      <c r="P157">
        <f>IF(COUNT(N146:N156)&lt;11,"",AVERAGE(N146:N156))</f>
        <v/>
      </c>
      <c r="Q157">
        <f>IF(OR(O157="",P157=""),"",O157+2.66*P157)</f>
        <v/>
      </c>
      <c r="R157">
        <f>IF(OR(O157="",P157=""),"",O157-2.66*P157)</f>
        <v/>
      </c>
      <c r="S157">
        <f>IF(OR(O157="",COUNT(M150:M157)&lt;8),"",IF(COUNTIF(M150:M157,"&gt;"&amp;O157)=8,"Above",IF(COUNTIF(M150:M157,"&lt;"&amp;O157)=8,"Below","")))</f>
        <v/>
      </c>
      <c r="T157">
        <f>IF('Weekly data'!$C157="","",IF(Metrics!$J$8="Seasonal bookings",IF(OR(N(IFERROR(INDEX(Targets!$D$6:$D$45,MATCH('Weekly data'!$C157,Targets!$A$6:$A$45,0)),0))=0,SUM(Seasonality!$B$6:$B$18)=0),"",IFERROR(INDEX(Targets!$D$6:$D$45,MATCH('Weekly data'!$C157,Targets!$A$6:$A$45,0)),0)*$B157/SUM(Seasonality!$B$6:$B$18)),IF(Metrics!$J$8="Seasonal pipeline",IF(OR(N(IFERROR(INDEX(Targets!$D$6:$D$45,MATCH('Weekly data'!$C157,Targets!$A$6:$A$45,0)),0))=0,SUM(Seasonality!$C$6:$C$18)=0),"",IFERROR(INDEX(Targets!$D$6:$D$45,MATCH('Weekly data'!$C157,Targets!$A$6:$A$45,0)),0)*$C157/SUM(Seasonality!$C$6:$C$18)),IF(Metrics!$J$8="Quarter plan",IF(N(IFERROR(INDEX(Targets!$D$6:$D$45,MATCH('Weekly data'!$C157,Targets!$A$6:$A$45,0)),0))=0,"",IFERROR(INDEX(Targets!$D$6:$D$45,MATCH('Weekly data'!$C157,Targets!$A$6:$A$45,0)),0)),IF(AND(Metrics!$J$8="Weekly",ISNUMBER(Metrics!$K$8)),Metrics!$K$8,"")))))</f>
        <v/>
      </c>
      <c r="U157">
        <f>IF(NOT(ISNUMBER('Weekly data'!G157)),"",IF(Metrics!$L$8="% of target",IF(ISNUMBER(T157),IF(T157=0,"",'Weekly data'!G157/T157),""),'Weekly data'!G157))</f>
        <v/>
      </c>
      <c r="V157">
        <f>IF(AND(ISNUMBER(U157),ISNUMBER(U156)),ABS(U157-U156),"")</f>
        <v/>
      </c>
      <c r="W157">
        <f>IF(COUNT(U145:U156)&lt;12,"",AVERAGE(U145:U156))</f>
        <v/>
      </c>
      <c r="X157">
        <f>IF(COUNT(V146:V156)&lt;11,"",AVERAGE(V146:V156))</f>
        <v/>
      </c>
      <c r="Y157">
        <f>IF(OR(W157="",X157=""),"",W157+2.66*X157)</f>
        <v/>
      </c>
      <c r="Z157">
        <f>IF(OR(W157="",X157=""),"",W157-2.66*X157)</f>
        <v/>
      </c>
      <c r="AA157">
        <f>IF(OR(W157="",COUNT(U150:U157)&lt;8),"",IF(COUNTIF(U150:U157,"&gt;"&amp;W157)=8,"Above",IF(COUNTIF(U150:U157,"&lt;"&amp;W157)=8,"Below","")))</f>
        <v/>
      </c>
      <c r="AB157">
        <f>IF('Weekly data'!$C157="","",IF(Metrics!$J$9="Seasonal bookings",IF(OR(N(IFERROR(INDEX(Targets!$E$6:$E$45,MATCH('Weekly data'!$C157,Targets!$A$6:$A$45,0)),0))=0,SUM(Seasonality!$B$6:$B$18)=0),"",IFERROR(INDEX(Targets!$E$6:$E$45,MATCH('Weekly data'!$C157,Targets!$A$6:$A$45,0)),0)*$B157/SUM(Seasonality!$B$6:$B$18)),IF(Metrics!$J$9="Seasonal pipeline",IF(OR(N(IFERROR(INDEX(Targets!$E$6:$E$45,MATCH('Weekly data'!$C157,Targets!$A$6:$A$45,0)),0))=0,SUM(Seasonality!$C$6:$C$18)=0),"",IFERROR(INDEX(Targets!$E$6:$E$45,MATCH('Weekly data'!$C157,Targets!$A$6:$A$45,0)),0)*$C157/SUM(Seasonality!$C$6:$C$18)),IF(Metrics!$J$9="Quarter plan",IF(N(IFERROR(INDEX(Targets!$E$6:$E$45,MATCH('Weekly data'!$C157,Targets!$A$6:$A$45,0)),0))=0,"",IFERROR(INDEX(Targets!$E$6:$E$45,MATCH('Weekly data'!$C157,Targets!$A$6:$A$45,0)),0)),IF(AND(Metrics!$J$9="Weekly",ISNUMBER(Metrics!$K$9)),Metrics!$K$9,"")))))</f>
        <v/>
      </c>
      <c r="AC157">
        <f>IF(NOT(ISNUMBER('Weekly data'!H157)),"",IF(Metrics!$L$9="% of target",IF(ISNUMBER(AB157),IF(AB157=0,"",'Weekly data'!H157/AB157),""),'Weekly data'!H157))</f>
        <v/>
      </c>
      <c r="AD157">
        <f>IF(AND(ISNUMBER(AC157),ISNUMBER(AC156)),ABS(AC157-AC156),"")</f>
        <v/>
      </c>
      <c r="AE157">
        <f>IF(COUNT(AC145:AC156)&lt;12,"",AVERAGE(AC145:AC156))</f>
        <v/>
      </c>
      <c r="AF157">
        <f>IF(COUNT(AD146:AD156)&lt;11,"",AVERAGE(AD146:AD156))</f>
        <v/>
      </c>
      <c r="AG157">
        <f>IF(OR(AE157="",AF157=""),"",AE157+2.66*AF157)</f>
        <v/>
      </c>
      <c r="AH157">
        <f>IF(OR(AE157="",AF157=""),"",AE157-2.66*AF157)</f>
        <v/>
      </c>
      <c r="AI157">
        <f>IF(OR(AE157="",COUNT(AC150:AC157)&lt;8),"",IF(COUNTIF(AC150:AC157,"&gt;"&amp;AE157)=8,"Above",IF(COUNTIF(AC150:AC157,"&lt;"&amp;AE157)=8,"Below","")))</f>
        <v/>
      </c>
      <c r="AJ157">
        <f>IF('Weekly data'!$C157="","",IF(Metrics!$J$10="Seasonal bookings",IF(OR(N(IFERROR(INDEX(Targets!$F$6:$F$45,MATCH('Weekly data'!$C157,Targets!$A$6:$A$45,0)),0))=0,SUM(Seasonality!$B$6:$B$18)=0),"",IFERROR(INDEX(Targets!$F$6:$F$45,MATCH('Weekly data'!$C157,Targets!$A$6:$A$45,0)),0)*$B157/SUM(Seasonality!$B$6:$B$18)),IF(Metrics!$J$10="Seasonal pipeline",IF(OR(N(IFERROR(INDEX(Targets!$F$6:$F$45,MATCH('Weekly data'!$C157,Targets!$A$6:$A$45,0)),0))=0,SUM(Seasonality!$C$6:$C$18)=0),"",IFERROR(INDEX(Targets!$F$6:$F$45,MATCH('Weekly data'!$C157,Targets!$A$6:$A$45,0)),0)*$C157/SUM(Seasonality!$C$6:$C$18)),IF(Metrics!$J$10="Quarter plan",IF(N(IFERROR(INDEX(Targets!$F$6:$F$45,MATCH('Weekly data'!$C157,Targets!$A$6:$A$45,0)),0))=0,"",IFERROR(INDEX(Targets!$F$6:$F$45,MATCH('Weekly data'!$C157,Targets!$A$6:$A$45,0)),0)),IF(AND(Metrics!$J$10="Weekly",ISNUMBER(Metrics!$K$10)),Metrics!$K$10,"")))))</f>
        <v/>
      </c>
      <c r="AK157">
        <f>IF(NOT(ISNUMBER('Weekly data'!I157)),"",IF(Metrics!$L$10="% of target",IF(ISNUMBER(AJ157),IF(AJ157=0,"",'Weekly data'!I157/AJ157),""),'Weekly data'!I157))</f>
        <v/>
      </c>
      <c r="AL157">
        <f>IF(AND(ISNUMBER(AK157),ISNUMBER(AK156)),ABS(AK157-AK156),"")</f>
        <v/>
      </c>
      <c r="AM157">
        <f>IF(COUNT(AK145:AK156)&lt;12,"",AVERAGE(AK145:AK156))</f>
        <v/>
      </c>
      <c r="AN157">
        <f>IF(COUNT(AL146:AL156)&lt;11,"",AVERAGE(AL146:AL156))</f>
        <v/>
      </c>
      <c r="AO157">
        <f>IF(OR(AM157="",AN157=""),"",AM157+2.66*AN157)</f>
        <v/>
      </c>
      <c r="AP157">
        <f>IF(OR(AM157="",AN157=""),"",AM157-2.66*AN157)</f>
        <v/>
      </c>
      <c r="AQ157">
        <f>IF(OR(AM157="",COUNT(AK150:AK157)&lt;8),"",IF(COUNTIF(AK150:AK157,"&gt;"&amp;AM157)=8,"Above",IF(COUNTIF(AK150:AK157,"&lt;"&amp;AM157)=8,"Below","")))</f>
        <v/>
      </c>
      <c r="AR157">
        <f>IF('Weekly data'!$C157="","",IF(Metrics!$J$11="Seasonal bookings",IF(OR(N(IFERROR(INDEX(Targets!$G$6:$G$45,MATCH('Weekly data'!$C157,Targets!$A$6:$A$45,0)),0))=0,SUM(Seasonality!$B$6:$B$18)=0),"",IFERROR(INDEX(Targets!$G$6:$G$45,MATCH('Weekly data'!$C157,Targets!$A$6:$A$45,0)),0)*$B157/SUM(Seasonality!$B$6:$B$18)),IF(Metrics!$J$11="Seasonal pipeline",IF(OR(N(IFERROR(INDEX(Targets!$G$6:$G$45,MATCH('Weekly data'!$C157,Targets!$A$6:$A$45,0)),0))=0,SUM(Seasonality!$C$6:$C$18)=0),"",IFERROR(INDEX(Targets!$G$6:$G$45,MATCH('Weekly data'!$C157,Targets!$A$6:$A$45,0)),0)*$C157/SUM(Seasonality!$C$6:$C$18)),IF(Metrics!$J$11="Quarter plan",IF(N(IFERROR(INDEX(Targets!$G$6:$G$45,MATCH('Weekly data'!$C157,Targets!$A$6:$A$45,0)),0))=0,"",IFERROR(INDEX(Targets!$G$6:$G$45,MATCH('Weekly data'!$C157,Targets!$A$6:$A$45,0)),0)),IF(AND(Metrics!$J$11="Weekly",ISNUMBER(Metrics!$K$11)),Metrics!$K$11,"")))))</f>
        <v/>
      </c>
      <c r="AS157">
        <f>IF(NOT(ISNUMBER('Weekly data'!J157)),"",IF(Metrics!$L$11="% of target",IF(ISNUMBER(AR157),IF(AR157=0,"",'Weekly data'!J157/AR157),""),'Weekly data'!J157))</f>
        <v/>
      </c>
      <c r="AT157">
        <f>IF(AND(ISNUMBER(AS157),ISNUMBER(AS156)),ABS(AS157-AS156),"")</f>
        <v/>
      </c>
      <c r="AU157">
        <f>IF(COUNT(AS145:AS156)&lt;12,"",AVERAGE(AS145:AS156))</f>
        <v/>
      </c>
      <c r="AV157">
        <f>IF(COUNT(AT146:AT156)&lt;11,"",AVERAGE(AT146:AT156))</f>
        <v/>
      </c>
      <c r="AW157">
        <f>IF(OR(AU157="",AV157=""),"",AU157+2.66*AV157)</f>
        <v/>
      </c>
      <c r="AX157">
        <f>IF(OR(AU157="",AV157=""),"",AU157-2.66*AV157)</f>
        <v/>
      </c>
      <c r="AY157">
        <f>IF(OR(AU157="",COUNT(AS150:AS157)&lt;8),"",IF(COUNTIF(AS150:AS157,"&gt;"&amp;AU157)=8,"Above",IF(COUNTIF(AS150:AS157,"&lt;"&amp;AU157)=8,"Below","")))</f>
        <v/>
      </c>
      <c r="AZ157">
        <f>IF('Weekly data'!$C157="","",IF(Metrics!$J$12="Seasonal bookings",IF(OR(N(IFERROR(INDEX(Targets!$H$6:$H$45,MATCH('Weekly data'!$C157,Targets!$A$6:$A$45,0)),0))=0,SUM(Seasonality!$B$6:$B$18)=0),"",IFERROR(INDEX(Targets!$H$6:$H$45,MATCH('Weekly data'!$C157,Targets!$A$6:$A$45,0)),0)*$B157/SUM(Seasonality!$B$6:$B$18)),IF(Metrics!$J$12="Seasonal pipeline",IF(OR(N(IFERROR(INDEX(Targets!$H$6:$H$45,MATCH('Weekly data'!$C157,Targets!$A$6:$A$45,0)),0))=0,SUM(Seasonality!$C$6:$C$18)=0),"",IFERROR(INDEX(Targets!$H$6:$H$45,MATCH('Weekly data'!$C157,Targets!$A$6:$A$45,0)),0)*$C157/SUM(Seasonality!$C$6:$C$18)),IF(Metrics!$J$12="Quarter plan",IF(N(IFERROR(INDEX(Targets!$H$6:$H$45,MATCH('Weekly data'!$C157,Targets!$A$6:$A$45,0)),0))=0,"",IFERROR(INDEX(Targets!$H$6:$H$45,MATCH('Weekly data'!$C157,Targets!$A$6:$A$45,0)),0)),IF(AND(Metrics!$J$12="Weekly",ISNUMBER(Metrics!$K$12)),Metrics!$K$12,"")))))</f>
        <v/>
      </c>
      <c r="BA157">
        <f>IF(NOT(ISNUMBER('Weekly data'!K157)),"",IF(Metrics!$L$12="% of target",IF(ISNUMBER(AZ157),IF(AZ157=0,"",'Weekly data'!K157/AZ157),""),'Weekly data'!K157))</f>
        <v/>
      </c>
      <c r="BB157">
        <f>IF(AND(ISNUMBER(BA157),ISNUMBER(BA156)),ABS(BA157-BA156),"")</f>
        <v/>
      </c>
      <c r="BC157">
        <f>IF(COUNT(BA145:BA156)&lt;12,"",AVERAGE(BA145:BA156))</f>
        <v/>
      </c>
      <c r="BD157">
        <f>IF(COUNT(BB146:BB156)&lt;11,"",AVERAGE(BB146:BB156))</f>
        <v/>
      </c>
      <c r="BE157">
        <f>IF(OR(BC157="",BD157=""),"",BC157+2.66*BD157)</f>
        <v/>
      </c>
      <c r="BF157">
        <f>IF(OR(BC157="",BD157=""),"",BC157-2.66*BD157)</f>
        <v/>
      </c>
      <c r="BG157">
        <f>IF(OR(BC157="",COUNT(BA150:BA157)&lt;8),"",IF(COUNTIF(BA150:BA157,"&gt;"&amp;BC157)=8,"Above",IF(COUNTIF(BA150:BA157,"&lt;"&amp;BC157)=8,"Below","")))</f>
        <v/>
      </c>
      <c r="BH157">
        <f>IF('Weekly data'!$C157="","",IF(Metrics!$J$13="Seasonal bookings",IF(OR(N(IFERROR(INDEX(Targets!$I$6:$I$45,MATCH('Weekly data'!$C157,Targets!$A$6:$A$45,0)),0))=0,SUM(Seasonality!$B$6:$B$18)=0),"",IFERROR(INDEX(Targets!$I$6:$I$45,MATCH('Weekly data'!$C157,Targets!$A$6:$A$45,0)),0)*$B157/SUM(Seasonality!$B$6:$B$18)),IF(Metrics!$J$13="Seasonal pipeline",IF(OR(N(IFERROR(INDEX(Targets!$I$6:$I$45,MATCH('Weekly data'!$C157,Targets!$A$6:$A$45,0)),0))=0,SUM(Seasonality!$C$6:$C$18)=0),"",IFERROR(INDEX(Targets!$I$6:$I$45,MATCH('Weekly data'!$C157,Targets!$A$6:$A$45,0)),0)*$C157/SUM(Seasonality!$C$6:$C$18)),IF(Metrics!$J$13="Quarter plan",IF(N(IFERROR(INDEX(Targets!$I$6:$I$45,MATCH('Weekly data'!$C157,Targets!$A$6:$A$45,0)),0))=0,"",IFERROR(INDEX(Targets!$I$6:$I$45,MATCH('Weekly data'!$C157,Targets!$A$6:$A$45,0)),0)),IF(AND(Metrics!$J$13="Weekly",ISNUMBER(Metrics!$K$13)),Metrics!$K$13,"")))))</f>
        <v/>
      </c>
      <c r="BI157">
        <f>IF(NOT(ISNUMBER('Weekly data'!L157)),"",IF(Metrics!$L$13="% of target",IF(ISNUMBER(BH157),IF(BH157=0,"",'Weekly data'!L157/BH157),""),'Weekly data'!L157))</f>
        <v/>
      </c>
      <c r="BJ157">
        <f>IF(AND(ISNUMBER(BI157),ISNUMBER(BI156)),ABS(BI157-BI156),"")</f>
        <v/>
      </c>
      <c r="BK157">
        <f>IF(COUNT(BI145:BI156)&lt;12,"",AVERAGE(BI145:BI156))</f>
        <v/>
      </c>
      <c r="BL157">
        <f>IF(COUNT(BJ146:BJ156)&lt;11,"",AVERAGE(BJ146:BJ156))</f>
        <v/>
      </c>
      <c r="BM157">
        <f>IF(OR(BK157="",BL157=""),"",BK157+2.66*BL157)</f>
        <v/>
      </c>
      <c r="BN157">
        <f>IF(OR(BK157="",BL157=""),"",BK157-2.66*BL157)</f>
        <v/>
      </c>
      <c r="BO157">
        <f>IF(OR(BK157="",COUNT(BI150:BI157)&lt;8),"",IF(COUNTIF(BI150:BI157,"&gt;"&amp;BK157)=8,"Above",IF(COUNTIF(BI150:BI157,"&lt;"&amp;BK157)=8,"Below","")))</f>
        <v/>
      </c>
      <c r="BP157">
        <f>IF('Weekly data'!$C157="","",IF(Metrics!$J$14="Seasonal bookings",IF(OR(N(IFERROR(INDEX(Targets!$J$6:$J$45,MATCH('Weekly data'!$C157,Targets!$A$6:$A$45,0)),0))=0,SUM(Seasonality!$B$6:$B$18)=0),"",IFERROR(INDEX(Targets!$J$6:$J$45,MATCH('Weekly data'!$C157,Targets!$A$6:$A$45,0)),0)*$B157/SUM(Seasonality!$B$6:$B$18)),IF(Metrics!$J$14="Seasonal pipeline",IF(OR(N(IFERROR(INDEX(Targets!$J$6:$J$45,MATCH('Weekly data'!$C157,Targets!$A$6:$A$45,0)),0))=0,SUM(Seasonality!$C$6:$C$18)=0),"",IFERROR(INDEX(Targets!$J$6:$J$45,MATCH('Weekly data'!$C157,Targets!$A$6:$A$45,0)),0)*$C157/SUM(Seasonality!$C$6:$C$18)),IF(Metrics!$J$14="Quarter plan",IF(N(IFERROR(INDEX(Targets!$J$6:$J$45,MATCH('Weekly data'!$C157,Targets!$A$6:$A$45,0)),0))=0,"",IFERROR(INDEX(Targets!$J$6:$J$45,MATCH('Weekly data'!$C157,Targets!$A$6:$A$45,0)),0)),IF(AND(Metrics!$J$14="Weekly",ISNUMBER(Metrics!$K$14)),Metrics!$K$14,"")))))</f>
        <v/>
      </c>
      <c r="BQ157">
        <f>IF(NOT(ISNUMBER('Weekly data'!M157)),"",IF(Metrics!$L$14="% of target",IF(ISNUMBER(BP157),IF(BP157=0,"",'Weekly data'!M157/BP157),""),'Weekly data'!M157))</f>
        <v/>
      </c>
      <c r="BR157">
        <f>IF(AND(ISNUMBER(BQ157),ISNUMBER(BQ156)),ABS(BQ157-BQ156),"")</f>
        <v/>
      </c>
      <c r="BS157">
        <f>IF(COUNT(BQ145:BQ156)&lt;12,"",AVERAGE(BQ145:BQ156))</f>
        <v/>
      </c>
      <c r="BT157">
        <f>IF(COUNT(BR146:BR156)&lt;11,"",AVERAGE(BR146:BR156))</f>
        <v/>
      </c>
      <c r="BU157">
        <f>IF(OR(BS157="",BT157=""),"",BS157+2.66*BT157)</f>
        <v/>
      </c>
      <c r="BV157">
        <f>IF(OR(BS157="",BT157=""),"",BS157-2.66*BT157)</f>
        <v/>
      </c>
      <c r="BW157">
        <f>IF(OR(BS157="",COUNT(BQ150:BQ157)&lt;8),"",IF(COUNTIF(BQ150:BQ157,"&gt;"&amp;BS157)=8,"Above",IF(COUNTIF(BQ150:BQ157,"&lt;"&amp;BS157)=8,"Below","")))</f>
        <v/>
      </c>
      <c r="BX157">
        <f>IF('Weekly data'!$C157="","",IF(Metrics!$J$15="Seasonal bookings",IF(OR(N(IFERROR(INDEX(Targets!$K$6:$K$45,MATCH('Weekly data'!$C157,Targets!$A$6:$A$45,0)),0))=0,SUM(Seasonality!$B$6:$B$18)=0),"",IFERROR(INDEX(Targets!$K$6:$K$45,MATCH('Weekly data'!$C157,Targets!$A$6:$A$45,0)),0)*$B157/SUM(Seasonality!$B$6:$B$18)),IF(Metrics!$J$15="Seasonal pipeline",IF(OR(N(IFERROR(INDEX(Targets!$K$6:$K$45,MATCH('Weekly data'!$C157,Targets!$A$6:$A$45,0)),0))=0,SUM(Seasonality!$C$6:$C$18)=0),"",IFERROR(INDEX(Targets!$K$6:$K$45,MATCH('Weekly data'!$C157,Targets!$A$6:$A$45,0)),0)*$C157/SUM(Seasonality!$C$6:$C$18)),IF(Metrics!$J$15="Quarter plan",IF(N(IFERROR(INDEX(Targets!$K$6:$K$45,MATCH('Weekly data'!$C157,Targets!$A$6:$A$45,0)),0))=0,"",IFERROR(INDEX(Targets!$K$6:$K$45,MATCH('Weekly data'!$C157,Targets!$A$6:$A$45,0)),0)),IF(AND(Metrics!$J$15="Weekly",ISNUMBER(Metrics!$K$15)),Metrics!$K$15,"")))))</f>
        <v/>
      </c>
      <c r="BY157">
        <f>IF(NOT(ISNUMBER('Weekly data'!N157)),"",IF(Metrics!$L$15="% of target",IF(ISNUMBER(BX157),IF(BX157=0,"",'Weekly data'!N157/BX157),""),'Weekly data'!N157))</f>
        <v/>
      </c>
      <c r="BZ157">
        <f>IF(AND(ISNUMBER(BY157),ISNUMBER(BY156)),ABS(BY157-BY156),"")</f>
        <v/>
      </c>
      <c r="CA157">
        <f>IF(COUNT(BY145:BY156)&lt;12,"",AVERAGE(BY145:BY156))</f>
        <v/>
      </c>
      <c r="CB157">
        <f>IF(COUNT(BZ146:BZ156)&lt;11,"",AVERAGE(BZ146:BZ156))</f>
        <v/>
      </c>
      <c r="CC157">
        <f>IF(OR(CA157="",CB157=""),"",CA157+2.66*CB157)</f>
        <v/>
      </c>
      <c r="CD157">
        <f>IF(OR(CA157="",CB157=""),"",CA157-2.66*CB157)</f>
        <v/>
      </c>
      <c r="CE157">
        <f>IF(OR(CA157="",COUNT(BY150:BY157)&lt;8),"",IF(COUNTIF(BY150:BY157,"&gt;"&amp;CA157)=8,"Above",IF(COUNTIF(BY150:BY157,"&lt;"&amp;CA157)=8,"Below","")))</f>
        <v/>
      </c>
      <c r="CF157">
        <f>IF('Weekly data'!$C157="","",IF(Metrics!$J$16="Seasonal bookings",IF(OR(N(IFERROR(INDEX(Targets!$L$6:$L$45,MATCH('Weekly data'!$C157,Targets!$A$6:$A$45,0)),0))=0,SUM(Seasonality!$B$6:$B$18)=0),"",IFERROR(INDEX(Targets!$L$6:$L$45,MATCH('Weekly data'!$C157,Targets!$A$6:$A$45,0)),0)*$B157/SUM(Seasonality!$B$6:$B$18)),IF(Metrics!$J$16="Seasonal pipeline",IF(OR(N(IFERROR(INDEX(Targets!$L$6:$L$45,MATCH('Weekly data'!$C157,Targets!$A$6:$A$45,0)),0))=0,SUM(Seasonality!$C$6:$C$18)=0),"",IFERROR(INDEX(Targets!$L$6:$L$45,MATCH('Weekly data'!$C157,Targets!$A$6:$A$45,0)),0)*$C157/SUM(Seasonality!$C$6:$C$18)),IF(Metrics!$J$16="Quarter plan",IF(N(IFERROR(INDEX(Targets!$L$6:$L$45,MATCH('Weekly data'!$C157,Targets!$A$6:$A$45,0)),0))=0,"",IFERROR(INDEX(Targets!$L$6:$L$45,MATCH('Weekly data'!$C157,Targets!$A$6:$A$45,0)),0)),IF(AND(Metrics!$J$16="Weekly",ISNUMBER(Metrics!$K$16)),Metrics!$K$16,"")))))</f>
        <v/>
      </c>
      <c r="CG157">
        <f>IF(NOT(ISNUMBER('Weekly data'!O157)),"",IF(Metrics!$L$16="% of target",IF(ISNUMBER(CF157),IF(CF157=0,"",'Weekly data'!O157/CF157),""),'Weekly data'!O157))</f>
        <v/>
      </c>
      <c r="CH157">
        <f>IF(AND(ISNUMBER(CG157),ISNUMBER(CG156)),ABS(CG157-CG156),"")</f>
        <v/>
      </c>
      <c r="CI157">
        <f>IF(COUNT(CG145:CG156)&lt;12,"",AVERAGE(CG145:CG156))</f>
        <v/>
      </c>
      <c r="CJ157">
        <f>IF(COUNT(CH146:CH156)&lt;11,"",AVERAGE(CH146:CH156))</f>
        <v/>
      </c>
      <c r="CK157">
        <f>IF(OR(CI157="",CJ157=""),"",CI157+2.66*CJ157)</f>
        <v/>
      </c>
      <c r="CL157">
        <f>IF(OR(CI157="",CJ157=""),"",CI157-2.66*CJ157)</f>
        <v/>
      </c>
      <c r="CM157">
        <f>IF(OR(CI157="",COUNT(CG150:CG157)&lt;8),"",IF(COUNTIF(CG150:CG157,"&gt;"&amp;CI157)=8,"Above",IF(COUNTIF(CG150:CG157,"&lt;"&amp;CI157)=8,"Below","")))</f>
        <v/>
      </c>
      <c r="CN157">
        <f>IF('Weekly data'!$C157="","",IF(Metrics!$J$17="Seasonal bookings",IF(OR(N(IFERROR(INDEX(Targets!$M$6:$M$45,MATCH('Weekly data'!$C157,Targets!$A$6:$A$45,0)),0))=0,SUM(Seasonality!$B$6:$B$18)=0),"",IFERROR(INDEX(Targets!$M$6:$M$45,MATCH('Weekly data'!$C157,Targets!$A$6:$A$45,0)),0)*$B157/SUM(Seasonality!$B$6:$B$18)),IF(Metrics!$J$17="Seasonal pipeline",IF(OR(N(IFERROR(INDEX(Targets!$M$6:$M$45,MATCH('Weekly data'!$C157,Targets!$A$6:$A$45,0)),0))=0,SUM(Seasonality!$C$6:$C$18)=0),"",IFERROR(INDEX(Targets!$M$6:$M$45,MATCH('Weekly data'!$C157,Targets!$A$6:$A$45,0)),0)*$C157/SUM(Seasonality!$C$6:$C$18)),IF(Metrics!$J$17="Quarter plan",IF(N(IFERROR(INDEX(Targets!$M$6:$M$45,MATCH('Weekly data'!$C157,Targets!$A$6:$A$45,0)),0))=0,"",IFERROR(INDEX(Targets!$M$6:$M$45,MATCH('Weekly data'!$C157,Targets!$A$6:$A$45,0)),0)),IF(AND(Metrics!$J$17="Weekly",ISNUMBER(Metrics!$K$17)),Metrics!$K$17,"")))))</f>
        <v/>
      </c>
      <c r="CO157">
        <f>IF(NOT(ISNUMBER('Weekly data'!P157)),"",IF(Metrics!$L$17="% of target",IF(ISNUMBER(CN157),IF(CN157=0,"",'Weekly data'!P157/CN157),""),'Weekly data'!P157))</f>
        <v/>
      </c>
      <c r="CP157">
        <f>IF(AND(ISNUMBER(CO157),ISNUMBER(CO156)),ABS(CO157-CO156),"")</f>
        <v/>
      </c>
      <c r="CQ157">
        <f>IF(COUNT(CO145:CO156)&lt;12,"",AVERAGE(CO145:CO156))</f>
        <v/>
      </c>
      <c r="CR157">
        <f>IF(COUNT(CP146:CP156)&lt;11,"",AVERAGE(CP146:CP156))</f>
        <v/>
      </c>
      <c r="CS157">
        <f>IF(OR(CQ157="",CR157=""),"",CQ157+2.66*CR157)</f>
        <v/>
      </c>
      <c r="CT157">
        <f>IF(OR(CQ157="",CR157=""),"",CQ157-2.66*CR157)</f>
        <v/>
      </c>
      <c r="CU157">
        <f>IF(OR(CQ157="",COUNT(CO150:CO157)&lt;8),"",IF(COUNTIF(CO150:CO157,"&gt;"&amp;CQ157)=8,"Above",IF(COUNTIF(CO150:CO157,"&lt;"&amp;CQ157)=8,"Below","")))</f>
        <v/>
      </c>
    </row>
    <row r="158">
      <c r="A158" s="8">
        <f>'Weekly data'!A158</f>
        <v/>
      </c>
      <c r="B158">
        <f>IF('Weekly data'!D158="","",INDEX(Seasonality!$B$6:$B$18,'Weekly data'!D158))</f>
        <v/>
      </c>
      <c r="C158">
        <f>IF('Weekly data'!D158="","",INDEX(Seasonality!$C$6:$C$18,'Weekly data'!D158))</f>
        <v/>
      </c>
      <c r="D158">
        <f>IF('Weekly data'!$C158="","",IF(Metrics!$J$6="Seasonal bookings",IF(OR(N(IFERROR(INDEX(Targets!$B$6:$B$45,MATCH('Weekly data'!$C158,Targets!$A$6:$A$45,0)),0))=0,SUM(Seasonality!$B$6:$B$18)=0),"",IFERROR(INDEX(Targets!$B$6:$B$45,MATCH('Weekly data'!$C158,Targets!$A$6:$A$45,0)),0)*$B158/SUM(Seasonality!$B$6:$B$18)),IF(Metrics!$J$6="Seasonal pipeline",IF(OR(N(IFERROR(INDEX(Targets!$B$6:$B$45,MATCH('Weekly data'!$C158,Targets!$A$6:$A$45,0)),0))=0,SUM(Seasonality!$C$6:$C$18)=0),"",IFERROR(INDEX(Targets!$B$6:$B$45,MATCH('Weekly data'!$C158,Targets!$A$6:$A$45,0)),0)*$C158/SUM(Seasonality!$C$6:$C$18)),IF(Metrics!$J$6="Quarter plan",IF(N(IFERROR(INDEX(Targets!$B$6:$B$45,MATCH('Weekly data'!$C158,Targets!$A$6:$A$45,0)),0))=0,"",IFERROR(INDEX(Targets!$B$6:$B$45,MATCH('Weekly data'!$C158,Targets!$A$6:$A$45,0)),0)),IF(AND(Metrics!$J$6="Weekly",ISNUMBER(Metrics!$K$6)),Metrics!$K$6,"")))))</f>
        <v/>
      </c>
      <c r="E158">
        <f>IF(NOT(ISNUMBER('Weekly data'!E158)),"",IF(Metrics!$L$6="% of target",IF(ISNUMBER(D158),IF(D158=0,"",'Weekly data'!E158/D158),""),'Weekly data'!E158))</f>
        <v/>
      </c>
      <c r="F158">
        <f>IF(AND(ISNUMBER(E158),ISNUMBER(E157)),ABS(E158-E157),"")</f>
        <v/>
      </c>
      <c r="G158">
        <f>IF(COUNT(E146:E157)&lt;12,"",AVERAGE(E146:E157))</f>
        <v/>
      </c>
      <c r="H158">
        <f>IF(COUNT(F147:F157)&lt;11,"",AVERAGE(F147:F157))</f>
        <v/>
      </c>
      <c r="I158">
        <f>IF(OR(G158="",H158=""),"",G158+2.66*H158)</f>
        <v/>
      </c>
      <c r="J158">
        <f>IF(OR(G158="",H158=""),"",G158-2.66*H158)</f>
        <v/>
      </c>
      <c r="K158">
        <f>IF(OR(G158="",COUNT(E151:E158)&lt;8),"",IF(COUNTIF(E151:E158,"&gt;"&amp;G158)=8,"Above",IF(COUNTIF(E151:E158,"&lt;"&amp;G158)=8,"Below","")))</f>
        <v/>
      </c>
      <c r="L158">
        <f>IF('Weekly data'!$C158="","",IF(Metrics!$J$7="Seasonal bookings",IF(OR(N(IFERROR(INDEX(Targets!$C$6:$C$45,MATCH('Weekly data'!$C158,Targets!$A$6:$A$45,0)),0))=0,SUM(Seasonality!$B$6:$B$18)=0),"",IFERROR(INDEX(Targets!$C$6:$C$45,MATCH('Weekly data'!$C158,Targets!$A$6:$A$45,0)),0)*$B158/SUM(Seasonality!$B$6:$B$18)),IF(Metrics!$J$7="Seasonal pipeline",IF(OR(N(IFERROR(INDEX(Targets!$C$6:$C$45,MATCH('Weekly data'!$C158,Targets!$A$6:$A$45,0)),0))=0,SUM(Seasonality!$C$6:$C$18)=0),"",IFERROR(INDEX(Targets!$C$6:$C$45,MATCH('Weekly data'!$C158,Targets!$A$6:$A$45,0)),0)*$C158/SUM(Seasonality!$C$6:$C$18)),IF(Metrics!$J$7="Quarter plan",IF(N(IFERROR(INDEX(Targets!$C$6:$C$45,MATCH('Weekly data'!$C158,Targets!$A$6:$A$45,0)),0))=0,"",IFERROR(INDEX(Targets!$C$6:$C$45,MATCH('Weekly data'!$C158,Targets!$A$6:$A$45,0)),0)),IF(AND(Metrics!$J$7="Weekly",ISNUMBER(Metrics!$K$7)),Metrics!$K$7,"")))))</f>
        <v/>
      </c>
      <c r="M158">
        <f>IF(NOT(ISNUMBER('Weekly data'!F158)),"",IF(Metrics!$L$7="% of target",IF(ISNUMBER(L158),IF(L158=0,"",'Weekly data'!F158/L158),""),'Weekly data'!F158))</f>
        <v/>
      </c>
      <c r="N158">
        <f>IF(AND(ISNUMBER(M158),ISNUMBER(M157)),ABS(M158-M157),"")</f>
        <v/>
      </c>
      <c r="O158">
        <f>IF(COUNT(M146:M157)&lt;12,"",AVERAGE(M146:M157))</f>
        <v/>
      </c>
      <c r="P158">
        <f>IF(COUNT(N147:N157)&lt;11,"",AVERAGE(N147:N157))</f>
        <v/>
      </c>
      <c r="Q158">
        <f>IF(OR(O158="",P158=""),"",O158+2.66*P158)</f>
        <v/>
      </c>
      <c r="R158">
        <f>IF(OR(O158="",P158=""),"",O158-2.66*P158)</f>
        <v/>
      </c>
      <c r="S158">
        <f>IF(OR(O158="",COUNT(M151:M158)&lt;8),"",IF(COUNTIF(M151:M158,"&gt;"&amp;O158)=8,"Above",IF(COUNTIF(M151:M158,"&lt;"&amp;O158)=8,"Below","")))</f>
        <v/>
      </c>
      <c r="T158">
        <f>IF('Weekly data'!$C158="","",IF(Metrics!$J$8="Seasonal bookings",IF(OR(N(IFERROR(INDEX(Targets!$D$6:$D$45,MATCH('Weekly data'!$C158,Targets!$A$6:$A$45,0)),0))=0,SUM(Seasonality!$B$6:$B$18)=0),"",IFERROR(INDEX(Targets!$D$6:$D$45,MATCH('Weekly data'!$C158,Targets!$A$6:$A$45,0)),0)*$B158/SUM(Seasonality!$B$6:$B$18)),IF(Metrics!$J$8="Seasonal pipeline",IF(OR(N(IFERROR(INDEX(Targets!$D$6:$D$45,MATCH('Weekly data'!$C158,Targets!$A$6:$A$45,0)),0))=0,SUM(Seasonality!$C$6:$C$18)=0),"",IFERROR(INDEX(Targets!$D$6:$D$45,MATCH('Weekly data'!$C158,Targets!$A$6:$A$45,0)),0)*$C158/SUM(Seasonality!$C$6:$C$18)),IF(Metrics!$J$8="Quarter plan",IF(N(IFERROR(INDEX(Targets!$D$6:$D$45,MATCH('Weekly data'!$C158,Targets!$A$6:$A$45,0)),0))=0,"",IFERROR(INDEX(Targets!$D$6:$D$45,MATCH('Weekly data'!$C158,Targets!$A$6:$A$45,0)),0)),IF(AND(Metrics!$J$8="Weekly",ISNUMBER(Metrics!$K$8)),Metrics!$K$8,"")))))</f>
        <v/>
      </c>
      <c r="U158">
        <f>IF(NOT(ISNUMBER('Weekly data'!G158)),"",IF(Metrics!$L$8="% of target",IF(ISNUMBER(T158),IF(T158=0,"",'Weekly data'!G158/T158),""),'Weekly data'!G158))</f>
        <v/>
      </c>
      <c r="V158">
        <f>IF(AND(ISNUMBER(U158),ISNUMBER(U157)),ABS(U158-U157),"")</f>
        <v/>
      </c>
      <c r="W158">
        <f>IF(COUNT(U146:U157)&lt;12,"",AVERAGE(U146:U157))</f>
        <v/>
      </c>
      <c r="X158">
        <f>IF(COUNT(V147:V157)&lt;11,"",AVERAGE(V147:V157))</f>
        <v/>
      </c>
      <c r="Y158">
        <f>IF(OR(W158="",X158=""),"",W158+2.66*X158)</f>
        <v/>
      </c>
      <c r="Z158">
        <f>IF(OR(W158="",X158=""),"",W158-2.66*X158)</f>
        <v/>
      </c>
      <c r="AA158">
        <f>IF(OR(W158="",COUNT(U151:U158)&lt;8),"",IF(COUNTIF(U151:U158,"&gt;"&amp;W158)=8,"Above",IF(COUNTIF(U151:U158,"&lt;"&amp;W158)=8,"Below","")))</f>
        <v/>
      </c>
      <c r="AB158">
        <f>IF('Weekly data'!$C158="","",IF(Metrics!$J$9="Seasonal bookings",IF(OR(N(IFERROR(INDEX(Targets!$E$6:$E$45,MATCH('Weekly data'!$C158,Targets!$A$6:$A$45,0)),0))=0,SUM(Seasonality!$B$6:$B$18)=0),"",IFERROR(INDEX(Targets!$E$6:$E$45,MATCH('Weekly data'!$C158,Targets!$A$6:$A$45,0)),0)*$B158/SUM(Seasonality!$B$6:$B$18)),IF(Metrics!$J$9="Seasonal pipeline",IF(OR(N(IFERROR(INDEX(Targets!$E$6:$E$45,MATCH('Weekly data'!$C158,Targets!$A$6:$A$45,0)),0))=0,SUM(Seasonality!$C$6:$C$18)=0),"",IFERROR(INDEX(Targets!$E$6:$E$45,MATCH('Weekly data'!$C158,Targets!$A$6:$A$45,0)),0)*$C158/SUM(Seasonality!$C$6:$C$18)),IF(Metrics!$J$9="Quarter plan",IF(N(IFERROR(INDEX(Targets!$E$6:$E$45,MATCH('Weekly data'!$C158,Targets!$A$6:$A$45,0)),0))=0,"",IFERROR(INDEX(Targets!$E$6:$E$45,MATCH('Weekly data'!$C158,Targets!$A$6:$A$45,0)),0)),IF(AND(Metrics!$J$9="Weekly",ISNUMBER(Metrics!$K$9)),Metrics!$K$9,"")))))</f>
        <v/>
      </c>
      <c r="AC158">
        <f>IF(NOT(ISNUMBER('Weekly data'!H158)),"",IF(Metrics!$L$9="% of target",IF(ISNUMBER(AB158),IF(AB158=0,"",'Weekly data'!H158/AB158),""),'Weekly data'!H158))</f>
        <v/>
      </c>
      <c r="AD158">
        <f>IF(AND(ISNUMBER(AC158),ISNUMBER(AC157)),ABS(AC158-AC157),"")</f>
        <v/>
      </c>
      <c r="AE158">
        <f>IF(COUNT(AC146:AC157)&lt;12,"",AVERAGE(AC146:AC157))</f>
        <v/>
      </c>
      <c r="AF158">
        <f>IF(COUNT(AD147:AD157)&lt;11,"",AVERAGE(AD147:AD157))</f>
        <v/>
      </c>
      <c r="AG158">
        <f>IF(OR(AE158="",AF158=""),"",AE158+2.66*AF158)</f>
        <v/>
      </c>
      <c r="AH158">
        <f>IF(OR(AE158="",AF158=""),"",AE158-2.66*AF158)</f>
        <v/>
      </c>
      <c r="AI158">
        <f>IF(OR(AE158="",COUNT(AC151:AC158)&lt;8),"",IF(COUNTIF(AC151:AC158,"&gt;"&amp;AE158)=8,"Above",IF(COUNTIF(AC151:AC158,"&lt;"&amp;AE158)=8,"Below","")))</f>
        <v/>
      </c>
      <c r="AJ158">
        <f>IF('Weekly data'!$C158="","",IF(Metrics!$J$10="Seasonal bookings",IF(OR(N(IFERROR(INDEX(Targets!$F$6:$F$45,MATCH('Weekly data'!$C158,Targets!$A$6:$A$45,0)),0))=0,SUM(Seasonality!$B$6:$B$18)=0),"",IFERROR(INDEX(Targets!$F$6:$F$45,MATCH('Weekly data'!$C158,Targets!$A$6:$A$45,0)),0)*$B158/SUM(Seasonality!$B$6:$B$18)),IF(Metrics!$J$10="Seasonal pipeline",IF(OR(N(IFERROR(INDEX(Targets!$F$6:$F$45,MATCH('Weekly data'!$C158,Targets!$A$6:$A$45,0)),0))=0,SUM(Seasonality!$C$6:$C$18)=0),"",IFERROR(INDEX(Targets!$F$6:$F$45,MATCH('Weekly data'!$C158,Targets!$A$6:$A$45,0)),0)*$C158/SUM(Seasonality!$C$6:$C$18)),IF(Metrics!$J$10="Quarter plan",IF(N(IFERROR(INDEX(Targets!$F$6:$F$45,MATCH('Weekly data'!$C158,Targets!$A$6:$A$45,0)),0))=0,"",IFERROR(INDEX(Targets!$F$6:$F$45,MATCH('Weekly data'!$C158,Targets!$A$6:$A$45,0)),0)),IF(AND(Metrics!$J$10="Weekly",ISNUMBER(Metrics!$K$10)),Metrics!$K$10,"")))))</f>
        <v/>
      </c>
      <c r="AK158">
        <f>IF(NOT(ISNUMBER('Weekly data'!I158)),"",IF(Metrics!$L$10="% of target",IF(ISNUMBER(AJ158),IF(AJ158=0,"",'Weekly data'!I158/AJ158),""),'Weekly data'!I158))</f>
        <v/>
      </c>
      <c r="AL158">
        <f>IF(AND(ISNUMBER(AK158),ISNUMBER(AK157)),ABS(AK158-AK157),"")</f>
        <v/>
      </c>
      <c r="AM158">
        <f>IF(COUNT(AK146:AK157)&lt;12,"",AVERAGE(AK146:AK157))</f>
        <v/>
      </c>
      <c r="AN158">
        <f>IF(COUNT(AL147:AL157)&lt;11,"",AVERAGE(AL147:AL157))</f>
        <v/>
      </c>
      <c r="AO158">
        <f>IF(OR(AM158="",AN158=""),"",AM158+2.66*AN158)</f>
        <v/>
      </c>
      <c r="AP158">
        <f>IF(OR(AM158="",AN158=""),"",AM158-2.66*AN158)</f>
        <v/>
      </c>
      <c r="AQ158">
        <f>IF(OR(AM158="",COUNT(AK151:AK158)&lt;8),"",IF(COUNTIF(AK151:AK158,"&gt;"&amp;AM158)=8,"Above",IF(COUNTIF(AK151:AK158,"&lt;"&amp;AM158)=8,"Below","")))</f>
        <v/>
      </c>
      <c r="AR158">
        <f>IF('Weekly data'!$C158="","",IF(Metrics!$J$11="Seasonal bookings",IF(OR(N(IFERROR(INDEX(Targets!$G$6:$G$45,MATCH('Weekly data'!$C158,Targets!$A$6:$A$45,0)),0))=0,SUM(Seasonality!$B$6:$B$18)=0),"",IFERROR(INDEX(Targets!$G$6:$G$45,MATCH('Weekly data'!$C158,Targets!$A$6:$A$45,0)),0)*$B158/SUM(Seasonality!$B$6:$B$18)),IF(Metrics!$J$11="Seasonal pipeline",IF(OR(N(IFERROR(INDEX(Targets!$G$6:$G$45,MATCH('Weekly data'!$C158,Targets!$A$6:$A$45,0)),0))=0,SUM(Seasonality!$C$6:$C$18)=0),"",IFERROR(INDEX(Targets!$G$6:$G$45,MATCH('Weekly data'!$C158,Targets!$A$6:$A$45,0)),0)*$C158/SUM(Seasonality!$C$6:$C$18)),IF(Metrics!$J$11="Quarter plan",IF(N(IFERROR(INDEX(Targets!$G$6:$G$45,MATCH('Weekly data'!$C158,Targets!$A$6:$A$45,0)),0))=0,"",IFERROR(INDEX(Targets!$G$6:$G$45,MATCH('Weekly data'!$C158,Targets!$A$6:$A$45,0)),0)),IF(AND(Metrics!$J$11="Weekly",ISNUMBER(Metrics!$K$11)),Metrics!$K$11,"")))))</f>
        <v/>
      </c>
      <c r="AS158">
        <f>IF(NOT(ISNUMBER('Weekly data'!J158)),"",IF(Metrics!$L$11="% of target",IF(ISNUMBER(AR158),IF(AR158=0,"",'Weekly data'!J158/AR158),""),'Weekly data'!J158))</f>
        <v/>
      </c>
      <c r="AT158">
        <f>IF(AND(ISNUMBER(AS158),ISNUMBER(AS157)),ABS(AS158-AS157),"")</f>
        <v/>
      </c>
      <c r="AU158">
        <f>IF(COUNT(AS146:AS157)&lt;12,"",AVERAGE(AS146:AS157))</f>
        <v/>
      </c>
      <c r="AV158">
        <f>IF(COUNT(AT147:AT157)&lt;11,"",AVERAGE(AT147:AT157))</f>
        <v/>
      </c>
      <c r="AW158">
        <f>IF(OR(AU158="",AV158=""),"",AU158+2.66*AV158)</f>
        <v/>
      </c>
      <c r="AX158">
        <f>IF(OR(AU158="",AV158=""),"",AU158-2.66*AV158)</f>
        <v/>
      </c>
      <c r="AY158">
        <f>IF(OR(AU158="",COUNT(AS151:AS158)&lt;8),"",IF(COUNTIF(AS151:AS158,"&gt;"&amp;AU158)=8,"Above",IF(COUNTIF(AS151:AS158,"&lt;"&amp;AU158)=8,"Below","")))</f>
        <v/>
      </c>
      <c r="AZ158">
        <f>IF('Weekly data'!$C158="","",IF(Metrics!$J$12="Seasonal bookings",IF(OR(N(IFERROR(INDEX(Targets!$H$6:$H$45,MATCH('Weekly data'!$C158,Targets!$A$6:$A$45,0)),0))=0,SUM(Seasonality!$B$6:$B$18)=0),"",IFERROR(INDEX(Targets!$H$6:$H$45,MATCH('Weekly data'!$C158,Targets!$A$6:$A$45,0)),0)*$B158/SUM(Seasonality!$B$6:$B$18)),IF(Metrics!$J$12="Seasonal pipeline",IF(OR(N(IFERROR(INDEX(Targets!$H$6:$H$45,MATCH('Weekly data'!$C158,Targets!$A$6:$A$45,0)),0))=0,SUM(Seasonality!$C$6:$C$18)=0),"",IFERROR(INDEX(Targets!$H$6:$H$45,MATCH('Weekly data'!$C158,Targets!$A$6:$A$45,0)),0)*$C158/SUM(Seasonality!$C$6:$C$18)),IF(Metrics!$J$12="Quarter plan",IF(N(IFERROR(INDEX(Targets!$H$6:$H$45,MATCH('Weekly data'!$C158,Targets!$A$6:$A$45,0)),0))=0,"",IFERROR(INDEX(Targets!$H$6:$H$45,MATCH('Weekly data'!$C158,Targets!$A$6:$A$45,0)),0)),IF(AND(Metrics!$J$12="Weekly",ISNUMBER(Metrics!$K$12)),Metrics!$K$12,"")))))</f>
        <v/>
      </c>
      <c r="BA158">
        <f>IF(NOT(ISNUMBER('Weekly data'!K158)),"",IF(Metrics!$L$12="% of target",IF(ISNUMBER(AZ158),IF(AZ158=0,"",'Weekly data'!K158/AZ158),""),'Weekly data'!K158))</f>
        <v/>
      </c>
      <c r="BB158">
        <f>IF(AND(ISNUMBER(BA158),ISNUMBER(BA157)),ABS(BA158-BA157),"")</f>
        <v/>
      </c>
      <c r="BC158">
        <f>IF(COUNT(BA146:BA157)&lt;12,"",AVERAGE(BA146:BA157))</f>
        <v/>
      </c>
      <c r="BD158">
        <f>IF(COUNT(BB147:BB157)&lt;11,"",AVERAGE(BB147:BB157))</f>
        <v/>
      </c>
      <c r="BE158">
        <f>IF(OR(BC158="",BD158=""),"",BC158+2.66*BD158)</f>
        <v/>
      </c>
      <c r="BF158">
        <f>IF(OR(BC158="",BD158=""),"",BC158-2.66*BD158)</f>
        <v/>
      </c>
      <c r="BG158">
        <f>IF(OR(BC158="",COUNT(BA151:BA158)&lt;8),"",IF(COUNTIF(BA151:BA158,"&gt;"&amp;BC158)=8,"Above",IF(COUNTIF(BA151:BA158,"&lt;"&amp;BC158)=8,"Below","")))</f>
        <v/>
      </c>
      <c r="BH158">
        <f>IF('Weekly data'!$C158="","",IF(Metrics!$J$13="Seasonal bookings",IF(OR(N(IFERROR(INDEX(Targets!$I$6:$I$45,MATCH('Weekly data'!$C158,Targets!$A$6:$A$45,0)),0))=0,SUM(Seasonality!$B$6:$B$18)=0),"",IFERROR(INDEX(Targets!$I$6:$I$45,MATCH('Weekly data'!$C158,Targets!$A$6:$A$45,0)),0)*$B158/SUM(Seasonality!$B$6:$B$18)),IF(Metrics!$J$13="Seasonal pipeline",IF(OR(N(IFERROR(INDEX(Targets!$I$6:$I$45,MATCH('Weekly data'!$C158,Targets!$A$6:$A$45,0)),0))=0,SUM(Seasonality!$C$6:$C$18)=0),"",IFERROR(INDEX(Targets!$I$6:$I$45,MATCH('Weekly data'!$C158,Targets!$A$6:$A$45,0)),0)*$C158/SUM(Seasonality!$C$6:$C$18)),IF(Metrics!$J$13="Quarter plan",IF(N(IFERROR(INDEX(Targets!$I$6:$I$45,MATCH('Weekly data'!$C158,Targets!$A$6:$A$45,0)),0))=0,"",IFERROR(INDEX(Targets!$I$6:$I$45,MATCH('Weekly data'!$C158,Targets!$A$6:$A$45,0)),0)),IF(AND(Metrics!$J$13="Weekly",ISNUMBER(Metrics!$K$13)),Metrics!$K$13,"")))))</f>
        <v/>
      </c>
      <c r="BI158">
        <f>IF(NOT(ISNUMBER('Weekly data'!L158)),"",IF(Metrics!$L$13="% of target",IF(ISNUMBER(BH158),IF(BH158=0,"",'Weekly data'!L158/BH158),""),'Weekly data'!L158))</f>
        <v/>
      </c>
      <c r="BJ158">
        <f>IF(AND(ISNUMBER(BI158),ISNUMBER(BI157)),ABS(BI158-BI157),"")</f>
        <v/>
      </c>
      <c r="BK158">
        <f>IF(COUNT(BI146:BI157)&lt;12,"",AVERAGE(BI146:BI157))</f>
        <v/>
      </c>
      <c r="BL158">
        <f>IF(COUNT(BJ147:BJ157)&lt;11,"",AVERAGE(BJ147:BJ157))</f>
        <v/>
      </c>
      <c r="BM158">
        <f>IF(OR(BK158="",BL158=""),"",BK158+2.66*BL158)</f>
        <v/>
      </c>
      <c r="BN158">
        <f>IF(OR(BK158="",BL158=""),"",BK158-2.66*BL158)</f>
        <v/>
      </c>
      <c r="BO158">
        <f>IF(OR(BK158="",COUNT(BI151:BI158)&lt;8),"",IF(COUNTIF(BI151:BI158,"&gt;"&amp;BK158)=8,"Above",IF(COUNTIF(BI151:BI158,"&lt;"&amp;BK158)=8,"Below","")))</f>
        <v/>
      </c>
      <c r="BP158">
        <f>IF('Weekly data'!$C158="","",IF(Metrics!$J$14="Seasonal bookings",IF(OR(N(IFERROR(INDEX(Targets!$J$6:$J$45,MATCH('Weekly data'!$C158,Targets!$A$6:$A$45,0)),0))=0,SUM(Seasonality!$B$6:$B$18)=0),"",IFERROR(INDEX(Targets!$J$6:$J$45,MATCH('Weekly data'!$C158,Targets!$A$6:$A$45,0)),0)*$B158/SUM(Seasonality!$B$6:$B$18)),IF(Metrics!$J$14="Seasonal pipeline",IF(OR(N(IFERROR(INDEX(Targets!$J$6:$J$45,MATCH('Weekly data'!$C158,Targets!$A$6:$A$45,0)),0))=0,SUM(Seasonality!$C$6:$C$18)=0),"",IFERROR(INDEX(Targets!$J$6:$J$45,MATCH('Weekly data'!$C158,Targets!$A$6:$A$45,0)),0)*$C158/SUM(Seasonality!$C$6:$C$18)),IF(Metrics!$J$14="Quarter plan",IF(N(IFERROR(INDEX(Targets!$J$6:$J$45,MATCH('Weekly data'!$C158,Targets!$A$6:$A$45,0)),0))=0,"",IFERROR(INDEX(Targets!$J$6:$J$45,MATCH('Weekly data'!$C158,Targets!$A$6:$A$45,0)),0)),IF(AND(Metrics!$J$14="Weekly",ISNUMBER(Metrics!$K$14)),Metrics!$K$14,"")))))</f>
        <v/>
      </c>
      <c r="BQ158">
        <f>IF(NOT(ISNUMBER('Weekly data'!M158)),"",IF(Metrics!$L$14="% of target",IF(ISNUMBER(BP158),IF(BP158=0,"",'Weekly data'!M158/BP158),""),'Weekly data'!M158))</f>
        <v/>
      </c>
      <c r="BR158">
        <f>IF(AND(ISNUMBER(BQ158),ISNUMBER(BQ157)),ABS(BQ158-BQ157),"")</f>
        <v/>
      </c>
      <c r="BS158">
        <f>IF(COUNT(BQ146:BQ157)&lt;12,"",AVERAGE(BQ146:BQ157))</f>
        <v/>
      </c>
      <c r="BT158">
        <f>IF(COUNT(BR147:BR157)&lt;11,"",AVERAGE(BR147:BR157))</f>
        <v/>
      </c>
      <c r="BU158">
        <f>IF(OR(BS158="",BT158=""),"",BS158+2.66*BT158)</f>
        <v/>
      </c>
      <c r="BV158">
        <f>IF(OR(BS158="",BT158=""),"",BS158-2.66*BT158)</f>
        <v/>
      </c>
      <c r="BW158">
        <f>IF(OR(BS158="",COUNT(BQ151:BQ158)&lt;8),"",IF(COUNTIF(BQ151:BQ158,"&gt;"&amp;BS158)=8,"Above",IF(COUNTIF(BQ151:BQ158,"&lt;"&amp;BS158)=8,"Below","")))</f>
        <v/>
      </c>
      <c r="BX158">
        <f>IF('Weekly data'!$C158="","",IF(Metrics!$J$15="Seasonal bookings",IF(OR(N(IFERROR(INDEX(Targets!$K$6:$K$45,MATCH('Weekly data'!$C158,Targets!$A$6:$A$45,0)),0))=0,SUM(Seasonality!$B$6:$B$18)=0),"",IFERROR(INDEX(Targets!$K$6:$K$45,MATCH('Weekly data'!$C158,Targets!$A$6:$A$45,0)),0)*$B158/SUM(Seasonality!$B$6:$B$18)),IF(Metrics!$J$15="Seasonal pipeline",IF(OR(N(IFERROR(INDEX(Targets!$K$6:$K$45,MATCH('Weekly data'!$C158,Targets!$A$6:$A$45,0)),0))=0,SUM(Seasonality!$C$6:$C$18)=0),"",IFERROR(INDEX(Targets!$K$6:$K$45,MATCH('Weekly data'!$C158,Targets!$A$6:$A$45,0)),0)*$C158/SUM(Seasonality!$C$6:$C$18)),IF(Metrics!$J$15="Quarter plan",IF(N(IFERROR(INDEX(Targets!$K$6:$K$45,MATCH('Weekly data'!$C158,Targets!$A$6:$A$45,0)),0))=0,"",IFERROR(INDEX(Targets!$K$6:$K$45,MATCH('Weekly data'!$C158,Targets!$A$6:$A$45,0)),0)),IF(AND(Metrics!$J$15="Weekly",ISNUMBER(Metrics!$K$15)),Metrics!$K$15,"")))))</f>
        <v/>
      </c>
      <c r="BY158">
        <f>IF(NOT(ISNUMBER('Weekly data'!N158)),"",IF(Metrics!$L$15="% of target",IF(ISNUMBER(BX158),IF(BX158=0,"",'Weekly data'!N158/BX158),""),'Weekly data'!N158))</f>
        <v/>
      </c>
      <c r="BZ158">
        <f>IF(AND(ISNUMBER(BY158),ISNUMBER(BY157)),ABS(BY158-BY157),"")</f>
        <v/>
      </c>
      <c r="CA158">
        <f>IF(COUNT(BY146:BY157)&lt;12,"",AVERAGE(BY146:BY157))</f>
        <v/>
      </c>
      <c r="CB158">
        <f>IF(COUNT(BZ147:BZ157)&lt;11,"",AVERAGE(BZ147:BZ157))</f>
        <v/>
      </c>
      <c r="CC158">
        <f>IF(OR(CA158="",CB158=""),"",CA158+2.66*CB158)</f>
        <v/>
      </c>
      <c r="CD158">
        <f>IF(OR(CA158="",CB158=""),"",CA158-2.66*CB158)</f>
        <v/>
      </c>
      <c r="CE158">
        <f>IF(OR(CA158="",COUNT(BY151:BY158)&lt;8),"",IF(COUNTIF(BY151:BY158,"&gt;"&amp;CA158)=8,"Above",IF(COUNTIF(BY151:BY158,"&lt;"&amp;CA158)=8,"Below","")))</f>
        <v/>
      </c>
      <c r="CF158">
        <f>IF('Weekly data'!$C158="","",IF(Metrics!$J$16="Seasonal bookings",IF(OR(N(IFERROR(INDEX(Targets!$L$6:$L$45,MATCH('Weekly data'!$C158,Targets!$A$6:$A$45,0)),0))=0,SUM(Seasonality!$B$6:$B$18)=0),"",IFERROR(INDEX(Targets!$L$6:$L$45,MATCH('Weekly data'!$C158,Targets!$A$6:$A$45,0)),0)*$B158/SUM(Seasonality!$B$6:$B$18)),IF(Metrics!$J$16="Seasonal pipeline",IF(OR(N(IFERROR(INDEX(Targets!$L$6:$L$45,MATCH('Weekly data'!$C158,Targets!$A$6:$A$45,0)),0))=0,SUM(Seasonality!$C$6:$C$18)=0),"",IFERROR(INDEX(Targets!$L$6:$L$45,MATCH('Weekly data'!$C158,Targets!$A$6:$A$45,0)),0)*$C158/SUM(Seasonality!$C$6:$C$18)),IF(Metrics!$J$16="Quarter plan",IF(N(IFERROR(INDEX(Targets!$L$6:$L$45,MATCH('Weekly data'!$C158,Targets!$A$6:$A$45,0)),0))=0,"",IFERROR(INDEX(Targets!$L$6:$L$45,MATCH('Weekly data'!$C158,Targets!$A$6:$A$45,0)),0)),IF(AND(Metrics!$J$16="Weekly",ISNUMBER(Metrics!$K$16)),Metrics!$K$16,"")))))</f>
        <v/>
      </c>
      <c r="CG158">
        <f>IF(NOT(ISNUMBER('Weekly data'!O158)),"",IF(Metrics!$L$16="% of target",IF(ISNUMBER(CF158),IF(CF158=0,"",'Weekly data'!O158/CF158),""),'Weekly data'!O158))</f>
        <v/>
      </c>
      <c r="CH158">
        <f>IF(AND(ISNUMBER(CG158),ISNUMBER(CG157)),ABS(CG158-CG157),"")</f>
        <v/>
      </c>
      <c r="CI158">
        <f>IF(COUNT(CG146:CG157)&lt;12,"",AVERAGE(CG146:CG157))</f>
        <v/>
      </c>
      <c r="CJ158">
        <f>IF(COUNT(CH147:CH157)&lt;11,"",AVERAGE(CH147:CH157))</f>
        <v/>
      </c>
      <c r="CK158">
        <f>IF(OR(CI158="",CJ158=""),"",CI158+2.66*CJ158)</f>
        <v/>
      </c>
      <c r="CL158">
        <f>IF(OR(CI158="",CJ158=""),"",CI158-2.66*CJ158)</f>
        <v/>
      </c>
      <c r="CM158">
        <f>IF(OR(CI158="",COUNT(CG151:CG158)&lt;8),"",IF(COUNTIF(CG151:CG158,"&gt;"&amp;CI158)=8,"Above",IF(COUNTIF(CG151:CG158,"&lt;"&amp;CI158)=8,"Below","")))</f>
        <v/>
      </c>
      <c r="CN158">
        <f>IF('Weekly data'!$C158="","",IF(Metrics!$J$17="Seasonal bookings",IF(OR(N(IFERROR(INDEX(Targets!$M$6:$M$45,MATCH('Weekly data'!$C158,Targets!$A$6:$A$45,0)),0))=0,SUM(Seasonality!$B$6:$B$18)=0),"",IFERROR(INDEX(Targets!$M$6:$M$45,MATCH('Weekly data'!$C158,Targets!$A$6:$A$45,0)),0)*$B158/SUM(Seasonality!$B$6:$B$18)),IF(Metrics!$J$17="Seasonal pipeline",IF(OR(N(IFERROR(INDEX(Targets!$M$6:$M$45,MATCH('Weekly data'!$C158,Targets!$A$6:$A$45,0)),0))=0,SUM(Seasonality!$C$6:$C$18)=0),"",IFERROR(INDEX(Targets!$M$6:$M$45,MATCH('Weekly data'!$C158,Targets!$A$6:$A$45,0)),0)*$C158/SUM(Seasonality!$C$6:$C$18)),IF(Metrics!$J$17="Quarter plan",IF(N(IFERROR(INDEX(Targets!$M$6:$M$45,MATCH('Weekly data'!$C158,Targets!$A$6:$A$45,0)),0))=0,"",IFERROR(INDEX(Targets!$M$6:$M$45,MATCH('Weekly data'!$C158,Targets!$A$6:$A$45,0)),0)),IF(AND(Metrics!$J$17="Weekly",ISNUMBER(Metrics!$K$17)),Metrics!$K$17,"")))))</f>
        <v/>
      </c>
      <c r="CO158">
        <f>IF(NOT(ISNUMBER('Weekly data'!P158)),"",IF(Metrics!$L$17="% of target",IF(ISNUMBER(CN158),IF(CN158=0,"",'Weekly data'!P158/CN158),""),'Weekly data'!P158))</f>
        <v/>
      </c>
      <c r="CP158">
        <f>IF(AND(ISNUMBER(CO158),ISNUMBER(CO157)),ABS(CO158-CO157),"")</f>
        <v/>
      </c>
      <c r="CQ158">
        <f>IF(COUNT(CO146:CO157)&lt;12,"",AVERAGE(CO146:CO157))</f>
        <v/>
      </c>
      <c r="CR158">
        <f>IF(COUNT(CP147:CP157)&lt;11,"",AVERAGE(CP147:CP157))</f>
        <v/>
      </c>
      <c r="CS158">
        <f>IF(OR(CQ158="",CR158=""),"",CQ158+2.66*CR158)</f>
        <v/>
      </c>
      <c r="CT158">
        <f>IF(OR(CQ158="",CR158=""),"",CQ158-2.66*CR158)</f>
        <v/>
      </c>
      <c r="CU158">
        <f>IF(OR(CQ158="",COUNT(CO151:CO158)&lt;8),"",IF(COUNTIF(CO151:CO158,"&gt;"&amp;CQ158)=8,"Above",IF(COUNTIF(CO151:CO158,"&lt;"&amp;CQ158)=8,"Below","")))</f>
        <v/>
      </c>
    </row>
    <row r="159">
      <c r="A159" s="8">
        <f>'Weekly data'!A159</f>
        <v/>
      </c>
      <c r="B159">
        <f>IF('Weekly data'!D159="","",INDEX(Seasonality!$B$6:$B$18,'Weekly data'!D159))</f>
        <v/>
      </c>
      <c r="C159">
        <f>IF('Weekly data'!D159="","",INDEX(Seasonality!$C$6:$C$18,'Weekly data'!D159))</f>
        <v/>
      </c>
      <c r="D159">
        <f>IF('Weekly data'!$C159="","",IF(Metrics!$J$6="Seasonal bookings",IF(OR(N(IFERROR(INDEX(Targets!$B$6:$B$45,MATCH('Weekly data'!$C159,Targets!$A$6:$A$45,0)),0))=0,SUM(Seasonality!$B$6:$B$18)=0),"",IFERROR(INDEX(Targets!$B$6:$B$45,MATCH('Weekly data'!$C159,Targets!$A$6:$A$45,0)),0)*$B159/SUM(Seasonality!$B$6:$B$18)),IF(Metrics!$J$6="Seasonal pipeline",IF(OR(N(IFERROR(INDEX(Targets!$B$6:$B$45,MATCH('Weekly data'!$C159,Targets!$A$6:$A$45,0)),0))=0,SUM(Seasonality!$C$6:$C$18)=0),"",IFERROR(INDEX(Targets!$B$6:$B$45,MATCH('Weekly data'!$C159,Targets!$A$6:$A$45,0)),0)*$C159/SUM(Seasonality!$C$6:$C$18)),IF(Metrics!$J$6="Quarter plan",IF(N(IFERROR(INDEX(Targets!$B$6:$B$45,MATCH('Weekly data'!$C159,Targets!$A$6:$A$45,0)),0))=0,"",IFERROR(INDEX(Targets!$B$6:$B$45,MATCH('Weekly data'!$C159,Targets!$A$6:$A$45,0)),0)),IF(AND(Metrics!$J$6="Weekly",ISNUMBER(Metrics!$K$6)),Metrics!$K$6,"")))))</f>
        <v/>
      </c>
      <c r="E159">
        <f>IF(NOT(ISNUMBER('Weekly data'!E159)),"",IF(Metrics!$L$6="% of target",IF(ISNUMBER(D159),IF(D159=0,"",'Weekly data'!E159/D159),""),'Weekly data'!E159))</f>
        <v/>
      </c>
      <c r="F159">
        <f>IF(AND(ISNUMBER(E159),ISNUMBER(E158)),ABS(E159-E158),"")</f>
        <v/>
      </c>
      <c r="G159">
        <f>IF(COUNT(E147:E158)&lt;12,"",AVERAGE(E147:E158))</f>
        <v/>
      </c>
      <c r="H159">
        <f>IF(COUNT(F148:F158)&lt;11,"",AVERAGE(F148:F158))</f>
        <v/>
      </c>
      <c r="I159">
        <f>IF(OR(G159="",H159=""),"",G159+2.66*H159)</f>
        <v/>
      </c>
      <c r="J159">
        <f>IF(OR(G159="",H159=""),"",G159-2.66*H159)</f>
        <v/>
      </c>
      <c r="K159">
        <f>IF(OR(G159="",COUNT(E152:E159)&lt;8),"",IF(COUNTIF(E152:E159,"&gt;"&amp;G159)=8,"Above",IF(COUNTIF(E152:E159,"&lt;"&amp;G159)=8,"Below","")))</f>
        <v/>
      </c>
      <c r="L159">
        <f>IF('Weekly data'!$C159="","",IF(Metrics!$J$7="Seasonal bookings",IF(OR(N(IFERROR(INDEX(Targets!$C$6:$C$45,MATCH('Weekly data'!$C159,Targets!$A$6:$A$45,0)),0))=0,SUM(Seasonality!$B$6:$B$18)=0),"",IFERROR(INDEX(Targets!$C$6:$C$45,MATCH('Weekly data'!$C159,Targets!$A$6:$A$45,0)),0)*$B159/SUM(Seasonality!$B$6:$B$18)),IF(Metrics!$J$7="Seasonal pipeline",IF(OR(N(IFERROR(INDEX(Targets!$C$6:$C$45,MATCH('Weekly data'!$C159,Targets!$A$6:$A$45,0)),0))=0,SUM(Seasonality!$C$6:$C$18)=0),"",IFERROR(INDEX(Targets!$C$6:$C$45,MATCH('Weekly data'!$C159,Targets!$A$6:$A$45,0)),0)*$C159/SUM(Seasonality!$C$6:$C$18)),IF(Metrics!$J$7="Quarter plan",IF(N(IFERROR(INDEX(Targets!$C$6:$C$45,MATCH('Weekly data'!$C159,Targets!$A$6:$A$45,0)),0))=0,"",IFERROR(INDEX(Targets!$C$6:$C$45,MATCH('Weekly data'!$C159,Targets!$A$6:$A$45,0)),0)),IF(AND(Metrics!$J$7="Weekly",ISNUMBER(Metrics!$K$7)),Metrics!$K$7,"")))))</f>
        <v/>
      </c>
      <c r="M159">
        <f>IF(NOT(ISNUMBER('Weekly data'!F159)),"",IF(Metrics!$L$7="% of target",IF(ISNUMBER(L159),IF(L159=0,"",'Weekly data'!F159/L159),""),'Weekly data'!F159))</f>
        <v/>
      </c>
      <c r="N159">
        <f>IF(AND(ISNUMBER(M159),ISNUMBER(M158)),ABS(M159-M158),"")</f>
        <v/>
      </c>
      <c r="O159">
        <f>IF(COUNT(M147:M158)&lt;12,"",AVERAGE(M147:M158))</f>
        <v/>
      </c>
      <c r="P159">
        <f>IF(COUNT(N148:N158)&lt;11,"",AVERAGE(N148:N158))</f>
        <v/>
      </c>
      <c r="Q159">
        <f>IF(OR(O159="",P159=""),"",O159+2.66*P159)</f>
        <v/>
      </c>
      <c r="R159">
        <f>IF(OR(O159="",P159=""),"",O159-2.66*P159)</f>
        <v/>
      </c>
      <c r="S159">
        <f>IF(OR(O159="",COUNT(M152:M159)&lt;8),"",IF(COUNTIF(M152:M159,"&gt;"&amp;O159)=8,"Above",IF(COUNTIF(M152:M159,"&lt;"&amp;O159)=8,"Below","")))</f>
        <v/>
      </c>
      <c r="T159">
        <f>IF('Weekly data'!$C159="","",IF(Metrics!$J$8="Seasonal bookings",IF(OR(N(IFERROR(INDEX(Targets!$D$6:$D$45,MATCH('Weekly data'!$C159,Targets!$A$6:$A$45,0)),0))=0,SUM(Seasonality!$B$6:$B$18)=0),"",IFERROR(INDEX(Targets!$D$6:$D$45,MATCH('Weekly data'!$C159,Targets!$A$6:$A$45,0)),0)*$B159/SUM(Seasonality!$B$6:$B$18)),IF(Metrics!$J$8="Seasonal pipeline",IF(OR(N(IFERROR(INDEX(Targets!$D$6:$D$45,MATCH('Weekly data'!$C159,Targets!$A$6:$A$45,0)),0))=0,SUM(Seasonality!$C$6:$C$18)=0),"",IFERROR(INDEX(Targets!$D$6:$D$45,MATCH('Weekly data'!$C159,Targets!$A$6:$A$45,0)),0)*$C159/SUM(Seasonality!$C$6:$C$18)),IF(Metrics!$J$8="Quarter plan",IF(N(IFERROR(INDEX(Targets!$D$6:$D$45,MATCH('Weekly data'!$C159,Targets!$A$6:$A$45,0)),0))=0,"",IFERROR(INDEX(Targets!$D$6:$D$45,MATCH('Weekly data'!$C159,Targets!$A$6:$A$45,0)),0)),IF(AND(Metrics!$J$8="Weekly",ISNUMBER(Metrics!$K$8)),Metrics!$K$8,"")))))</f>
        <v/>
      </c>
      <c r="U159">
        <f>IF(NOT(ISNUMBER('Weekly data'!G159)),"",IF(Metrics!$L$8="% of target",IF(ISNUMBER(T159),IF(T159=0,"",'Weekly data'!G159/T159),""),'Weekly data'!G159))</f>
        <v/>
      </c>
      <c r="V159">
        <f>IF(AND(ISNUMBER(U159),ISNUMBER(U158)),ABS(U159-U158),"")</f>
        <v/>
      </c>
      <c r="W159">
        <f>IF(COUNT(U147:U158)&lt;12,"",AVERAGE(U147:U158))</f>
        <v/>
      </c>
      <c r="X159">
        <f>IF(COUNT(V148:V158)&lt;11,"",AVERAGE(V148:V158))</f>
        <v/>
      </c>
      <c r="Y159">
        <f>IF(OR(W159="",X159=""),"",W159+2.66*X159)</f>
        <v/>
      </c>
      <c r="Z159">
        <f>IF(OR(W159="",X159=""),"",W159-2.66*X159)</f>
        <v/>
      </c>
      <c r="AA159">
        <f>IF(OR(W159="",COUNT(U152:U159)&lt;8),"",IF(COUNTIF(U152:U159,"&gt;"&amp;W159)=8,"Above",IF(COUNTIF(U152:U159,"&lt;"&amp;W159)=8,"Below","")))</f>
        <v/>
      </c>
      <c r="AB159">
        <f>IF('Weekly data'!$C159="","",IF(Metrics!$J$9="Seasonal bookings",IF(OR(N(IFERROR(INDEX(Targets!$E$6:$E$45,MATCH('Weekly data'!$C159,Targets!$A$6:$A$45,0)),0))=0,SUM(Seasonality!$B$6:$B$18)=0),"",IFERROR(INDEX(Targets!$E$6:$E$45,MATCH('Weekly data'!$C159,Targets!$A$6:$A$45,0)),0)*$B159/SUM(Seasonality!$B$6:$B$18)),IF(Metrics!$J$9="Seasonal pipeline",IF(OR(N(IFERROR(INDEX(Targets!$E$6:$E$45,MATCH('Weekly data'!$C159,Targets!$A$6:$A$45,0)),0))=0,SUM(Seasonality!$C$6:$C$18)=0),"",IFERROR(INDEX(Targets!$E$6:$E$45,MATCH('Weekly data'!$C159,Targets!$A$6:$A$45,0)),0)*$C159/SUM(Seasonality!$C$6:$C$18)),IF(Metrics!$J$9="Quarter plan",IF(N(IFERROR(INDEX(Targets!$E$6:$E$45,MATCH('Weekly data'!$C159,Targets!$A$6:$A$45,0)),0))=0,"",IFERROR(INDEX(Targets!$E$6:$E$45,MATCH('Weekly data'!$C159,Targets!$A$6:$A$45,0)),0)),IF(AND(Metrics!$J$9="Weekly",ISNUMBER(Metrics!$K$9)),Metrics!$K$9,"")))))</f>
        <v/>
      </c>
      <c r="AC159">
        <f>IF(NOT(ISNUMBER('Weekly data'!H159)),"",IF(Metrics!$L$9="% of target",IF(ISNUMBER(AB159),IF(AB159=0,"",'Weekly data'!H159/AB159),""),'Weekly data'!H159))</f>
        <v/>
      </c>
      <c r="AD159">
        <f>IF(AND(ISNUMBER(AC159),ISNUMBER(AC158)),ABS(AC159-AC158),"")</f>
        <v/>
      </c>
      <c r="AE159">
        <f>IF(COUNT(AC147:AC158)&lt;12,"",AVERAGE(AC147:AC158))</f>
        <v/>
      </c>
      <c r="AF159">
        <f>IF(COUNT(AD148:AD158)&lt;11,"",AVERAGE(AD148:AD158))</f>
        <v/>
      </c>
      <c r="AG159">
        <f>IF(OR(AE159="",AF159=""),"",AE159+2.66*AF159)</f>
        <v/>
      </c>
      <c r="AH159">
        <f>IF(OR(AE159="",AF159=""),"",AE159-2.66*AF159)</f>
        <v/>
      </c>
      <c r="AI159">
        <f>IF(OR(AE159="",COUNT(AC152:AC159)&lt;8),"",IF(COUNTIF(AC152:AC159,"&gt;"&amp;AE159)=8,"Above",IF(COUNTIF(AC152:AC159,"&lt;"&amp;AE159)=8,"Below","")))</f>
        <v/>
      </c>
      <c r="AJ159">
        <f>IF('Weekly data'!$C159="","",IF(Metrics!$J$10="Seasonal bookings",IF(OR(N(IFERROR(INDEX(Targets!$F$6:$F$45,MATCH('Weekly data'!$C159,Targets!$A$6:$A$45,0)),0))=0,SUM(Seasonality!$B$6:$B$18)=0),"",IFERROR(INDEX(Targets!$F$6:$F$45,MATCH('Weekly data'!$C159,Targets!$A$6:$A$45,0)),0)*$B159/SUM(Seasonality!$B$6:$B$18)),IF(Metrics!$J$10="Seasonal pipeline",IF(OR(N(IFERROR(INDEX(Targets!$F$6:$F$45,MATCH('Weekly data'!$C159,Targets!$A$6:$A$45,0)),0))=0,SUM(Seasonality!$C$6:$C$18)=0),"",IFERROR(INDEX(Targets!$F$6:$F$45,MATCH('Weekly data'!$C159,Targets!$A$6:$A$45,0)),0)*$C159/SUM(Seasonality!$C$6:$C$18)),IF(Metrics!$J$10="Quarter plan",IF(N(IFERROR(INDEX(Targets!$F$6:$F$45,MATCH('Weekly data'!$C159,Targets!$A$6:$A$45,0)),0))=0,"",IFERROR(INDEX(Targets!$F$6:$F$45,MATCH('Weekly data'!$C159,Targets!$A$6:$A$45,0)),0)),IF(AND(Metrics!$J$10="Weekly",ISNUMBER(Metrics!$K$10)),Metrics!$K$10,"")))))</f>
        <v/>
      </c>
      <c r="AK159">
        <f>IF(NOT(ISNUMBER('Weekly data'!I159)),"",IF(Metrics!$L$10="% of target",IF(ISNUMBER(AJ159),IF(AJ159=0,"",'Weekly data'!I159/AJ159),""),'Weekly data'!I159))</f>
        <v/>
      </c>
      <c r="AL159">
        <f>IF(AND(ISNUMBER(AK159),ISNUMBER(AK158)),ABS(AK159-AK158),"")</f>
        <v/>
      </c>
      <c r="AM159">
        <f>IF(COUNT(AK147:AK158)&lt;12,"",AVERAGE(AK147:AK158))</f>
        <v/>
      </c>
      <c r="AN159">
        <f>IF(COUNT(AL148:AL158)&lt;11,"",AVERAGE(AL148:AL158))</f>
        <v/>
      </c>
      <c r="AO159">
        <f>IF(OR(AM159="",AN159=""),"",AM159+2.66*AN159)</f>
        <v/>
      </c>
      <c r="AP159">
        <f>IF(OR(AM159="",AN159=""),"",AM159-2.66*AN159)</f>
        <v/>
      </c>
      <c r="AQ159">
        <f>IF(OR(AM159="",COUNT(AK152:AK159)&lt;8),"",IF(COUNTIF(AK152:AK159,"&gt;"&amp;AM159)=8,"Above",IF(COUNTIF(AK152:AK159,"&lt;"&amp;AM159)=8,"Below","")))</f>
        <v/>
      </c>
      <c r="AR159">
        <f>IF('Weekly data'!$C159="","",IF(Metrics!$J$11="Seasonal bookings",IF(OR(N(IFERROR(INDEX(Targets!$G$6:$G$45,MATCH('Weekly data'!$C159,Targets!$A$6:$A$45,0)),0))=0,SUM(Seasonality!$B$6:$B$18)=0),"",IFERROR(INDEX(Targets!$G$6:$G$45,MATCH('Weekly data'!$C159,Targets!$A$6:$A$45,0)),0)*$B159/SUM(Seasonality!$B$6:$B$18)),IF(Metrics!$J$11="Seasonal pipeline",IF(OR(N(IFERROR(INDEX(Targets!$G$6:$G$45,MATCH('Weekly data'!$C159,Targets!$A$6:$A$45,0)),0))=0,SUM(Seasonality!$C$6:$C$18)=0),"",IFERROR(INDEX(Targets!$G$6:$G$45,MATCH('Weekly data'!$C159,Targets!$A$6:$A$45,0)),0)*$C159/SUM(Seasonality!$C$6:$C$18)),IF(Metrics!$J$11="Quarter plan",IF(N(IFERROR(INDEX(Targets!$G$6:$G$45,MATCH('Weekly data'!$C159,Targets!$A$6:$A$45,0)),0))=0,"",IFERROR(INDEX(Targets!$G$6:$G$45,MATCH('Weekly data'!$C159,Targets!$A$6:$A$45,0)),0)),IF(AND(Metrics!$J$11="Weekly",ISNUMBER(Metrics!$K$11)),Metrics!$K$11,"")))))</f>
        <v/>
      </c>
      <c r="AS159">
        <f>IF(NOT(ISNUMBER('Weekly data'!J159)),"",IF(Metrics!$L$11="% of target",IF(ISNUMBER(AR159),IF(AR159=0,"",'Weekly data'!J159/AR159),""),'Weekly data'!J159))</f>
        <v/>
      </c>
      <c r="AT159">
        <f>IF(AND(ISNUMBER(AS159),ISNUMBER(AS158)),ABS(AS159-AS158),"")</f>
        <v/>
      </c>
      <c r="AU159">
        <f>IF(COUNT(AS147:AS158)&lt;12,"",AVERAGE(AS147:AS158))</f>
        <v/>
      </c>
      <c r="AV159">
        <f>IF(COUNT(AT148:AT158)&lt;11,"",AVERAGE(AT148:AT158))</f>
        <v/>
      </c>
      <c r="AW159">
        <f>IF(OR(AU159="",AV159=""),"",AU159+2.66*AV159)</f>
        <v/>
      </c>
      <c r="AX159">
        <f>IF(OR(AU159="",AV159=""),"",AU159-2.66*AV159)</f>
        <v/>
      </c>
      <c r="AY159">
        <f>IF(OR(AU159="",COUNT(AS152:AS159)&lt;8),"",IF(COUNTIF(AS152:AS159,"&gt;"&amp;AU159)=8,"Above",IF(COUNTIF(AS152:AS159,"&lt;"&amp;AU159)=8,"Below","")))</f>
        <v/>
      </c>
      <c r="AZ159">
        <f>IF('Weekly data'!$C159="","",IF(Metrics!$J$12="Seasonal bookings",IF(OR(N(IFERROR(INDEX(Targets!$H$6:$H$45,MATCH('Weekly data'!$C159,Targets!$A$6:$A$45,0)),0))=0,SUM(Seasonality!$B$6:$B$18)=0),"",IFERROR(INDEX(Targets!$H$6:$H$45,MATCH('Weekly data'!$C159,Targets!$A$6:$A$45,0)),0)*$B159/SUM(Seasonality!$B$6:$B$18)),IF(Metrics!$J$12="Seasonal pipeline",IF(OR(N(IFERROR(INDEX(Targets!$H$6:$H$45,MATCH('Weekly data'!$C159,Targets!$A$6:$A$45,0)),0))=0,SUM(Seasonality!$C$6:$C$18)=0),"",IFERROR(INDEX(Targets!$H$6:$H$45,MATCH('Weekly data'!$C159,Targets!$A$6:$A$45,0)),0)*$C159/SUM(Seasonality!$C$6:$C$18)),IF(Metrics!$J$12="Quarter plan",IF(N(IFERROR(INDEX(Targets!$H$6:$H$45,MATCH('Weekly data'!$C159,Targets!$A$6:$A$45,0)),0))=0,"",IFERROR(INDEX(Targets!$H$6:$H$45,MATCH('Weekly data'!$C159,Targets!$A$6:$A$45,0)),0)),IF(AND(Metrics!$J$12="Weekly",ISNUMBER(Metrics!$K$12)),Metrics!$K$12,"")))))</f>
        <v/>
      </c>
      <c r="BA159">
        <f>IF(NOT(ISNUMBER('Weekly data'!K159)),"",IF(Metrics!$L$12="% of target",IF(ISNUMBER(AZ159),IF(AZ159=0,"",'Weekly data'!K159/AZ159),""),'Weekly data'!K159))</f>
        <v/>
      </c>
      <c r="BB159">
        <f>IF(AND(ISNUMBER(BA159),ISNUMBER(BA158)),ABS(BA159-BA158),"")</f>
        <v/>
      </c>
      <c r="BC159">
        <f>IF(COUNT(BA147:BA158)&lt;12,"",AVERAGE(BA147:BA158))</f>
        <v/>
      </c>
      <c r="BD159">
        <f>IF(COUNT(BB148:BB158)&lt;11,"",AVERAGE(BB148:BB158))</f>
        <v/>
      </c>
      <c r="BE159">
        <f>IF(OR(BC159="",BD159=""),"",BC159+2.66*BD159)</f>
        <v/>
      </c>
      <c r="BF159">
        <f>IF(OR(BC159="",BD159=""),"",BC159-2.66*BD159)</f>
        <v/>
      </c>
      <c r="BG159">
        <f>IF(OR(BC159="",COUNT(BA152:BA159)&lt;8),"",IF(COUNTIF(BA152:BA159,"&gt;"&amp;BC159)=8,"Above",IF(COUNTIF(BA152:BA159,"&lt;"&amp;BC159)=8,"Below","")))</f>
        <v/>
      </c>
      <c r="BH159">
        <f>IF('Weekly data'!$C159="","",IF(Metrics!$J$13="Seasonal bookings",IF(OR(N(IFERROR(INDEX(Targets!$I$6:$I$45,MATCH('Weekly data'!$C159,Targets!$A$6:$A$45,0)),0))=0,SUM(Seasonality!$B$6:$B$18)=0),"",IFERROR(INDEX(Targets!$I$6:$I$45,MATCH('Weekly data'!$C159,Targets!$A$6:$A$45,0)),0)*$B159/SUM(Seasonality!$B$6:$B$18)),IF(Metrics!$J$13="Seasonal pipeline",IF(OR(N(IFERROR(INDEX(Targets!$I$6:$I$45,MATCH('Weekly data'!$C159,Targets!$A$6:$A$45,0)),0))=0,SUM(Seasonality!$C$6:$C$18)=0),"",IFERROR(INDEX(Targets!$I$6:$I$45,MATCH('Weekly data'!$C159,Targets!$A$6:$A$45,0)),0)*$C159/SUM(Seasonality!$C$6:$C$18)),IF(Metrics!$J$13="Quarter plan",IF(N(IFERROR(INDEX(Targets!$I$6:$I$45,MATCH('Weekly data'!$C159,Targets!$A$6:$A$45,0)),0))=0,"",IFERROR(INDEX(Targets!$I$6:$I$45,MATCH('Weekly data'!$C159,Targets!$A$6:$A$45,0)),0)),IF(AND(Metrics!$J$13="Weekly",ISNUMBER(Metrics!$K$13)),Metrics!$K$13,"")))))</f>
        <v/>
      </c>
      <c r="BI159">
        <f>IF(NOT(ISNUMBER('Weekly data'!L159)),"",IF(Metrics!$L$13="% of target",IF(ISNUMBER(BH159),IF(BH159=0,"",'Weekly data'!L159/BH159),""),'Weekly data'!L159))</f>
        <v/>
      </c>
      <c r="BJ159">
        <f>IF(AND(ISNUMBER(BI159),ISNUMBER(BI158)),ABS(BI159-BI158),"")</f>
        <v/>
      </c>
      <c r="BK159">
        <f>IF(COUNT(BI147:BI158)&lt;12,"",AVERAGE(BI147:BI158))</f>
        <v/>
      </c>
      <c r="BL159">
        <f>IF(COUNT(BJ148:BJ158)&lt;11,"",AVERAGE(BJ148:BJ158))</f>
        <v/>
      </c>
      <c r="BM159">
        <f>IF(OR(BK159="",BL159=""),"",BK159+2.66*BL159)</f>
        <v/>
      </c>
      <c r="BN159">
        <f>IF(OR(BK159="",BL159=""),"",BK159-2.66*BL159)</f>
        <v/>
      </c>
      <c r="BO159">
        <f>IF(OR(BK159="",COUNT(BI152:BI159)&lt;8),"",IF(COUNTIF(BI152:BI159,"&gt;"&amp;BK159)=8,"Above",IF(COUNTIF(BI152:BI159,"&lt;"&amp;BK159)=8,"Below","")))</f>
        <v/>
      </c>
      <c r="BP159">
        <f>IF('Weekly data'!$C159="","",IF(Metrics!$J$14="Seasonal bookings",IF(OR(N(IFERROR(INDEX(Targets!$J$6:$J$45,MATCH('Weekly data'!$C159,Targets!$A$6:$A$45,0)),0))=0,SUM(Seasonality!$B$6:$B$18)=0),"",IFERROR(INDEX(Targets!$J$6:$J$45,MATCH('Weekly data'!$C159,Targets!$A$6:$A$45,0)),0)*$B159/SUM(Seasonality!$B$6:$B$18)),IF(Metrics!$J$14="Seasonal pipeline",IF(OR(N(IFERROR(INDEX(Targets!$J$6:$J$45,MATCH('Weekly data'!$C159,Targets!$A$6:$A$45,0)),0))=0,SUM(Seasonality!$C$6:$C$18)=0),"",IFERROR(INDEX(Targets!$J$6:$J$45,MATCH('Weekly data'!$C159,Targets!$A$6:$A$45,0)),0)*$C159/SUM(Seasonality!$C$6:$C$18)),IF(Metrics!$J$14="Quarter plan",IF(N(IFERROR(INDEX(Targets!$J$6:$J$45,MATCH('Weekly data'!$C159,Targets!$A$6:$A$45,0)),0))=0,"",IFERROR(INDEX(Targets!$J$6:$J$45,MATCH('Weekly data'!$C159,Targets!$A$6:$A$45,0)),0)),IF(AND(Metrics!$J$14="Weekly",ISNUMBER(Metrics!$K$14)),Metrics!$K$14,"")))))</f>
        <v/>
      </c>
      <c r="BQ159">
        <f>IF(NOT(ISNUMBER('Weekly data'!M159)),"",IF(Metrics!$L$14="% of target",IF(ISNUMBER(BP159),IF(BP159=0,"",'Weekly data'!M159/BP159),""),'Weekly data'!M159))</f>
        <v/>
      </c>
      <c r="BR159">
        <f>IF(AND(ISNUMBER(BQ159),ISNUMBER(BQ158)),ABS(BQ159-BQ158),"")</f>
        <v/>
      </c>
      <c r="BS159">
        <f>IF(COUNT(BQ147:BQ158)&lt;12,"",AVERAGE(BQ147:BQ158))</f>
        <v/>
      </c>
      <c r="BT159">
        <f>IF(COUNT(BR148:BR158)&lt;11,"",AVERAGE(BR148:BR158))</f>
        <v/>
      </c>
      <c r="BU159">
        <f>IF(OR(BS159="",BT159=""),"",BS159+2.66*BT159)</f>
        <v/>
      </c>
      <c r="BV159">
        <f>IF(OR(BS159="",BT159=""),"",BS159-2.66*BT159)</f>
        <v/>
      </c>
      <c r="BW159">
        <f>IF(OR(BS159="",COUNT(BQ152:BQ159)&lt;8),"",IF(COUNTIF(BQ152:BQ159,"&gt;"&amp;BS159)=8,"Above",IF(COUNTIF(BQ152:BQ159,"&lt;"&amp;BS159)=8,"Below","")))</f>
        <v/>
      </c>
      <c r="BX159">
        <f>IF('Weekly data'!$C159="","",IF(Metrics!$J$15="Seasonal bookings",IF(OR(N(IFERROR(INDEX(Targets!$K$6:$K$45,MATCH('Weekly data'!$C159,Targets!$A$6:$A$45,0)),0))=0,SUM(Seasonality!$B$6:$B$18)=0),"",IFERROR(INDEX(Targets!$K$6:$K$45,MATCH('Weekly data'!$C159,Targets!$A$6:$A$45,0)),0)*$B159/SUM(Seasonality!$B$6:$B$18)),IF(Metrics!$J$15="Seasonal pipeline",IF(OR(N(IFERROR(INDEX(Targets!$K$6:$K$45,MATCH('Weekly data'!$C159,Targets!$A$6:$A$45,0)),0))=0,SUM(Seasonality!$C$6:$C$18)=0),"",IFERROR(INDEX(Targets!$K$6:$K$45,MATCH('Weekly data'!$C159,Targets!$A$6:$A$45,0)),0)*$C159/SUM(Seasonality!$C$6:$C$18)),IF(Metrics!$J$15="Quarter plan",IF(N(IFERROR(INDEX(Targets!$K$6:$K$45,MATCH('Weekly data'!$C159,Targets!$A$6:$A$45,0)),0))=0,"",IFERROR(INDEX(Targets!$K$6:$K$45,MATCH('Weekly data'!$C159,Targets!$A$6:$A$45,0)),0)),IF(AND(Metrics!$J$15="Weekly",ISNUMBER(Metrics!$K$15)),Metrics!$K$15,"")))))</f>
        <v/>
      </c>
      <c r="BY159">
        <f>IF(NOT(ISNUMBER('Weekly data'!N159)),"",IF(Metrics!$L$15="% of target",IF(ISNUMBER(BX159),IF(BX159=0,"",'Weekly data'!N159/BX159),""),'Weekly data'!N159))</f>
        <v/>
      </c>
      <c r="BZ159">
        <f>IF(AND(ISNUMBER(BY159),ISNUMBER(BY158)),ABS(BY159-BY158),"")</f>
        <v/>
      </c>
      <c r="CA159">
        <f>IF(COUNT(BY147:BY158)&lt;12,"",AVERAGE(BY147:BY158))</f>
        <v/>
      </c>
      <c r="CB159">
        <f>IF(COUNT(BZ148:BZ158)&lt;11,"",AVERAGE(BZ148:BZ158))</f>
        <v/>
      </c>
      <c r="CC159">
        <f>IF(OR(CA159="",CB159=""),"",CA159+2.66*CB159)</f>
        <v/>
      </c>
      <c r="CD159">
        <f>IF(OR(CA159="",CB159=""),"",CA159-2.66*CB159)</f>
        <v/>
      </c>
      <c r="CE159">
        <f>IF(OR(CA159="",COUNT(BY152:BY159)&lt;8),"",IF(COUNTIF(BY152:BY159,"&gt;"&amp;CA159)=8,"Above",IF(COUNTIF(BY152:BY159,"&lt;"&amp;CA159)=8,"Below","")))</f>
        <v/>
      </c>
      <c r="CF159">
        <f>IF('Weekly data'!$C159="","",IF(Metrics!$J$16="Seasonal bookings",IF(OR(N(IFERROR(INDEX(Targets!$L$6:$L$45,MATCH('Weekly data'!$C159,Targets!$A$6:$A$45,0)),0))=0,SUM(Seasonality!$B$6:$B$18)=0),"",IFERROR(INDEX(Targets!$L$6:$L$45,MATCH('Weekly data'!$C159,Targets!$A$6:$A$45,0)),0)*$B159/SUM(Seasonality!$B$6:$B$18)),IF(Metrics!$J$16="Seasonal pipeline",IF(OR(N(IFERROR(INDEX(Targets!$L$6:$L$45,MATCH('Weekly data'!$C159,Targets!$A$6:$A$45,0)),0))=0,SUM(Seasonality!$C$6:$C$18)=0),"",IFERROR(INDEX(Targets!$L$6:$L$45,MATCH('Weekly data'!$C159,Targets!$A$6:$A$45,0)),0)*$C159/SUM(Seasonality!$C$6:$C$18)),IF(Metrics!$J$16="Quarter plan",IF(N(IFERROR(INDEX(Targets!$L$6:$L$45,MATCH('Weekly data'!$C159,Targets!$A$6:$A$45,0)),0))=0,"",IFERROR(INDEX(Targets!$L$6:$L$45,MATCH('Weekly data'!$C159,Targets!$A$6:$A$45,0)),0)),IF(AND(Metrics!$J$16="Weekly",ISNUMBER(Metrics!$K$16)),Metrics!$K$16,"")))))</f>
        <v/>
      </c>
      <c r="CG159">
        <f>IF(NOT(ISNUMBER('Weekly data'!O159)),"",IF(Metrics!$L$16="% of target",IF(ISNUMBER(CF159),IF(CF159=0,"",'Weekly data'!O159/CF159),""),'Weekly data'!O159))</f>
        <v/>
      </c>
      <c r="CH159">
        <f>IF(AND(ISNUMBER(CG159),ISNUMBER(CG158)),ABS(CG159-CG158),"")</f>
        <v/>
      </c>
      <c r="CI159">
        <f>IF(COUNT(CG147:CG158)&lt;12,"",AVERAGE(CG147:CG158))</f>
        <v/>
      </c>
      <c r="CJ159">
        <f>IF(COUNT(CH148:CH158)&lt;11,"",AVERAGE(CH148:CH158))</f>
        <v/>
      </c>
      <c r="CK159">
        <f>IF(OR(CI159="",CJ159=""),"",CI159+2.66*CJ159)</f>
        <v/>
      </c>
      <c r="CL159">
        <f>IF(OR(CI159="",CJ159=""),"",CI159-2.66*CJ159)</f>
        <v/>
      </c>
      <c r="CM159">
        <f>IF(OR(CI159="",COUNT(CG152:CG159)&lt;8),"",IF(COUNTIF(CG152:CG159,"&gt;"&amp;CI159)=8,"Above",IF(COUNTIF(CG152:CG159,"&lt;"&amp;CI159)=8,"Below","")))</f>
        <v/>
      </c>
      <c r="CN159">
        <f>IF('Weekly data'!$C159="","",IF(Metrics!$J$17="Seasonal bookings",IF(OR(N(IFERROR(INDEX(Targets!$M$6:$M$45,MATCH('Weekly data'!$C159,Targets!$A$6:$A$45,0)),0))=0,SUM(Seasonality!$B$6:$B$18)=0),"",IFERROR(INDEX(Targets!$M$6:$M$45,MATCH('Weekly data'!$C159,Targets!$A$6:$A$45,0)),0)*$B159/SUM(Seasonality!$B$6:$B$18)),IF(Metrics!$J$17="Seasonal pipeline",IF(OR(N(IFERROR(INDEX(Targets!$M$6:$M$45,MATCH('Weekly data'!$C159,Targets!$A$6:$A$45,0)),0))=0,SUM(Seasonality!$C$6:$C$18)=0),"",IFERROR(INDEX(Targets!$M$6:$M$45,MATCH('Weekly data'!$C159,Targets!$A$6:$A$45,0)),0)*$C159/SUM(Seasonality!$C$6:$C$18)),IF(Metrics!$J$17="Quarter plan",IF(N(IFERROR(INDEX(Targets!$M$6:$M$45,MATCH('Weekly data'!$C159,Targets!$A$6:$A$45,0)),0))=0,"",IFERROR(INDEX(Targets!$M$6:$M$45,MATCH('Weekly data'!$C159,Targets!$A$6:$A$45,0)),0)),IF(AND(Metrics!$J$17="Weekly",ISNUMBER(Metrics!$K$17)),Metrics!$K$17,"")))))</f>
        <v/>
      </c>
      <c r="CO159">
        <f>IF(NOT(ISNUMBER('Weekly data'!P159)),"",IF(Metrics!$L$17="% of target",IF(ISNUMBER(CN159),IF(CN159=0,"",'Weekly data'!P159/CN159),""),'Weekly data'!P159))</f>
        <v/>
      </c>
      <c r="CP159">
        <f>IF(AND(ISNUMBER(CO159),ISNUMBER(CO158)),ABS(CO159-CO158),"")</f>
        <v/>
      </c>
      <c r="CQ159">
        <f>IF(COUNT(CO147:CO158)&lt;12,"",AVERAGE(CO147:CO158))</f>
        <v/>
      </c>
      <c r="CR159">
        <f>IF(COUNT(CP148:CP158)&lt;11,"",AVERAGE(CP148:CP158))</f>
        <v/>
      </c>
      <c r="CS159">
        <f>IF(OR(CQ159="",CR159=""),"",CQ159+2.66*CR159)</f>
        <v/>
      </c>
      <c r="CT159">
        <f>IF(OR(CQ159="",CR159=""),"",CQ159-2.66*CR159)</f>
        <v/>
      </c>
      <c r="CU159">
        <f>IF(OR(CQ159="",COUNT(CO152:CO159)&lt;8),"",IF(COUNTIF(CO152:CO159,"&gt;"&amp;CQ159)=8,"Above",IF(COUNTIF(CO152:CO159,"&lt;"&amp;CQ159)=8,"Below","")))</f>
        <v/>
      </c>
    </row>
    <row r="160">
      <c r="A160" s="8">
        <f>'Weekly data'!A160</f>
        <v/>
      </c>
      <c r="B160">
        <f>IF('Weekly data'!D160="","",INDEX(Seasonality!$B$6:$B$18,'Weekly data'!D160))</f>
        <v/>
      </c>
      <c r="C160">
        <f>IF('Weekly data'!D160="","",INDEX(Seasonality!$C$6:$C$18,'Weekly data'!D160))</f>
        <v/>
      </c>
      <c r="D160">
        <f>IF('Weekly data'!$C160="","",IF(Metrics!$J$6="Seasonal bookings",IF(OR(N(IFERROR(INDEX(Targets!$B$6:$B$45,MATCH('Weekly data'!$C160,Targets!$A$6:$A$45,0)),0))=0,SUM(Seasonality!$B$6:$B$18)=0),"",IFERROR(INDEX(Targets!$B$6:$B$45,MATCH('Weekly data'!$C160,Targets!$A$6:$A$45,0)),0)*$B160/SUM(Seasonality!$B$6:$B$18)),IF(Metrics!$J$6="Seasonal pipeline",IF(OR(N(IFERROR(INDEX(Targets!$B$6:$B$45,MATCH('Weekly data'!$C160,Targets!$A$6:$A$45,0)),0))=0,SUM(Seasonality!$C$6:$C$18)=0),"",IFERROR(INDEX(Targets!$B$6:$B$45,MATCH('Weekly data'!$C160,Targets!$A$6:$A$45,0)),0)*$C160/SUM(Seasonality!$C$6:$C$18)),IF(Metrics!$J$6="Quarter plan",IF(N(IFERROR(INDEX(Targets!$B$6:$B$45,MATCH('Weekly data'!$C160,Targets!$A$6:$A$45,0)),0))=0,"",IFERROR(INDEX(Targets!$B$6:$B$45,MATCH('Weekly data'!$C160,Targets!$A$6:$A$45,0)),0)),IF(AND(Metrics!$J$6="Weekly",ISNUMBER(Metrics!$K$6)),Metrics!$K$6,"")))))</f>
        <v/>
      </c>
      <c r="E160">
        <f>IF(NOT(ISNUMBER('Weekly data'!E160)),"",IF(Metrics!$L$6="% of target",IF(ISNUMBER(D160),IF(D160=0,"",'Weekly data'!E160/D160),""),'Weekly data'!E160))</f>
        <v/>
      </c>
      <c r="F160">
        <f>IF(AND(ISNUMBER(E160),ISNUMBER(E159)),ABS(E160-E159),"")</f>
        <v/>
      </c>
      <c r="G160">
        <f>IF(COUNT(E148:E159)&lt;12,"",AVERAGE(E148:E159))</f>
        <v/>
      </c>
      <c r="H160">
        <f>IF(COUNT(F149:F159)&lt;11,"",AVERAGE(F149:F159))</f>
        <v/>
      </c>
      <c r="I160">
        <f>IF(OR(G160="",H160=""),"",G160+2.66*H160)</f>
        <v/>
      </c>
      <c r="J160">
        <f>IF(OR(G160="",H160=""),"",G160-2.66*H160)</f>
        <v/>
      </c>
      <c r="K160">
        <f>IF(OR(G160="",COUNT(E153:E160)&lt;8),"",IF(COUNTIF(E153:E160,"&gt;"&amp;G160)=8,"Above",IF(COUNTIF(E153:E160,"&lt;"&amp;G160)=8,"Below","")))</f>
        <v/>
      </c>
      <c r="L160">
        <f>IF('Weekly data'!$C160="","",IF(Metrics!$J$7="Seasonal bookings",IF(OR(N(IFERROR(INDEX(Targets!$C$6:$C$45,MATCH('Weekly data'!$C160,Targets!$A$6:$A$45,0)),0))=0,SUM(Seasonality!$B$6:$B$18)=0),"",IFERROR(INDEX(Targets!$C$6:$C$45,MATCH('Weekly data'!$C160,Targets!$A$6:$A$45,0)),0)*$B160/SUM(Seasonality!$B$6:$B$18)),IF(Metrics!$J$7="Seasonal pipeline",IF(OR(N(IFERROR(INDEX(Targets!$C$6:$C$45,MATCH('Weekly data'!$C160,Targets!$A$6:$A$45,0)),0))=0,SUM(Seasonality!$C$6:$C$18)=0),"",IFERROR(INDEX(Targets!$C$6:$C$45,MATCH('Weekly data'!$C160,Targets!$A$6:$A$45,0)),0)*$C160/SUM(Seasonality!$C$6:$C$18)),IF(Metrics!$J$7="Quarter plan",IF(N(IFERROR(INDEX(Targets!$C$6:$C$45,MATCH('Weekly data'!$C160,Targets!$A$6:$A$45,0)),0))=0,"",IFERROR(INDEX(Targets!$C$6:$C$45,MATCH('Weekly data'!$C160,Targets!$A$6:$A$45,0)),0)),IF(AND(Metrics!$J$7="Weekly",ISNUMBER(Metrics!$K$7)),Metrics!$K$7,"")))))</f>
        <v/>
      </c>
      <c r="M160">
        <f>IF(NOT(ISNUMBER('Weekly data'!F160)),"",IF(Metrics!$L$7="% of target",IF(ISNUMBER(L160),IF(L160=0,"",'Weekly data'!F160/L160),""),'Weekly data'!F160))</f>
        <v/>
      </c>
      <c r="N160">
        <f>IF(AND(ISNUMBER(M160),ISNUMBER(M159)),ABS(M160-M159),"")</f>
        <v/>
      </c>
      <c r="O160">
        <f>IF(COUNT(M148:M159)&lt;12,"",AVERAGE(M148:M159))</f>
        <v/>
      </c>
      <c r="P160">
        <f>IF(COUNT(N149:N159)&lt;11,"",AVERAGE(N149:N159))</f>
        <v/>
      </c>
      <c r="Q160">
        <f>IF(OR(O160="",P160=""),"",O160+2.66*P160)</f>
        <v/>
      </c>
      <c r="R160">
        <f>IF(OR(O160="",P160=""),"",O160-2.66*P160)</f>
        <v/>
      </c>
      <c r="S160">
        <f>IF(OR(O160="",COUNT(M153:M160)&lt;8),"",IF(COUNTIF(M153:M160,"&gt;"&amp;O160)=8,"Above",IF(COUNTIF(M153:M160,"&lt;"&amp;O160)=8,"Below","")))</f>
        <v/>
      </c>
      <c r="T160">
        <f>IF('Weekly data'!$C160="","",IF(Metrics!$J$8="Seasonal bookings",IF(OR(N(IFERROR(INDEX(Targets!$D$6:$D$45,MATCH('Weekly data'!$C160,Targets!$A$6:$A$45,0)),0))=0,SUM(Seasonality!$B$6:$B$18)=0),"",IFERROR(INDEX(Targets!$D$6:$D$45,MATCH('Weekly data'!$C160,Targets!$A$6:$A$45,0)),0)*$B160/SUM(Seasonality!$B$6:$B$18)),IF(Metrics!$J$8="Seasonal pipeline",IF(OR(N(IFERROR(INDEX(Targets!$D$6:$D$45,MATCH('Weekly data'!$C160,Targets!$A$6:$A$45,0)),0))=0,SUM(Seasonality!$C$6:$C$18)=0),"",IFERROR(INDEX(Targets!$D$6:$D$45,MATCH('Weekly data'!$C160,Targets!$A$6:$A$45,0)),0)*$C160/SUM(Seasonality!$C$6:$C$18)),IF(Metrics!$J$8="Quarter plan",IF(N(IFERROR(INDEX(Targets!$D$6:$D$45,MATCH('Weekly data'!$C160,Targets!$A$6:$A$45,0)),0))=0,"",IFERROR(INDEX(Targets!$D$6:$D$45,MATCH('Weekly data'!$C160,Targets!$A$6:$A$45,0)),0)),IF(AND(Metrics!$J$8="Weekly",ISNUMBER(Metrics!$K$8)),Metrics!$K$8,"")))))</f>
        <v/>
      </c>
      <c r="U160">
        <f>IF(NOT(ISNUMBER('Weekly data'!G160)),"",IF(Metrics!$L$8="% of target",IF(ISNUMBER(T160),IF(T160=0,"",'Weekly data'!G160/T160),""),'Weekly data'!G160))</f>
        <v/>
      </c>
      <c r="V160">
        <f>IF(AND(ISNUMBER(U160),ISNUMBER(U159)),ABS(U160-U159),"")</f>
        <v/>
      </c>
      <c r="W160">
        <f>IF(COUNT(U148:U159)&lt;12,"",AVERAGE(U148:U159))</f>
        <v/>
      </c>
      <c r="X160">
        <f>IF(COUNT(V149:V159)&lt;11,"",AVERAGE(V149:V159))</f>
        <v/>
      </c>
      <c r="Y160">
        <f>IF(OR(W160="",X160=""),"",W160+2.66*X160)</f>
        <v/>
      </c>
      <c r="Z160">
        <f>IF(OR(W160="",X160=""),"",W160-2.66*X160)</f>
        <v/>
      </c>
      <c r="AA160">
        <f>IF(OR(W160="",COUNT(U153:U160)&lt;8),"",IF(COUNTIF(U153:U160,"&gt;"&amp;W160)=8,"Above",IF(COUNTIF(U153:U160,"&lt;"&amp;W160)=8,"Below","")))</f>
        <v/>
      </c>
      <c r="AB160">
        <f>IF('Weekly data'!$C160="","",IF(Metrics!$J$9="Seasonal bookings",IF(OR(N(IFERROR(INDEX(Targets!$E$6:$E$45,MATCH('Weekly data'!$C160,Targets!$A$6:$A$45,0)),0))=0,SUM(Seasonality!$B$6:$B$18)=0),"",IFERROR(INDEX(Targets!$E$6:$E$45,MATCH('Weekly data'!$C160,Targets!$A$6:$A$45,0)),0)*$B160/SUM(Seasonality!$B$6:$B$18)),IF(Metrics!$J$9="Seasonal pipeline",IF(OR(N(IFERROR(INDEX(Targets!$E$6:$E$45,MATCH('Weekly data'!$C160,Targets!$A$6:$A$45,0)),0))=0,SUM(Seasonality!$C$6:$C$18)=0),"",IFERROR(INDEX(Targets!$E$6:$E$45,MATCH('Weekly data'!$C160,Targets!$A$6:$A$45,0)),0)*$C160/SUM(Seasonality!$C$6:$C$18)),IF(Metrics!$J$9="Quarter plan",IF(N(IFERROR(INDEX(Targets!$E$6:$E$45,MATCH('Weekly data'!$C160,Targets!$A$6:$A$45,0)),0))=0,"",IFERROR(INDEX(Targets!$E$6:$E$45,MATCH('Weekly data'!$C160,Targets!$A$6:$A$45,0)),0)),IF(AND(Metrics!$J$9="Weekly",ISNUMBER(Metrics!$K$9)),Metrics!$K$9,"")))))</f>
        <v/>
      </c>
      <c r="AC160">
        <f>IF(NOT(ISNUMBER('Weekly data'!H160)),"",IF(Metrics!$L$9="% of target",IF(ISNUMBER(AB160),IF(AB160=0,"",'Weekly data'!H160/AB160),""),'Weekly data'!H160))</f>
        <v/>
      </c>
      <c r="AD160">
        <f>IF(AND(ISNUMBER(AC160),ISNUMBER(AC159)),ABS(AC160-AC159),"")</f>
        <v/>
      </c>
      <c r="AE160">
        <f>IF(COUNT(AC148:AC159)&lt;12,"",AVERAGE(AC148:AC159))</f>
        <v/>
      </c>
      <c r="AF160">
        <f>IF(COUNT(AD149:AD159)&lt;11,"",AVERAGE(AD149:AD159))</f>
        <v/>
      </c>
      <c r="AG160">
        <f>IF(OR(AE160="",AF160=""),"",AE160+2.66*AF160)</f>
        <v/>
      </c>
      <c r="AH160">
        <f>IF(OR(AE160="",AF160=""),"",AE160-2.66*AF160)</f>
        <v/>
      </c>
      <c r="AI160">
        <f>IF(OR(AE160="",COUNT(AC153:AC160)&lt;8),"",IF(COUNTIF(AC153:AC160,"&gt;"&amp;AE160)=8,"Above",IF(COUNTIF(AC153:AC160,"&lt;"&amp;AE160)=8,"Below","")))</f>
        <v/>
      </c>
      <c r="AJ160">
        <f>IF('Weekly data'!$C160="","",IF(Metrics!$J$10="Seasonal bookings",IF(OR(N(IFERROR(INDEX(Targets!$F$6:$F$45,MATCH('Weekly data'!$C160,Targets!$A$6:$A$45,0)),0))=0,SUM(Seasonality!$B$6:$B$18)=0),"",IFERROR(INDEX(Targets!$F$6:$F$45,MATCH('Weekly data'!$C160,Targets!$A$6:$A$45,0)),0)*$B160/SUM(Seasonality!$B$6:$B$18)),IF(Metrics!$J$10="Seasonal pipeline",IF(OR(N(IFERROR(INDEX(Targets!$F$6:$F$45,MATCH('Weekly data'!$C160,Targets!$A$6:$A$45,0)),0))=0,SUM(Seasonality!$C$6:$C$18)=0),"",IFERROR(INDEX(Targets!$F$6:$F$45,MATCH('Weekly data'!$C160,Targets!$A$6:$A$45,0)),0)*$C160/SUM(Seasonality!$C$6:$C$18)),IF(Metrics!$J$10="Quarter plan",IF(N(IFERROR(INDEX(Targets!$F$6:$F$45,MATCH('Weekly data'!$C160,Targets!$A$6:$A$45,0)),0))=0,"",IFERROR(INDEX(Targets!$F$6:$F$45,MATCH('Weekly data'!$C160,Targets!$A$6:$A$45,0)),0)),IF(AND(Metrics!$J$10="Weekly",ISNUMBER(Metrics!$K$10)),Metrics!$K$10,"")))))</f>
        <v/>
      </c>
      <c r="AK160">
        <f>IF(NOT(ISNUMBER('Weekly data'!I160)),"",IF(Metrics!$L$10="% of target",IF(ISNUMBER(AJ160),IF(AJ160=0,"",'Weekly data'!I160/AJ160),""),'Weekly data'!I160))</f>
        <v/>
      </c>
      <c r="AL160">
        <f>IF(AND(ISNUMBER(AK160),ISNUMBER(AK159)),ABS(AK160-AK159),"")</f>
        <v/>
      </c>
      <c r="AM160">
        <f>IF(COUNT(AK148:AK159)&lt;12,"",AVERAGE(AK148:AK159))</f>
        <v/>
      </c>
      <c r="AN160">
        <f>IF(COUNT(AL149:AL159)&lt;11,"",AVERAGE(AL149:AL159))</f>
        <v/>
      </c>
      <c r="AO160">
        <f>IF(OR(AM160="",AN160=""),"",AM160+2.66*AN160)</f>
        <v/>
      </c>
      <c r="AP160">
        <f>IF(OR(AM160="",AN160=""),"",AM160-2.66*AN160)</f>
        <v/>
      </c>
      <c r="AQ160">
        <f>IF(OR(AM160="",COUNT(AK153:AK160)&lt;8),"",IF(COUNTIF(AK153:AK160,"&gt;"&amp;AM160)=8,"Above",IF(COUNTIF(AK153:AK160,"&lt;"&amp;AM160)=8,"Below","")))</f>
        <v/>
      </c>
      <c r="AR160">
        <f>IF('Weekly data'!$C160="","",IF(Metrics!$J$11="Seasonal bookings",IF(OR(N(IFERROR(INDEX(Targets!$G$6:$G$45,MATCH('Weekly data'!$C160,Targets!$A$6:$A$45,0)),0))=0,SUM(Seasonality!$B$6:$B$18)=0),"",IFERROR(INDEX(Targets!$G$6:$G$45,MATCH('Weekly data'!$C160,Targets!$A$6:$A$45,0)),0)*$B160/SUM(Seasonality!$B$6:$B$18)),IF(Metrics!$J$11="Seasonal pipeline",IF(OR(N(IFERROR(INDEX(Targets!$G$6:$G$45,MATCH('Weekly data'!$C160,Targets!$A$6:$A$45,0)),0))=0,SUM(Seasonality!$C$6:$C$18)=0),"",IFERROR(INDEX(Targets!$G$6:$G$45,MATCH('Weekly data'!$C160,Targets!$A$6:$A$45,0)),0)*$C160/SUM(Seasonality!$C$6:$C$18)),IF(Metrics!$J$11="Quarter plan",IF(N(IFERROR(INDEX(Targets!$G$6:$G$45,MATCH('Weekly data'!$C160,Targets!$A$6:$A$45,0)),0))=0,"",IFERROR(INDEX(Targets!$G$6:$G$45,MATCH('Weekly data'!$C160,Targets!$A$6:$A$45,0)),0)),IF(AND(Metrics!$J$11="Weekly",ISNUMBER(Metrics!$K$11)),Metrics!$K$11,"")))))</f>
        <v/>
      </c>
      <c r="AS160">
        <f>IF(NOT(ISNUMBER('Weekly data'!J160)),"",IF(Metrics!$L$11="% of target",IF(ISNUMBER(AR160),IF(AR160=0,"",'Weekly data'!J160/AR160),""),'Weekly data'!J160))</f>
        <v/>
      </c>
      <c r="AT160">
        <f>IF(AND(ISNUMBER(AS160),ISNUMBER(AS159)),ABS(AS160-AS159),"")</f>
        <v/>
      </c>
      <c r="AU160">
        <f>IF(COUNT(AS148:AS159)&lt;12,"",AVERAGE(AS148:AS159))</f>
        <v/>
      </c>
      <c r="AV160">
        <f>IF(COUNT(AT149:AT159)&lt;11,"",AVERAGE(AT149:AT159))</f>
        <v/>
      </c>
      <c r="AW160">
        <f>IF(OR(AU160="",AV160=""),"",AU160+2.66*AV160)</f>
        <v/>
      </c>
      <c r="AX160">
        <f>IF(OR(AU160="",AV160=""),"",AU160-2.66*AV160)</f>
        <v/>
      </c>
      <c r="AY160">
        <f>IF(OR(AU160="",COUNT(AS153:AS160)&lt;8),"",IF(COUNTIF(AS153:AS160,"&gt;"&amp;AU160)=8,"Above",IF(COUNTIF(AS153:AS160,"&lt;"&amp;AU160)=8,"Below","")))</f>
        <v/>
      </c>
      <c r="AZ160">
        <f>IF('Weekly data'!$C160="","",IF(Metrics!$J$12="Seasonal bookings",IF(OR(N(IFERROR(INDEX(Targets!$H$6:$H$45,MATCH('Weekly data'!$C160,Targets!$A$6:$A$45,0)),0))=0,SUM(Seasonality!$B$6:$B$18)=0),"",IFERROR(INDEX(Targets!$H$6:$H$45,MATCH('Weekly data'!$C160,Targets!$A$6:$A$45,0)),0)*$B160/SUM(Seasonality!$B$6:$B$18)),IF(Metrics!$J$12="Seasonal pipeline",IF(OR(N(IFERROR(INDEX(Targets!$H$6:$H$45,MATCH('Weekly data'!$C160,Targets!$A$6:$A$45,0)),0))=0,SUM(Seasonality!$C$6:$C$18)=0),"",IFERROR(INDEX(Targets!$H$6:$H$45,MATCH('Weekly data'!$C160,Targets!$A$6:$A$45,0)),0)*$C160/SUM(Seasonality!$C$6:$C$18)),IF(Metrics!$J$12="Quarter plan",IF(N(IFERROR(INDEX(Targets!$H$6:$H$45,MATCH('Weekly data'!$C160,Targets!$A$6:$A$45,0)),0))=0,"",IFERROR(INDEX(Targets!$H$6:$H$45,MATCH('Weekly data'!$C160,Targets!$A$6:$A$45,0)),0)),IF(AND(Metrics!$J$12="Weekly",ISNUMBER(Metrics!$K$12)),Metrics!$K$12,"")))))</f>
        <v/>
      </c>
      <c r="BA160">
        <f>IF(NOT(ISNUMBER('Weekly data'!K160)),"",IF(Metrics!$L$12="% of target",IF(ISNUMBER(AZ160),IF(AZ160=0,"",'Weekly data'!K160/AZ160),""),'Weekly data'!K160))</f>
        <v/>
      </c>
      <c r="BB160">
        <f>IF(AND(ISNUMBER(BA160),ISNUMBER(BA159)),ABS(BA160-BA159),"")</f>
        <v/>
      </c>
      <c r="BC160">
        <f>IF(COUNT(BA148:BA159)&lt;12,"",AVERAGE(BA148:BA159))</f>
        <v/>
      </c>
      <c r="BD160">
        <f>IF(COUNT(BB149:BB159)&lt;11,"",AVERAGE(BB149:BB159))</f>
        <v/>
      </c>
      <c r="BE160">
        <f>IF(OR(BC160="",BD160=""),"",BC160+2.66*BD160)</f>
        <v/>
      </c>
      <c r="BF160">
        <f>IF(OR(BC160="",BD160=""),"",BC160-2.66*BD160)</f>
        <v/>
      </c>
      <c r="BG160">
        <f>IF(OR(BC160="",COUNT(BA153:BA160)&lt;8),"",IF(COUNTIF(BA153:BA160,"&gt;"&amp;BC160)=8,"Above",IF(COUNTIF(BA153:BA160,"&lt;"&amp;BC160)=8,"Below","")))</f>
        <v/>
      </c>
      <c r="BH160">
        <f>IF('Weekly data'!$C160="","",IF(Metrics!$J$13="Seasonal bookings",IF(OR(N(IFERROR(INDEX(Targets!$I$6:$I$45,MATCH('Weekly data'!$C160,Targets!$A$6:$A$45,0)),0))=0,SUM(Seasonality!$B$6:$B$18)=0),"",IFERROR(INDEX(Targets!$I$6:$I$45,MATCH('Weekly data'!$C160,Targets!$A$6:$A$45,0)),0)*$B160/SUM(Seasonality!$B$6:$B$18)),IF(Metrics!$J$13="Seasonal pipeline",IF(OR(N(IFERROR(INDEX(Targets!$I$6:$I$45,MATCH('Weekly data'!$C160,Targets!$A$6:$A$45,0)),0))=0,SUM(Seasonality!$C$6:$C$18)=0),"",IFERROR(INDEX(Targets!$I$6:$I$45,MATCH('Weekly data'!$C160,Targets!$A$6:$A$45,0)),0)*$C160/SUM(Seasonality!$C$6:$C$18)),IF(Metrics!$J$13="Quarter plan",IF(N(IFERROR(INDEX(Targets!$I$6:$I$45,MATCH('Weekly data'!$C160,Targets!$A$6:$A$45,0)),0))=0,"",IFERROR(INDEX(Targets!$I$6:$I$45,MATCH('Weekly data'!$C160,Targets!$A$6:$A$45,0)),0)),IF(AND(Metrics!$J$13="Weekly",ISNUMBER(Metrics!$K$13)),Metrics!$K$13,"")))))</f>
        <v/>
      </c>
      <c r="BI160">
        <f>IF(NOT(ISNUMBER('Weekly data'!L160)),"",IF(Metrics!$L$13="% of target",IF(ISNUMBER(BH160),IF(BH160=0,"",'Weekly data'!L160/BH160),""),'Weekly data'!L160))</f>
        <v/>
      </c>
      <c r="BJ160">
        <f>IF(AND(ISNUMBER(BI160),ISNUMBER(BI159)),ABS(BI160-BI159),"")</f>
        <v/>
      </c>
      <c r="BK160">
        <f>IF(COUNT(BI148:BI159)&lt;12,"",AVERAGE(BI148:BI159))</f>
        <v/>
      </c>
      <c r="BL160">
        <f>IF(COUNT(BJ149:BJ159)&lt;11,"",AVERAGE(BJ149:BJ159))</f>
        <v/>
      </c>
      <c r="BM160">
        <f>IF(OR(BK160="",BL160=""),"",BK160+2.66*BL160)</f>
        <v/>
      </c>
      <c r="BN160">
        <f>IF(OR(BK160="",BL160=""),"",BK160-2.66*BL160)</f>
        <v/>
      </c>
      <c r="BO160">
        <f>IF(OR(BK160="",COUNT(BI153:BI160)&lt;8),"",IF(COUNTIF(BI153:BI160,"&gt;"&amp;BK160)=8,"Above",IF(COUNTIF(BI153:BI160,"&lt;"&amp;BK160)=8,"Below","")))</f>
        <v/>
      </c>
      <c r="BP160">
        <f>IF('Weekly data'!$C160="","",IF(Metrics!$J$14="Seasonal bookings",IF(OR(N(IFERROR(INDEX(Targets!$J$6:$J$45,MATCH('Weekly data'!$C160,Targets!$A$6:$A$45,0)),0))=0,SUM(Seasonality!$B$6:$B$18)=0),"",IFERROR(INDEX(Targets!$J$6:$J$45,MATCH('Weekly data'!$C160,Targets!$A$6:$A$45,0)),0)*$B160/SUM(Seasonality!$B$6:$B$18)),IF(Metrics!$J$14="Seasonal pipeline",IF(OR(N(IFERROR(INDEX(Targets!$J$6:$J$45,MATCH('Weekly data'!$C160,Targets!$A$6:$A$45,0)),0))=0,SUM(Seasonality!$C$6:$C$18)=0),"",IFERROR(INDEX(Targets!$J$6:$J$45,MATCH('Weekly data'!$C160,Targets!$A$6:$A$45,0)),0)*$C160/SUM(Seasonality!$C$6:$C$18)),IF(Metrics!$J$14="Quarter plan",IF(N(IFERROR(INDEX(Targets!$J$6:$J$45,MATCH('Weekly data'!$C160,Targets!$A$6:$A$45,0)),0))=0,"",IFERROR(INDEX(Targets!$J$6:$J$45,MATCH('Weekly data'!$C160,Targets!$A$6:$A$45,0)),0)),IF(AND(Metrics!$J$14="Weekly",ISNUMBER(Metrics!$K$14)),Metrics!$K$14,"")))))</f>
        <v/>
      </c>
      <c r="BQ160">
        <f>IF(NOT(ISNUMBER('Weekly data'!M160)),"",IF(Metrics!$L$14="% of target",IF(ISNUMBER(BP160),IF(BP160=0,"",'Weekly data'!M160/BP160),""),'Weekly data'!M160))</f>
        <v/>
      </c>
      <c r="BR160">
        <f>IF(AND(ISNUMBER(BQ160),ISNUMBER(BQ159)),ABS(BQ160-BQ159),"")</f>
        <v/>
      </c>
      <c r="BS160">
        <f>IF(COUNT(BQ148:BQ159)&lt;12,"",AVERAGE(BQ148:BQ159))</f>
        <v/>
      </c>
      <c r="BT160">
        <f>IF(COUNT(BR149:BR159)&lt;11,"",AVERAGE(BR149:BR159))</f>
        <v/>
      </c>
      <c r="BU160">
        <f>IF(OR(BS160="",BT160=""),"",BS160+2.66*BT160)</f>
        <v/>
      </c>
      <c r="BV160">
        <f>IF(OR(BS160="",BT160=""),"",BS160-2.66*BT160)</f>
        <v/>
      </c>
      <c r="BW160">
        <f>IF(OR(BS160="",COUNT(BQ153:BQ160)&lt;8),"",IF(COUNTIF(BQ153:BQ160,"&gt;"&amp;BS160)=8,"Above",IF(COUNTIF(BQ153:BQ160,"&lt;"&amp;BS160)=8,"Below","")))</f>
        <v/>
      </c>
      <c r="BX160">
        <f>IF('Weekly data'!$C160="","",IF(Metrics!$J$15="Seasonal bookings",IF(OR(N(IFERROR(INDEX(Targets!$K$6:$K$45,MATCH('Weekly data'!$C160,Targets!$A$6:$A$45,0)),0))=0,SUM(Seasonality!$B$6:$B$18)=0),"",IFERROR(INDEX(Targets!$K$6:$K$45,MATCH('Weekly data'!$C160,Targets!$A$6:$A$45,0)),0)*$B160/SUM(Seasonality!$B$6:$B$18)),IF(Metrics!$J$15="Seasonal pipeline",IF(OR(N(IFERROR(INDEX(Targets!$K$6:$K$45,MATCH('Weekly data'!$C160,Targets!$A$6:$A$45,0)),0))=0,SUM(Seasonality!$C$6:$C$18)=0),"",IFERROR(INDEX(Targets!$K$6:$K$45,MATCH('Weekly data'!$C160,Targets!$A$6:$A$45,0)),0)*$C160/SUM(Seasonality!$C$6:$C$18)),IF(Metrics!$J$15="Quarter plan",IF(N(IFERROR(INDEX(Targets!$K$6:$K$45,MATCH('Weekly data'!$C160,Targets!$A$6:$A$45,0)),0))=0,"",IFERROR(INDEX(Targets!$K$6:$K$45,MATCH('Weekly data'!$C160,Targets!$A$6:$A$45,0)),0)),IF(AND(Metrics!$J$15="Weekly",ISNUMBER(Metrics!$K$15)),Metrics!$K$15,"")))))</f>
        <v/>
      </c>
      <c r="BY160">
        <f>IF(NOT(ISNUMBER('Weekly data'!N160)),"",IF(Metrics!$L$15="% of target",IF(ISNUMBER(BX160),IF(BX160=0,"",'Weekly data'!N160/BX160),""),'Weekly data'!N160))</f>
        <v/>
      </c>
      <c r="BZ160">
        <f>IF(AND(ISNUMBER(BY160),ISNUMBER(BY159)),ABS(BY160-BY159),"")</f>
        <v/>
      </c>
      <c r="CA160">
        <f>IF(COUNT(BY148:BY159)&lt;12,"",AVERAGE(BY148:BY159))</f>
        <v/>
      </c>
      <c r="CB160">
        <f>IF(COUNT(BZ149:BZ159)&lt;11,"",AVERAGE(BZ149:BZ159))</f>
        <v/>
      </c>
      <c r="CC160">
        <f>IF(OR(CA160="",CB160=""),"",CA160+2.66*CB160)</f>
        <v/>
      </c>
      <c r="CD160">
        <f>IF(OR(CA160="",CB160=""),"",CA160-2.66*CB160)</f>
        <v/>
      </c>
      <c r="CE160">
        <f>IF(OR(CA160="",COUNT(BY153:BY160)&lt;8),"",IF(COUNTIF(BY153:BY160,"&gt;"&amp;CA160)=8,"Above",IF(COUNTIF(BY153:BY160,"&lt;"&amp;CA160)=8,"Below","")))</f>
        <v/>
      </c>
      <c r="CF160">
        <f>IF('Weekly data'!$C160="","",IF(Metrics!$J$16="Seasonal bookings",IF(OR(N(IFERROR(INDEX(Targets!$L$6:$L$45,MATCH('Weekly data'!$C160,Targets!$A$6:$A$45,0)),0))=0,SUM(Seasonality!$B$6:$B$18)=0),"",IFERROR(INDEX(Targets!$L$6:$L$45,MATCH('Weekly data'!$C160,Targets!$A$6:$A$45,0)),0)*$B160/SUM(Seasonality!$B$6:$B$18)),IF(Metrics!$J$16="Seasonal pipeline",IF(OR(N(IFERROR(INDEX(Targets!$L$6:$L$45,MATCH('Weekly data'!$C160,Targets!$A$6:$A$45,0)),0))=0,SUM(Seasonality!$C$6:$C$18)=0),"",IFERROR(INDEX(Targets!$L$6:$L$45,MATCH('Weekly data'!$C160,Targets!$A$6:$A$45,0)),0)*$C160/SUM(Seasonality!$C$6:$C$18)),IF(Metrics!$J$16="Quarter plan",IF(N(IFERROR(INDEX(Targets!$L$6:$L$45,MATCH('Weekly data'!$C160,Targets!$A$6:$A$45,0)),0))=0,"",IFERROR(INDEX(Targets!$L$6:$L$45,MATCH('Weekly data'!$C160,Targets!$A$6:$A$45,0)),0)),IF(AND(Metrics!$J$16="Weekly",ISNUMBER(Metrics!$K$16)),Metrics!$K$16,"")))))</f>
        <v/>
      </c>
      <c r="CG160">
        <f>IF(NOT(ISNUMBER('Weekly data'!O160)),"",IF(Metrics!$L$16="% of target",IF(ISNUMBER(CF160),IF(CF160=0,"",'Weekly data'!O160/CF160),""),'Weekly data'!O160))</f>
        <v/>
      </c>
      <c r="CH160">
        <f>IF(AND(ISNUMBER(CG160),ISNUMBER(CG159)),ABS(CG160-CG159),"")</f>
        <v/>
      </c>
      <c r="CI160">
        <f>IF(COUNT(CG148:CG159)&lt;12,"",AVERAGE(CG148:CG159))</f>
        <v/>
      </c>
      <c r="CJ160">
        <f>IF(COUNT(CH149:CH159)&lt;11,"",AVERAGE(CH149:CH159))</f>
        <v/>
      </c>
      <c r="CK160">
        <f>IF(OR(CI160="",CJ160=""),"",CI160+2.66*CJ160)</f>
        <v/>
      </c>
      <c r="CL160">
        <f>IF(OR(CI160="",CJ160=""),"",CI160-2.66*CJ160)</f>
        <v/>
      </c>
      <c r="CM160">
        <f>IF(OR(CI160="",COUNT(CG153:CG160)&lt;8),"",IF(COUNTIF(CG153:CG160,"&gt;"&amp;CI160)=8,"Above",IF(COUNTIF(CG153:CG160,"&lt;"&amp;CI160)=8,"Below","")))</f>
        <v/>
      </c>
      <c r="CN160">
        <f>IF('Weekly data'!$C160="","",IF(Metrics!$J$17="Seasonal bookings",IF(OR(N(IFERROR(INDEX(Targets!$M$6:$M$45,MATCH('Weekly data'!$C160,Targets!$A$6:$A$45,0)),0))=0,SUM(Seasonality!$B$6:$B$18)=0),"",IFERROR(INDEX(Targets!$M$6:$M$45,MATCH('Weekly data'!$C160,Targets!$A$6:$A$45,0)),0)*$B160/SUM(Seasonality!$B$6:$B$18)),IF(Metrics!$J$17="Seasonal pipeline",IF(OR(N(IFERROR(INDEX(Targets!$M$6:$M$45,MATCH('Weekly data'!$C160,Targets!$A$6:$A$45,0)),0))=0,SUM(Seasonality!$C$6:$C$18)=0),"",IFERROR(INDEX(Targets!$M$6:$M$45,MATCH('Weekly data'!$C160,Targets!$A$6:$A$45,0)),0)*$C160/SUM(Seasonality!$C$6:$C$18)),IF(Metrics!$J$17="Quarter plan",IF(N(IFERROR(INDEX(Targets!$M$6:$M$45,MATCH('Weekly data'!$C160,Targets!$A$6:$A$45,0)),0))=0,"",IFERROR(INDEX(Targets!$M$6:$M$45,MATCH('Weekly data'!$C160,Targets!$A$6:$A$45,0)),0)),IF(AND(Metrics!$J$17="Weekly",ISNUMBER(Metrics!$K$17)),Metrics!$K$17,"")))))</f>
        <v/>
      </c>
      <c r="CO160">
        <f>IF(NOT(ISNUMBER('Weekly data'!P160)),"",IF(Metrics!$L$17="% of target",IF(ISNUMBER(CN160),IF(CN160=0,"",'Weekly data'!P160/CN160),""),'Weekly data'!P160))</f>
        <v/>
      </c>
      <c r="CP160">
        <f>IF(AND(ISNUMBER(CO160),ISNUMBER(CO159)),ABS(CO160-CO159),"")</f>
        <v/>
      </c>
      <c r="CQ160">
        <f>IF(COUNT(CO148:CO159)&lt;12,"",AVERAGE(CO148:CO159))</f>
        <v/>
      </c>
      <c r="CR160">
        <f>IF(COUNT(CP149:CP159)&lt;11,"",AVERAGE(CP149:CP159))</f>
        <v/>
      </c>
      <c r="CS160">
        <f>IF(OR(CQ160="",CR160=""),"",CQ160+2.66*CR160)</f>
        <v/>
      </c>
      <c r="CT160">
        <f>IF(OR(CQ160="",CR160=""),"",CQ160-2.66*CR160)</f>
        <v/>
      </c>
      <c r="CU160">
        <f>IF(OR(CQ160="",COUNT(CO153:CO160)&lt;8),"",IF(COUNTIF(CO153:CO160,"&gt;"&amp;CQ160)=8,"Above",IF(COUNTIF(CO153:CO160,"&lt;"&amp;CQ160)=8,"Below","")))</f>
        <v/>
      </c>
    </row>
    <row r="161">
      <c r="A161" s="8">
        <f>'Weekly data'!A161</f>
        <v/>
      </c>
      <c r="B161">
        <f>IF('Weekly data'!D161="","",INDEX(Seasonality!$B$6:$B$18,'Weekly data'!D161))</f>
        <v/>
      </c>
      <c r="C161">
        <f>IF('Weekly data'!D161="","",INDEX(Seasonality!$C$6:$C$18,'Weekly data'!D161))</f>
        <v/>
      </c>
      <c r="D161">
        <f>IF('Weekly data'!$C161="","",IF(Metrics!$J$6="Seasonal bookings",IF(OR(N(IFERROR(INDEX(Targets!$B$6:$B$45,MATCH('Weekly data'!$C161,Targets!$A$6:$A$45,0)),0))=0,SUM(Seasonality!$B$6:$B$18)=0),"",IFERROR(INDEX(Targets!$B$6:$B$45,MATCH('Weekly data'!$C161,Targets!$A$6:$A$45,0)),0)*$B161/SUM(Seasonality!$B$6:$B$18)),IF(Metrics!$J$6="Seasonal pipeline",IF(OR(N(IFERROR(INDEX(Targets!$B$6:$B$45,MATCH('Weekly data'!$C161,Targets!$A$6:$A$45,0)),0))=0,SUM(Seasonality!$C$6:$C$18)=0),"",IFERROR(INDEX(Targets!$B$6:$B$45,MATCH('Weekly data'!$C161,Targets!$A$6:$A$45,0)),0)*$C161/SUM(Seasonality!$C$6:$C$18)),IF(Metrics!$J$6="Quarter plan",IF(N(IFERROR(INDEX(Targets!$B$6:$B$45,MATCH('Weekly data'!$C161,Targets!$A$6:$A$45,0)),0))=0,"",IFERROR(INDEX(Targets!$B$6:$B$45,MATCH('Weekly data'!$C161,Targets!$A$6:$A$45,0)),0)),IF(AND(Metrics!$J$6="Weekly",ISNUMBER(Metrics!$K$6)),Metrics!$K$6,"")))))</f>
        <v/>
      </c>
      <c r="E161">
        <f>IF(NOT(ISNUMBER('Weekly data'!E161)),"",IF(Metrics!$L$6="% of target",IF(ISNUMBER(D161),IF(D161=0,"",'Weekly data'!E161/D161),""),'Weekly data'!E161))</f>
        <v/>
      </c>
      <c r="F161">
        <f>IF(AND(ISNUMBER(E161),ISNUMBER(E160)),ABS(E161-E160),"")</f>
        <v/>
      </c>
      <c r="G161">
        <f>IF(COUNT(E149:E160)&lt;12,"",AVERAGE(E149:E160))</f>
        <v/>
      </c>
      <c r="H161">
        <f>IF(COUNT(F150:F160)&lt;11,"",AVERAGE(F150:F160))</f>
        <v/>
      </c>
      <c r="I161">
        <f>IF(OR(G161="",H161=""),"",G161+2.66*H161)</f>
        <v/>
      </c>
      <c r="J161">
        <f>IF(OR(G161="",H161=""),"",G161-2.66*H161)</f>
        <v/>
      </c>
      <c r="K161">
        <f>IF(OR(G161="",COUNT(E154:E161)&lt;8),"",IF(COUNTIF(E154:E161,"&gt;"&amp;G161)=8,"Above",IF(COUNTIF(E154:E161,"&lt;"&amp;G161)=8,"Below","")))</f>
        <v/>
      </c>
      <c r="L161">
        <f>IF('Weekly data'!$C161="","",IF(Metrics!$J$7="Seasonal bookings",IF(OR(N(IFERROR(INDEX(Targets!$C$6:$C$45,MATCH('Weekly data'!$C161,Targets!$A$6:$A$45,0)),0))=0,SUM(Seasonality!$B$6:$B$18)=0),"",IFERROR(INDEX(Targets!$C$6:$C$45,MATCH('Weekly data'!$C161,Targets!$A$6:$A$45,0)),0)*$B161/SUM(Seasonality!$B$6:$B$18)),IF(Metrics!$J$7="Seasonal pipeline",IF(OR(N(IFERROR(INDEX(Targets!$C$6:$C$45,MATCH('Weekly data'!$C161,Targets!$A$6:$A$45,0)),0))=0,SUM(Seasonality!$C$6:$C$18)=0),"",IFERROR(INDEX(Targets!$C$6:$C$45,MATCH('Weekly data'!$C161,Targets!$A$6:$A$45,0)),0)*$C161/SUM(Seasonality!$C$6:$C$18)),IF(Metrics!$J$7="Quarter plan",IF(N(IFERROR(INDEX(Targets!$C$6:$C$45,MATCH('Weekly data'!$C161,Targets!$A$6:$A$45,0)),0))=0,"",IFERROR(INDEX(Targets!$C$6:$C$45,MATCH('Weekly data'!$C161,Targets!$A$6:$A$45,0)),0)),IF(AND(Metrics!$J$7="Weekly",ISNUMBER(Metrics!$K$7)),Metrics!$K$7,"")))))</f>
        <v/>
      </c>
      <c r="M161">
        <f>IF(NOT(ISNUMBER('Weekly data'!F161)),"",IF(Metrics!$L$7="% of target",IF(ISNUMBER(L161),IF(L161=0,"",'Weekly data'!F161/L161),""),'Weekly data'!F161))</f>
        <v/>
      </c>
      <c r="N161">
        <f>IF(AND(ISNUMBER(M161),ISNUMBER(M160)),ABS(M161-M160),"")</f>
        <v/>
      </c>
      <c r="O161">
        <f>IF(COUNT(M149:M160)&lt;12,"",AVERAGE(M149:M160))</f>
        <v/>
      </c>
      <c r="P161">
        <f>IF(COUNT(N150:N160)&lt;11,"",AVERAGE(N150:N160))</f>
        <v/>
      </c>
      <c r="Q161">
        <f>IF(OR(O161="",P161=""),"",O161+2.66*P161)</f>
        <v/>
      </c>
      <c r="R161">
        <f>IF(OR(O161="",P161=""),"",O161-2.66*P161)</f>
        <v/>
      </c>
      <c r="S161">
        <f>IF(OR(O161="",COUNT(M154:M161)&lt;8),"",IF(COUNTIF(M154:M161,"&gt;"&amp;O161)=8,"Above",IF(COUNTIF(M154:M161,"&lt;"&amp;O161)=8,"Below","")))</f>
        <v/>
      </c>
      <c r="T161">
        <f>IF('Weekly data'!$C161="","",IF(Metrics!$J$8="Seasonal bookings",IF(OR(N(IFERROR(INDEX(Targets!$D$6:$D$45,MATCH('Weekly data'!$C161,Targets!$A$6:$A$45,0)),0))=0,SUM(Seasonality!$B$6:$B$18)=0),"",IFERROR(INDEX(Targets!$D$6:$D$45,MATCH('Weekly data'!$C161,Targets!$A$6:$A$45,0)),0)*$B161/SUM(Seasonality!$B$6:$B$18)),IF(Metrics!$J$8="Seasonal pipeline",IF(OR(N(IFERROR(INDEX(Targets!$D$6:$D$45,MATCH('Weekly data'!$C161,Targets!$A$6:$A$45,0)),0))=0,SUM(Seasonality!$C$6:$C$18)=0),"",IFERROR(INDEX(Targets!$D$6:$D$45,MATCH('Weekly data'!$C161,Targets!$A$6:$A$45,0)),0)*$C161/SUM(Seasonality!$C$6:$C$18)),IF(Metrics!$J$8="Quarter plan",IF(N(IFERROR(INDEX(Targets!$D$6:$D$45,MATCH('Weekly data'!$C161,Targets!$A$6:$A$45,0)),0))=0,"",IFERROR(INDEX(Targets!$D$6:$D$45,MATCH('Weekly data'!$C161,Targets!$A$6:$A$45,0)),0)),IF(AND(Metrics!$J$8="Weekly",ISNUMBER(Metrics!$K$8)),Metrics!$K$8,"")))))</f>
        <v/>
      </c>
      <c r="U161">
        <f>IF(NOT(ISNUMBER('Weekly data'!G161)),"",IF(Metrics!$L$8="% of target",IF(ISNUMBER(T161),IF(T161=0,"",'Weekly data'!G161/T161),""),'Weekly data'!G161))</f>
        <v/>
      </c>
      <c r="V161">
        <f>IF(AND(ISNUMBER(U161),ISNUMBER(U160)),ABS(U161-U160),"")</f>
        <v/>
      </c>
      <c r="W161">
        <f>IF(COUNT(U149:U160)&lt;12,"",AVERAGE(U149:U160))</f>
        <v/>
      </c>
      <c r="X161">
        <f>IF(COUNT(V150:V160)&lt;11,"",AVERAGE(V150:V160))</f>
        <v/>
      </c>
      <c r="Y161">
        <f>IF(OR(W161="",X161=""),"",W161+2.66*X161)</f>
        <v/>
      </c>
      <c r="Z161">
        <f>IF(OR(W161="",X161=""),"",W161-2.66*X161)</f>
        <v/>
      </c>
      <c r="AA161">
        <f>IF(OR(W161="",COUNT(U154:U161)&lt;8),"",IF(COUNTIF(U154:U161,"&gt;"&amp;W161)=8,"Above",IF(COUNTIF(U154:U161,"&lt;"&amp;W161)=8,"Below","")))</f>
        <v/>
      </c>
      <c r="AB161">
        <f>IF('Weekly data'!$C161="","",IF(Metrics!$J$9="Seasonal bookings",IF(OR(N(IFERROR(INDEX(Targets!$E$6:$E$45,MATCH('Weekly data'!$C161,Targets!$A$6:$A$45,0)),0))=0,SUM(Seasonality!$B$6:$B$18)=0),"",IFERROR(INDEX(Targets!$E$6:$E$45,MATCH('Weekly data'!$C161,Targets!$A$6:$A$45,0)),0)*$B161/SUM(Seasonality!$B$6:$B$18)),IF(Metrics!$J$9="Seasonal pipeline",IF(OR(N(IFERROR(INDEX(Targets!$E$6:$E$45,MATCH('Weekly data'!$C161,Targets!$A$6:$A$45,0)),0))=0,SUM(Seasonality!$C$6:$C$18)=0),"",IFERROR(INDEX(Targets!$E$6:$E$45,MATCH('Weekly data'!$C161,Targets!$A$6:$A$45,0)),0)*$C161/SUM(Seasonality!$C$6:$C$18)),IF(Metrics!$J$9="Quarter plan",IF(N(IFERROR(INDEX(Targets!$E$6:$E$45,MATCH('Weekly data'!$C161,Targets!$A$6:$A$45,0)),0))=0,"",IFERROR(INDEX(Targets!$E$6:$E$45,MATCH('Weekly data'!$C161,Targets!$A$6:$A$45,0)),0)),IF(AND(Metrics!$J$9="Weekly",ISNUMBER(Metrics!$K$9)),Metrics!$K$9,"")))))</f>
        <v/>
      </c>
      <c r="AC161">
        <f>IF(NOT(ISNUMBER('Weekly data'!H161)),"",IF(Metrics!$L$9="% of target",IF(ISNUMBER(AB161),IF(AB161=0,"",'Weekly data'!H161/AB161),""),'Weekly data'!H161))</f>
        <v/>
      </c>
      <c r="AD161">
        <f>IF(AND(ISNUMBER(AC161),ISNUMBER(AC160)),ABS(AC161-AC160),"")</f>
        <v/>
      </c>
      <c r="AE161">
        <f>IF(COUNT(AC149:AC160)&lt;12,"",AVERAGE(AC149:AC160))</f>
        <v/>
      </c>
      <c r="AF161">
        <f>IF(COUNT(AD150:AD160)&lt;11,"",AVERAGE(AD150:AD160))</f>
        <v/>
      </c>
      <c r="AG161">
        <f>IF(OR(AE161="",AF161=""),"",AE161+2.66*AF161)</f>
        <v/>
      </c>
      <c r="AH161">
        <f>IF(OR(AE161="",AF161=""),"",AE161-2.66*AF161)</f>
        <v/>
      </c>
      <c r="AI161">
        <f>IF(OR(AE161="",COUNT(AC154:AC161)&lt;8),"",IF(COUNTIF(AC154:AC161,"&gt;"&amp;AE161)=8,"Above",IF(COUNTIF(AC154:AC161,"&lt;"&amp;AE161)=8,"Below","")))</f>
        <v/>
      </c>
      <c r="AJ161">
        <f>IF('Weekly data'!$C161="","",IF(Metrics!$J$10="Seasonal bookings",IF(OR(N(IFERROR(INDEX(Targets!$F$6:$F$45,MATCH('Weekly data'!$C161,Targets!$A$6:$A$45,0)),0))=0,SUM(Seasonality!$B$6:$B$18)=0),"",IFERROR(INDEX(Targets!$F$6:$F$45,MATCH('Weekly data'!$C161,Targets!$A$6:$A$45,0)),0)*$B161/SUM(Seasonality!$B$6:$B$18)),IF(Metrics!$J$10="Seasonal pipeline",IF(OR(N(IFERROR(INDEX(Targets!$F$6:$F$45,MATCH('Weekly data'!$C161,Targets!$A$6:$A$45,0)),0))=0,SUM(Seasonality!$C$6:$C$18)=0),"",IFERROR(INDEX(Targets!$F$6:$F$45,MATCH('Weekly data'!$C161,Targets!$A$6:$A$45,0)),0)*$C161/SUM(Seasonality!$C$6:$C$18)),IF(Metrics!$J$10="Quarter plan",IF(N(IFERROR(INDEX(Targets!$F$6:$F$45,MATCH('Weekly data'!$C161,Targets!$A$6:$A$45,0)),0))=0,"",IFERROR(INDEX(Targets!$F$6:$F$45,MATCH('Weekly data'!$C161,Targets!$A$6:$A$45,0)),0)),IF(AND(Metrics!$J$10="Weekly",ISNUMBER(Metrics!$K$10)),Metrics!$K$10,"")))))</f>
        <v/>
      </c>
      <c r="AK161">
        <f>IF(NOT(ISNUMBER('Weekly data'!I161)),"",IF(Metrics!$L$10="% of target",IF(ISNUMBER(AJ161),IF(AJ161=0,"",'Weekly data'!I161/AJ161),""),'Weekly data'!I161))</f>
        <v/>
      </c>
      <c r="AL161">
        <f>IF(AND(ISNUMBER(AK161),ISNUMBER(AK160)),ABS(AK161-AK160),"")</f>
        <v/>
      </c>
      <c r="AM161">
        <f>IF(COUNT(AK149:AK160)&lt;12,"",AVERAGE(AK149:AK160))</f>
        <v/>
      </c>
      <c r="AN161">
        <f>IF(COUNT(AL150:AL160)&lt;11,"",AVERAGE(AL150:AL160))</f>
        <v/>
      </c>
      <c r="AO161">
        <f>IF(OR(AM161="",AN161=""),"",AM161+2.66*AN161)</f>
        <v/>
      </c>
      <c r="AP161">
        <f>IF(OR(AM161="",AN161=""),"",AM161-2.66*AN161)</f>
        <v/>
      </c>
      <c r="AQ161">
        <f>IF(OR(AM161="",COUNT(AK154:AK161)&lt;8),"",IF(COUNTIF(AK154:AK161,"&gt;"&amp;AM161)=8,"Above",IF(COUNTIF(AK154:AK161,"&lt;"&amp;AM161)=8,"Below","")))</f>
        <v/>
      </c>
      <c r="AR161">
        <f>IF('Weekly data'!$C161="","",IF(Metrics!$J$11="Seasonal bookings",IF(OR(N(IFERROR(INDEX(Targets!$G$6:$G$45,MATCH('Weekly data'!$C161,Targets!$A$6:$A$45,0)),0))=0,SUM(Seasonality!$B$6:$B$18)=0),"",IFERROR(INDEX(Targets!$G$6:$G$45,MATCH('Weekly data'!$C161,Targets!$A$6:$A$45,0)),0)*$B161/SUM(Seasonality!$B$6:$B$18)),IF(Metrics!$J$11="Seasonal pipeline",IF(OR(N(IFERROR(INDEX(Targets!$G$6:$G$45,MATCH('Weekly data'!$C161,Targets!$A$6:$A$45,0)),0))=0,SUM(Seasonality!$C$6:$C$18)=0),"",IFERROR(INDEX(Targets!$G$6:$G$45,MATCH('Weekly data'!$C161,Targets!$A$6:$A$45,0)),0)*$C161/SUM(Seasonality!$C$6:$C$18)),IF(Metrics!$J$11="Quarter plan",IF(N(IFERROR(INDEX(Targets!$G$6:$G$45,MATCH('Weekly data'!$C161,Targets!$A$6:$A$45,0)),0))=0,"",IFERROR(INDEX(Targets!$G$6:$G$45,MATCH('Weekly data'!$C161,Targets!$A$6:$A$45,0)),0)),IF(AND(Metrics!$J$11="Weekly",ISNUMBER(Metrics!$K$11)),Metrics!$K$11,"")))))</f>
        <v/>
      </c>
      <c r="AS161">
        <f>IF(NOT(ISNUMBER('Weekly data'!J161)),"",IF(Metrics!$L$11="% of target",IF(ISNUMBER(AR161),IF(AR161=0,"",'Weekly data'!J161/AR161),""),'Weekly data'!J161))</f>
        <v/>
      </c>
      <c r="AT161">
        <f>IF(AND(ISNUMBER(AS161),ISNUMBER(AS160)),ABS(AS161-AS160),"")</f>
        <v/>
      </c>
      <c r="AU161">
        <f>IF(COUNT(AS149:AS160)&lt;12,"",AVERAGE(AS149:AS160))</f>
        <v/>
      </c>
      <c r="AV161">
        <f>IF(COUNT(AT150:AT160)&lt;11,"",AVERAGE(AT150:AT160))</f>
        <v/>
      </c>
      <c r="AW161">
        <f>IF(OR(AU161="",AV161=""),"",AU161+2.66*AV161)</f>
        <v/>
      </c>
      <c r="AX161">
        <f>IF(OR(AU161="",AV161=""),"",AU161-2.66*AV161)</f>
        <v/>
      </c>
      <c r="AY161">
        <f>IF(OR(AU161="",COUNT(AS154:AS161)&lt;8),"",IF(COUNTIF(AS154:AS161,"&gt;"&amp;AU161)=8,"Above",IF(COUNTIF(AS154:AS161,"&lt;"&amp;AU161)=8,"Below","")))</f>
        <v/>
      </c>
      <c r="AZ161">
        <f>IF('Weekly data'!$C161="","",IF(Metrics!$J$12="Seasonal bookings",IF(OR(N(IFERROR(INDEX(Targets!$H$6:$H$45,MATCH('Weekly data'!$C161,Targets!$A$6:$A$45,0)),0))=0,SUM(Seasonality!$B$6:$B$18)=0),"",IFERROR(INDEX(Targets!$H$6:$H$45,MATCH('Weekly data'!$C161,Targets!$A$6:$A$45,0)),0)*$B161/SUM(Seasonality!$B$6:$B$18)),IF(Metrics!$J$12="Seasonal pipeline",IF(OR(N(IFERROR(INDEX(Targets!$H$6:$H$45,MATCH('Weekly data'!$C161,Targets!$A$6:$A$45,0)),0))=0,SUM(Seasonality!$C$6:$C$18)=0),"",IFERROR(INDEX(Targets!$H$6:$H$45,MATCH('Weekly data'!$C161,Targets!$A$6:$A$45,0)),0)*$C161/SUM(Seasonality!$C$6:$C$18)),IF(Metrics!$J$12="Quarter plan",IF(N(IFERROR(INDEX(Targets!$H$6:$H$45,MATCH('Weekly data'!$C161,Targets!$A$6:$A$45,0)),0))=0,"",IFERROR(INDEX(Targets!$H$6:$H$45,MATCH('Weekly data'!$C161,Targets!$A$6:$A$45,0)),0)),IF(AND(Metrics!$J$12="Weekly",ISNUMBER(Metrics!$K$12)),Metrics!$K$12,"")))))</f>
        <v/>
      </c>
      <c r="BA161">
        <f>IF(NOT(ISNUMBER('Weekly data'!K161)),"",IF(Metrics!$L$12="% of target",IF(ISNUMBER(AZ161),IF(AZ161=0,"",'Weekly data'!K161/AZ161),""),'Weekly data'!K161))</f>
        <v/>
      </c>
      <c r="BB161">
        <f>IF(AND(ISNUMBER(BA161),ISNUMBER(BA160)),ABS(BA161-BA160),"")</f>
        <v/>
      </c>
      <c r="BC161">
        <f>IF(COUNT(BA149:BA160)&lt;12,"",AVERAGE(BA149:BA160))</f>
        <v/>
      </c>
      <c r="BD161">
        <f>IF(COUNT(BB150:BB160)&lt;11,"",AVERAGE(BB150:BB160))</f>
        <v/>
      </c>
      <c r="BE161">
        <f>IF(OR(BC161="",BD161=""),"",BC161+2.66*BD161)</f>
        <v/>
      </c>
      <c r="BF161">
        <f>IF(OR(BC161="",BD161=""),"",BC161-2.66*BD161)</f>
        <v/>
      </c>
      <c r="BG161">
        <f>IF(OR(BC161="",COUNT(BA154:BA161)&lt;8),"",IF(COUNTIF(BA154:BA161,"&gt;"&amp;BC161)=8,"Above",IF(COUNTIF(BA154:BA161,"&lt;"&amp;BC161)=8,"Below","")))</f>
        <v/>
      </c>
      <c r="BH161">
        <f>IF('Weekly data'!$C161="","",IF(Metrics!$J$13="Seasonal bookings",IF(OR(N(IFERROR(INDEX(Targets!$I$6:$I$45,MATCH('Weekly data'!$C161,Targets!$A$6:$A$45,0)),0))=0,SUM(Seasonality!$B$6:$B$18)=0),"",IFERROR(INDEX(Targets!$I$6:$I$45,MATCH('Weekly data'!$C161,Targets!$A$6:$A$45,0)),0)*$B161/SUM(Seasonality!$B$6:$B$18)),IF(Metrics!$J$13="Seasonal pipeline",IF(OR(N(IFERROR(INDEX(Targets!$I$6:$I$45,MATCH('Weekly data'!$C161,Targets!$A$6:$A$45,0)),0))=0,SUM(Seasonality!$C$6:$C$18)=0),"",IFERROR(INDEX(Targets!$I$6:$I$45,MATCH('Weekly data'!$C161,Targets!$A$6:$A$45,0)),0)*$C161/SUM(Seasonality!$C$6:$C$18)),IF(Metrics!$J$13="Quarter plan",IF(N(IFERROR(INDEX(Targets!$I$6:$I$45,MATCH('Weekly data'!$C161,Targets!$A$6:$A$45,0)),0))=0,"",IFERROR(INDEX(Targets!$I$6:$I$45,MATCH('Weekly data'!$C161,Targets!$A$6:$A$45,0)),0)),IF(AND(Metrics!$J$13="Weekly",ISNUMBER(Metrics!$K$13)),Metrics!$K$13,"")))))</f>
        <v/>
      </c>
      <c r="BI161">
        <f>IF(NOT(ISNUMBER('Weekly data'!L161)),"",IF(Metrics!$L$13="% of target",IF(ISNUMBER(BH161),IF(BH161=0,"",'Weekly data'!L161/BH161),""),'Weekly data'!L161))</f>
        <v/>
      </c>
      <c r="BJ161">
        <f>IF(AND(ISNUMBER(BI161),ISNUMBER(BI160)),ABS(BI161-BI160),"")</f>
        <v/>
      </c>
      <c r="BK161">
        <f>IF(COUNT(BI149:BI160)&lt;12,"",AVERAGE(BI149:BI160))</f>
        <v/>
      </c>
      <c r="BL161">
        <f>IF(COUNT(BJ150:BJ160)&lt;11,"",AVERAGE(BJ150:BJ160))</f>
        <v/>
      </c>
      <c r="BM161">
        <f>IF(OR(BK161="",BL161=""),"",BK161+2.66*BL161)</f>
        <v/>
      </c>
      <c r="BN161">
        <f>IF(OR(BK161="",BL161=""),"",BK161-2.66*BL161)</f>
        <v/>
      </c>
      <c r="BO161">
        <f>IF(OR(BK161="",COUNT(BI154:BI161)&lt;8),"",IF(COUNTIF(BI154:BI161,"&gt;"&amp;BK161)=8,"Above",IF(COUNTIF(BI154:BI161,"&lt;"&amp;BK161)=8,"Below","")))</f>
        <v/>
      </c>
      <c r="BP161">
        <f>IF('Weekly data'!$C161="","",IF(Metrics!$J$14="Seasonal bookings",IF(OR(N(IFERROR(INDEX(Targets!$J$6:$J$45,MATCH('Weekly data'!$C161,Targets!$A$6:$A$45,0)),0))=0,SUM(Seasonality!$B$6:$B$18)=0),"",IFERROR(INDEX(Targets!$J$6:$J$45,MATCH('Weekly data'!$C161,Targets!$A$6:$A$45,0)),0)*$B161/SUM(Seasonality!$B$6:$B$18)),IF(Metrics!$J$14="Seasonal pipeline",IF(OR(N(IFERROR(INDEX(Targets!$J$6:$J$45,MATCH('Weekly data'!$C161,Targets!$A$6:$A$45,0)),0))=0,SUM(Seasonality!$C$6:$C$18)=0),"",IFERROR(INDEX(Targets!$J$6:$J$45,MATCH('Weekly data'!$C161,Targets!$A$6:$A$45,0)),0)*$C161/SUM(Seasonality!$C$6:$C$18)),IF(Metrics!$J$14="Quarter plan",IF(N(IFERROR(INDEX(Targets!$J$6:$J$45,MATCH('Weekly data'!$C161,Targets!$A$6:$A$45,0)),0))=0,"",IFERROR(INDEX(Targets!$J$6:$J$45,MATCH('Weekly data'!$C161,Targets!$A$6:$A$45,0)),0)),IF(AND(Metrics!$J$14="Weekly",ISNUMBER(Metrics!$K$14)),Metrics!$K$14,"")))))</f>
        <v/>
      </c>
      <c r="BQ161">
        <f>IF(NOT(ISNUMBER('Weekly data'!M161)),"",IF(Metrics!$L$14="% of target",IF(ISNUMBER(BP161),IF(BP161=0,"",'Weekly data'!M161/BP161),""),'Weekly data'!M161))</f>
        <v/>
      </c>
      <c r="BR161">
        <f>IF(AND(ISNUMBER(BQ161),ISNUMBER(BQ160)),ABS(BQ161-BQ160),"")</f>
        <v/>
      </c>
      <c r="BS161">
        <f>IF(COUNT(BQ149:BQ160)&lt;12,"",AVERAGE(BQ149:BQ160))</f>
        <v/>
      </c>
      <c r="BT161">
        <f>IF(COUNT(BR150:BR160)&lt;11,"",AVERAGE(BR150:BR160))</f>
        <v/>
      </c>
      <c r="BU161">
        <f>IF(OR(BS161="",BT161=""),"",BS161+2.66*BT161)</f>
        <v/>
      </c>
      <c r="BV161">
        <f>IF(OR(BS161="",BT161=""),"",BS161-2.66*BT161)</f>
        <v/>
      </c>
      <c r="BW161">
        <f>IF(OR(BS161="",COUNT(BQ154:BQ161)&lt;8),"",IF(COUNTIF(BQ154:BQ161,"&gt;"&amp;BS161)=8,"Above",IF(COUNTIF(BQ154:BQ161,"&lt;"&amp;BS161)=8,"Below","")))</f>
        <v/>
      </c>
      <c r="BX161">
        <f>IF('Weekly data'!$C161="","",IF(Metrics!$J$15="Seasonal bookings",IF(OR(N(IFERROR(INDEX(Targets!$K$6:$K$45,MATCH('Weekly data'!$C161,Targets!$A$6:$A$45,0)),0))=0,SUM(Seasonality!$B$6:$B$18)=0),"",IFERROR(INDEX(Targets!$K$6:$K$45,MATCH('Weekly data'!$C161,Targets!$A$6:$A$45,0)),0)*$B161/SUM(Seasonality!$B$6:$B$18)),IF(Metrics!$J$15="Seasonal pipeline",IF(OR(N(IFERROR(INDEX(Targets!$K$6:$K$45,MATCH('Weekly data'!$C161,Targets!$A$6:$A$45,0)),0))=0,SUM(Seasonality!$C$6:$C$18)=0),"",IFERROR(INDEX(Targets!$K$6:$K$45,MATCH('Weekly data'!$C161,Targets!$A$6:$A$45,0)),0)*$C161/SUM(Seasonality!$C$6:$C$18)),IF(Metrics!$J$15="Quarter plan",IF(N(IFERROR(INDEX(Targets!$K$6:$K$45,MATCH('Weekly data'!$C161,Targets!$A$6:$A$45,0)),0))=0,"",IFERROR(INDEX(Targets!$K$6:$K$45,MATCH('Weekly data'!$C161,Targets!$A$6:$A$45,0)),0)),IF(AND(Metrics!$J$15="Weekly",ISNUMBER(Metrics!$K$15)),Metrics!$K$15,"")))))</f>
        <v/>
      </c>
      <c r="BY161">
        <f>IF(NOT(ISNUMBER('Weekly data'!N161)),"",IF(Metrics!$L$15="% of target",IF(ISNUMBER(BX161),IF(BX161=0,"",'Weekly data'!N161/BX161),""),'Weekly data'!N161))</f>
        <v/>
      </c>
      <c r="BZ161">
        <f>IF(AND(ISNUMBER(BY161),ISNUMBER(BY160)),ABS(BY161-BY160),"")</f>
        <v/>
      </c>
      <c r="CA161">
        <f>IF(COUNT(BY149:BY160)&lt;12,"",AVERAGE(BY149:BY160))</f>
        <v/>
      </c>
      <c r="CB161">
        <f>IF(COUNT(BZ150:BZ160)&lt;11,"",AVERAGE(BZ150:BZ160))</f>
        <v/>
      </c>
      <c r="CC161">
        <f>IF(OR(CA161="",CB161=""),"",CA161+2.66*CB161)</f>
        <v/>
      </c>
      <c r="CD161">
        <f>IF(OR(CA161="",CB161=""),"",CA161-2.66*CB161)</f>
        <v/>
      </c>
      <c r="CE161">
        <f>IF(OR(CA161="",COUNT(BY154:BY161)&lt;8),"",IF(COUNTIF(BY154:BY161,"&gt;"&amp;CA161)=8,"Above",IF(COUNTIF(BY154:BY161,"&lt;"&amp;CA161)=8,"Below","")))</f>
        <v/>
      </c>
      <c r="CF161">
        <f>IF('Weekly data'!$C161="","",IF(Metrics!$J$16="Seasonal bookings",IF(OR(N(IFERROR(INDEX(Targets!$L$6:$L$45,MATCH('Weekly data'!$C161,Targets!$A$6:$A$45,0)),0))=0,SUM(Seasonality!$B$6:$B$18)=0),"",IFERROR(INDEX(Targets!$L$6:$L$45,MATCH('Weekly data'!$C161,Targets!$A$6:$A$45,0)),0)*$B161/SUM(Seasonality!$B$6:$B$18)),IF(Metrics!$J$16="Seasonal pipeline",IF(OR(N(IFERROR(INDEX(Targets!$L$6:$L$45,MATCH('Weekly data'!$C161,Targets!$A$6:$A$45,0)),0))=0,SUM(Seasonality!$C$6:$C$18)=0),"",IFERROR(INDEX(Targets!$L$6:$L$45,MATCH('Weekly data'!$C161,Targets!$A$6:$A$45,0)),0)*$C161/SUM(Seasonality!$C$6:$C$18)),IF(Metrics!$J$16="Quarter plan",IF(N(IFERROR(INDEX(Targets!$L$6:$L$45,MATCH('Weekly data'!$C161,Targets!$A$6:$A$45,0)),0))=0,"",IFERROR(INDEX(Targets!$L$6:$L$45,MATCH('Weekly data'!$C161,Targets!$A$6:$A$45,0)),0)),IF(AND(Metrics!$J$16="Weekly",ISNUMBER(Metrics!$K$16)),Metrics!$K$16,"")))))</f>
        <v/>
      </c>
      <c r="CG161">
        <f>IF(NOT(ISNUMBER('Weekly data'!O161)),"",IF(Metrics!$L$16="% of target",IF(ISNUMBER(CF161),IF(CF161=0,"",'Weekly data'!O161/CF161),""),'Weekly data'!O161))</f>
        <v/>
      </c>
      <c r="CH161">
        <f>IF(AND(ISNUMBER(CG161),ISNUMBER(CG160)),ABS(CG161-CG160),"")</f>
        <v/>
      </c>
      <c r="CI161">
        <f>IF(COUNT(CG149:CG160)&lt;12,"",AVERAGE(CG149:CG160))</f>
        <v/>
      </c>
      <c r="CJ161">
        <f>IF(COUNT(CH150:CH160)&lt;11,"",AVERAGE(CH150:CH160))</f>
        <v/>
      </c>
      <c r="CK161">
        <f>IF(OR(CI161="",CJ161=""),"",CI161+2.66*CJ161)</f>
        <v/>
      </c>
      <c r="CL161">
        <f>IF(OR(CI161="",CJ161=""),"",CI161-2.66*CJ161)</f>
        <v/>
      </c>
      <c r="CM161">
        <f>IF(OR(CI161="",COUNT(CG154:CG161)&lt;8),"",IF(COUNTIF(CG154:CG161,"&gt;"&amp;CI161)=8,"Above",IF(COUNTIF(CG154:CG161,"&lt;"&amp;CI161)=8,"Below","")))</f>
        <v/>
      </c>
      <c r="CN161">
        <f>IF('Weekly data'!$C161="","",IF(Metrics!$J$17="Seasonal bookings",IF(OR(N(IFERROR(INDEX(Targets!$M$6:$M$45,MATCH('Weekly data'!$C161,Targets!$A$6:$A$45,0)),0))=0,SUM(Seasonality!$B$6:$B$18)=0),"",IFERROR(INDEX(Targets!$M$6:$M$45,MATCH('Weekly data'!$C161,Targets!$A$6:$A$45,0)),0)*$B161/SUM(Seasonality!$B$6:$B$18)),IF(Metrics!$J$17="Seasonal pipeline",IF(OR(N(IFERROR(INDEX(Targets!$M$6:$M$45,MATCH('Weekly data'!$C161,Targets!$A$6:$A$45,0)),0))=0,SUM(Seasonality!$C$6:$C$18)=0),"",IFERROR(INDEX(Targets!$M$6:$M$45,MATCH('Weekly data'!$C161,Targets!$A$6:$A$45,0)),0)*$C161/SUM(Seasonality!$C$6:$C$18)),IF(Metrics!$J$17="Quarter plan",IF(N(IFERROR(INDEX(Targets!$M$6:$M$45,MATCH('Weekly data'!$C161,Targets!$A$6:$A$45,0)),0))=0,"",IFERROR(INDEX(Targets!$M$6:$M$45,MATCH('Weekly data'!$C161,Targets!$A$6:$A$45,0)),0)),IF(AND(Metrics!$J$17="Weekly",ISNUMBER(Metrics!$K$17)),Metrics!$K$17,"")))))</f>
        <v/>
      </c>
      <c r="CO161">
        <f>IF(NOT(ISNUMBER('Weekly data'!P161)),"",IF(Metrics!$L$17="% of target",IF(ISNUMBER(CN161),IF(CN161=0,"",'Weekly data'!P161/CN161),""),'Weekly data'!P161))</f>
        <v/>
      </c>
      <c r="CP161">
        <f>IF(AND(ISNUMBER(CO161),ISNUMBER(CO160)),ABS(CO161-CO160),"")</f>
        <v/>
      </c>
      <c r="CQ161">
        <f>IF(COUNT(CO149:CO160)&lt;12,"",AVERAGE(CO149:CO160))</f>
        <v/>
      </c>
      <c r="CR161">
        <f>IF(COUNT(CP150:CP160)&lt;11,"",AVERAGE(CP150:CP160))</f>
        <v/>
      </c>
      <c r="CS161">
        <f>IF(OR(CQ161="",CR161=""),"",CQ161+2.66*CR161)</f>
        <v/>
      </c>
      <c r="CT161">
        <f>IF(OR(CQ161="",CR161=""),"",CQ161-2.66*CR161)</f>
        <v/>
      </c>
      <c r="CU161">
        <f>IF(OR(CQ161="",COUNT(CO154:CO161)&lt;8),"",IF(COUNTIF(CO154:CO161,"&gt;"&amp;CQ161)=8,"Above",IF(COUNTIF(CO154:CO161,"&lt;"&amp;CQ161)=8,"Below","")))</f>
        <v/>
      </c>
    </row>
    <row r="162">
      <c r="A162" s="8">
        <f>'Weekly data'!A162</f>
        <v/>
      </c>
      <c r="B162">
        <f>IF('Weekly data'!D162="","",INDEX(Seasonality!$B$6:$B$18,'Weekly data'!D162))</f>
        <v/>
      </c>
      <c r="C162">
        <f>IF('Weekly data'!D162="","",INDEX(Seasonality!$C$6:$C$18,'Weekly data'!D162))</f>
        <v/>
      </c>
      <c r="D162">
        <f>IF('Weekly data'!$C162="","",IF(Metrics!$J$6="Seasonal bookings",IF(OR(N(IFERROR(INDEX(Targets!$B$6:$B$45,MATCH('Weekly data'!$C162,Targets!$A$6:$A$45,0)),0))=0,SUM(Seasonality!$B$6:$B$18)=0),"",IFERROR(INDEX(Targets!$B$6:$B$45,MATCH('Weekly data'!$C162,Targets!$A$6:$A$45,0)),0)*$B162/SUM(Seasonality!$B$6:$B$18)),IF(Metrics!$J$6="Seasonal pipeline",IF(OR(N(IFERROR(INDEX(Targets!$B$6:$B$45,MATCH('Weekly data'!$C162,Targets!$A$6:$A$45,0)),0))=0,SUM(Seasonality!$C$6:$C$18)=0),"",IFERROR(INDEX(Targets!$B$6:$B$45,MATCH('Weekly data'!$C162,Targets!$A$6:$A$45,0)),0)*$C162/SUM(Seasonality!$C$6:$C$18)),IF(Metrics!$J$6="Quarter plan",IF(N(IFERROR(INDEX(Targets!$B$6:$B$45,MATCH('Weekly data'!$C162,Targets!$A$6:$A$45,0)),0))=0,"",IFERROR(INDEX(Targets!$B$6:$B$45,MATCH('Weekly data'!$C162,Targets!$A$6:$A$45,0)),0)),IF(AND(Metrics!$J$6="Weekly",ISNUMBER(Metrics!$K$6)),Metrics!$K$6,"")))))</f>
        <v/>
      </c>
      <c r="E162">
        <f>IF(NOT(ISNUMBER('Weekly data'!E162)),"",IF(Metrics!$L$6="% of target",IF(ISNUMBER(D162),IF(D162=0,"",'Weekly data'!E162/D162),""),'Weekly data'!E162))</f>
        <v/>
      </c>
      <c r="F162">
        <f>IF(AND(ISNUMBER(E162),ISNUMBER(E161)),ABS(E162-E161),"")</f>
        <v/>
      </c>
      <c r="G162">
        <f>IF(COUNT(E150:E161)&lt;12,"",AVERAGE(E150:E161))</f>
        <v/>
      </c>
      <c r="H162">
        <f>IF(COUNT(F151:F161)&lt;11,"",AVERAGE(F151:F161))</f>
        <v/>
      </c>
      <c r="I162">
        <f>IF(OR(G162="",H162=""),"",G162+2.66*H162)</f>
        <v/>
      </c>
      <c r="J162">
        <f>IF(OR(G162="",H162=""),"",G162-2.66*H162)</f>
        <v/>
      </c>
      <c r="K162">
        <f>IF(OR(G162="",COUNT(E155:E162)&lt;8),"",IF(COUNTIF(E155:E162,"&gt;"&amp;G162)=8,"Above",IF(COUNTIF(E155:E162,"&lt;"&amp;G162)=8,"Below","")))</f>
        <v/>
      </c>
      <c r="L162">
        <f>IF('Weekly data'!$C162="","",IF(Metrics!$J$7="Seasonal bookings",IF(OR(N(IFERROR(INDEX(Targets!$C$6:$C$45,MATCH('Weekly data'!$C162,Targets!$A$6:$A$45,0)),0))=0,SUM(Seasonality!$B$6:$B$18)=0),"",IFERROR(INDEX(Targets!$C$6:$C$45,MATCH('Weekly data'!$C162,Targets!$A$6:$A$45,0)),0)*$B162/SUM(Seasonality!$B$6:$B$18)),IF(Metrics!$J$7="Seasonal pipeline",IF(OR(N(IFERROR(INDEX(Targets!$C$6:$C$45,MATCH('Weekly data'!$C162,Targets!$A$6:$A$45,0)),0))=0,SUM(Seasonality!$C$6:$C$18)=0),"",IFERROR(INDEX(Targets!$C$6:$C$45,MATCH('Weekly data'!$C162,Targets!$A$6:$A$45,0)),0)*$C162/SUM(Seasonality!$C$6:$C$18)),IF(Metrics!$J$7="Quarter plan",IF(N(IFERROR(INDEX(Targets!$C$6:$C$45,MATCH('Weekly data'!$C162,Targets!$A$6:$A$45,0)),0))=0,"",IFERROR(INDEX(Targets!$C$6:$C$45,MATCH('Weekly data'!$C162,Targets!$A$6:$A$45,0)),0)),IF(AND(Metrics!$J$7="Weekly",ISNUMBER(Metrics!$K$7)),Metrics!$K$7,"")))))</f>
        <v/>
      </c>
      <c r="M162">
        <f>IF(NOT(ISNUMBER('Weekly data'!F162)),"",IF(Metrics!$L$7="% of target",IF(ISNUMBER(L162),IF(L162=0,"",'Weekly data'!F162/L162),""),'Weekly data'!F162))</f>
        <v/>
      </c>
      <c r="N162">
        <f>IF(AND(ISNUMBER(M162),ISNUMBER(M161)),ABS(M162-M161),"")</f>
        <v/>
      </c>
      <c r="O162">
        <f>IF(COUNT(M150:M161)&lt;12,"",AVERAGE(M150:M161))</f>
        <v/>
      </c>
      <c r="P162">
        <f>IF(COUNT(N151:N161)&lt;11,"",AVERAGE(N151:N161))</f>
        <v/>
      </c>
      <c r="Q162">
        <f>IF(OR(O162="",P162=""),"",O162+2.66*P162)</f>
        <v/>
      </c>
      <c r="R162">
        <f>IF(OR(O162="",P162=""),"",O162-2.66*P162)</f>
        <v/>
      </c>
      <c r="S162">
        <f>IF(OR(O162="",COUNT(M155:M162)&lt;8),"",IF(COUNTIF(M155:M162,"&gt;"&amp;O162)=8,"Above",IF(COUNTIF(M155:M162,"&lt;"&amp;O162)=8,"Below","")))</f>
        <v/>
      </c>
      <c r="T162">
        <f>IF('Weekly data'!$C162="","",IF(Metrics!$J$8="Seasonal bookings",IF(OR(N(IFERROR(INDEX(Targets!$D$6:$D$45,MATCH('Weekly data'!$C162,Targets!$A$6:$A$45,0)),0))=0,SUM(Seasonality!$B$6:$B$18)=0),"",IFERROR(INDEX(Targets!$D$6:$D$45,MATCH('Weekly data'!$C162,Targets!$A$6:$A$45,0)),0)*$B162/SUM(Seasonality!$B$6:$B$18)),IF(Metrics!$J$8="Seasonal pipeline",IF(OR(N(IFERROR(INDEX(Targets!$D$6:$D$45,MATCH('Weekly data'!$C162,Targets!$A$6:$A$45,0)),0))=0,SUM(Seasonality!$C$6:$C$18)=0),"",IFERROR(INDEX(Targets!$D$6:$D$45,MATCH('Weekly data'!$C162,Targets!$A$6:$A$45,0)),0)*$C162/SUM(Seasonality!$C$6:$C$18)),IF(Metrics!$J$8="Quarter plan",IF(N(IFERROR(INDEX(Targets!$D$6:$D$45,MATCH('Weekly data'!$C162,Targets!$A$6:$A$45,0)),0))=0,"",IFERROR(INDEX(Targets!$D$6:$D$45,MATCH('Weekly data'!$C162,Targets!$A$6:$A$45,0)),0)),IF(AND(Metrics!$J$8="Weekly",ISNUMBER(Metrics!$K$8)),Metrics!$K$8,"")))))</f>
        <v/>
      </c>
      <c r="U162">
        <f>IF(NOT(ISNUMBER('Weekly data'!G162)),"",IF(Metrics!$L$8="% of target",IF(ISNUMBER(T162),IF(T162=0,"",'Weekly data'!G162/T162),""),'Weekly data'!G162))</f>
        <v/>
      </c>
      <c r="V162">
        <f>IF(AND(ISNUMBER(U162),ISNUMBER(U161)),ABS(U162-U161),"")</f>
        <v/>
      </c>
      <c r="W162">
        <f>IF(COUNT(U150:U161)&lt;12,"",AVERAGE(U150:U161))</f>
        <v/>
      </c>
      <c r="X162">
        <f>IF(COUNT(V151:V161)&lt;11,"",AVERAGE(V151:V161))</f>
        <v/>
      </c>
      <c r="Y162">
        <f>IF(OR(W162="",X162=""),"",W162+2.66*X162)</f>
        <v/>
      </c>
      <c r="Z162">
        <f>IF(OR(W162="",X162=""),"",W162-2.66*X162)</f>
        <v/>
      </c>
      <c r="AA162">
        <f>IF(OR(W162="",COUNT(U155:U162)&lt;8),"",IF(COUNTIF(U155:U162,"&gt;"&amp;W162)=8,"Above",IF(COUNTIF(U155:U162,"&lt;"&amp;W162)=8,"Below","")))</f>
        <v/>
      </c>
      <c r="AB162">
        <f>IF('Weekly data'!$C162="","",IF(Metrics!$J$9="Seasonal bookings",IF(OR(N(IFERROR(INDEX(Targets!$E$6:$E$45,MATCH('Weekly data'!$C162,Targets!$A$6:$A$45,0)),0))=0,SUM(Seasonality!$B$6:$B$18)=0),"",IFERROR(INDEX(Targets!$E$6:$E$45,MATCH('Weekly data'!$C162,Targets!$A$6:$A$45,0)),0)*$B162/SUM(Seasonality!$B$6:$B$18)),IF(Metrics!$J$9="Seasonal pipeline",IF(OR(N(IFERROR(INDEX(Targets!$E$6:$E$45,MATCH('Weekly data'!$C162,Targets!$A$6:$A$45,0)),0))=0,SUM(Seasonality!$C$6:$C$18)=0),"",IFERROR(INDEX(Targets!$E$6:$E$45,MATCH('Weekly data'!$C162,Targets!$A$6:$A$45,0)),0)*$C162/SUM(Seasonality!$C$6:$C$18)),IF(Metrics!$J$9="Quarter plan",IF(N(IFERROR(INDEX(Targets!$E$6:$E$45,MATCH('Weekly data'!$C162,Targets!$A$6:$A$45,0)),0))=0,"",IFERROR(INDEX(Targets!$E$6:$E$45,MATCH('Weekly data'!$C162,Targets!$A$6:$A$45,0)),0)),IF(AND(Metrics!$J$9="Weekly",ISNUMBER(Metrics!$K$9)),Metrics!$K$9,"")))))</f>
        <v/>
      </c>
      <c r="AC162">
        <f>IF(NOT(ISNUMBER('Weekly data'!H162)),"",IF(Metrics!$L$9="% of target",IF(ISNUMBER(AB162),IF(AB162=0,"",'Weekly data'!H162/AB162),""),'Weekly data'!H162))</f>
        <v/>
      </c>
      <c r="AD162">
        <f>IF(AND(ISNUMBER(AC162),ISNUMBER(AC161)),ABS(AC162-AC161),"")</f>
        <v/>
      </c>
      <c r="AE162">
        <f>IF(COUNT(AC150:AC161)&lt;12,"",AVERAGE(AC150:AC161))</f>
        <v/>
      </c>
      <c r="AF162">
        <f>IF(COUNT(AD151:AD161)&lt;11,"",AVERAGE(AD151:AD161))</f>
        <v/>
      </c>
      <c r="AG162">
        <f>IF(OR(AE162="",AF162=""),"",AE162+2.66*AF162)</f>
        <v/>
      </c>
      <c r="AH162">
        <f>IF(OR(AE162="",AF162=""),"",AE162-2.66*AF162)</f>
        <v/>
      </c>
      <c r="AI162">
        <f>IF(OR(AE162="",COUNT(AC155:AC162)&lt;8),"",IF(COUNTIF(AC155:AC162,"&gt;"&amp;AE162)=8,"Above",IF(COUNTIF(AC155:AC162,"&lt;"&amp;AE162)=8,"Below","")))</f>
        <v/>
      </c>
      <c r="AJ162">
        <f>IF('Weekly data'!$C162="","",IF(Metrics!$J$10="Seasonal bookings",IF(OR(N(IFERROR(INDEX(Targets!$F$6:$F$45,MATCH('Weekly data'!$C162,Targets!$A$6:$A$45,0)),0))=0,SUM(Seasonality!$B$6:$B$18)=0),"",IFERROR(INDEX(Targets!$F$6:$F$45,MATCH('Weekly data'!$C162,Targets!$A$6:$A$45,0)),0)*$B162/SUM(Seasonality!$B$6:$B$18)),IF(Metrics!$J$10="Seasonal pipeline",IF(OR(N(IFERROR(INDEX(Targets!$F$6:$F$45,MATCH('Weekly data'!$C162,Targets!$A$6:$A$45,0)),0))=0,SUM(Seasonality!$C$6:$C$18)=0),"",IFERROR(INDEX(Targets!$F$6:$F$45,MATCH('Weekly data'!$C162,Targets!$A$6:$A$45,0)),0)*$C162/SUM(Seasonality!$C$6:$C$18)),IF(Metrics!$J$10="Quarter plan",IF(N(IFERROR(INDEX(Targets!$F$6:$F$45,MATCH('Weekly data'!$C162,Targets!$A$6:$A$45,0)),0))=0,"",IFERROR(INDEX(Targets!$F$6:$F$45,MATCH('Weekly data'!$C162,Targets!$A$6:$A$45,0)),0)),IF(AND(Metrics!$J$10="Weekly",ISNUMBER(Metrics!$K$10)),Metrics!$K$10,"")))))</f>
        <v/>
      </c>
      <c r="AK162">
        <f>IF(NOT(ISNUMBER('Weekly data'!I162)),"",IF(Metrics!$L$10="% of target",IF(ISNUMBER(AJ162),IF(AJ162=0,"",'Weekly data'!I162/AJ162),""),'Weekly data'!I162))</f>
        <v/>
      </c>
      <c r="AL162">
        <f>IF(AND(ISNUMBER(AK162),ISNUMBER(AK161)),ABS(AK162-AK161),"")</f>
        <v/>
      </c>
      <c r="AM162">
        <f>IF(COUNT(AK150:AK161)&lt;12,"",AVERAGE(AK150:AK161))</f>
        <v/>
      </c>
      <c r="AN162">
        <f>IF(COUNT(AL151:AL161)&lt;11,"",AVERAGE(AL151:AL161))</f>
        <v/>
      </c>
      <c r="AO162">
        <f>IF(OR(AM162="",AN162=""),"",AM162+2.66*AN162)</f>
        <v/>
      </c>
      <c r="AP162">
        <f>IF(OR(AM162="",AN162=""),"",AM162-2.66*AN162)</f>
        <v/>
      </c>
      <c r="AQ162">
        <f>IF(OR(AM162="",COUNT(AK155:AK162)&lt;8),"",IF(COUNTIF(AK155:AK162,"&gt;"&amp;AM162)=8,"Above",IF(COUNTIF(AK155:AK162,"&lt;"&amp;AM162)=8,"Below","")))</f>
        <v/>
      </c>
      <c r="AR162">
        <f>IF('Weekly data'!$C162="","",IF(Metrics!$J$11="Seasonal bookings",IF(OR(N(IFERROR(INDEX(Targets!$G$6:$G$45,MATCH('Weekly data'!$C162,Targets!$A$6:$A$45,0)),0))=0,SUM(Seasonality!$B$6:$B$18)=0),"",IFERROR(INDEX(Targets!$G$6:$G$45,MATCH('Weekly data'!$C162,Targets!$A$6:$A$45,0)),0)*$B162/SUM(Seasonality!$B$6:$B$18)),IF(Metrics!$J$11="Seasonal pipeline",IF(OR(N(IFERROR(INDEX(Targets!$G$6:$G$45,MATCH('Weekly data'!$C162,Targets!$A$6:$A$45,0)),0))=0,SUM(Seasonality!$C$6:$C$18)=0),"",IFERROR(INDEX(Targets!$G$6:$G$45,MATCH('Weekly data'!$C162,Targets!$A$6:$A$45,0)),0)*$C162/SUM(Seasonality!$C$6:$C$18)),IF(Metrics!$J$11="Quarter plan",IF(N(IFERROR(INDEX(Targets!$G$6:$G$45,MATCH('Weekly data'!$C162,Targets!$A$6:$A$45,0)),0))=0,"",IFERROR(INDEX(Targets!$G$6:$G$45,MATCH('Weekly data'!$C162,Targets!$A$6:$A$45,0)),0)),IF(AND(Metrics!$J$11="Weekly",ISNUMBER(Metrics!$K$11)),Metrics!$K$11,"")))))</f>
        <v/>
      </c>
      <c r="AS162">
        <f>IF(NOT(ISNUMBER('Weekly data'!J162)),"",IF(Metrics!$L$11="% of target",IF(ISNUMBER(AR162),IF(AR162=0,"",'Weekly data'!J162/AR162),""),'Weekly data'!J162))</f>
        <v/>
      </c>
      <c r="AT162">
        <f>IF(AND(ISNUMBER(AS162),ISNUMBER(AS161)),ABS(AS162-AS161),"")</f>
        <v/>
      </c>
      <c r="AU162">
        <f>IF(COUNT(AS150:AS161)&lt;12,"",AVERAGE(AS150:AS161))</f>
        <v/>
      </c>
      <c r="AV162">
        <f>IF(COUNT(AT151:AT161)&lt;11,"",AVERAGE(AT151:AT161))</f>
        <v/>
      </c>
      <c r="AW162">
        <f>IF(OR(AU162="",AV162=""),"",AU162+2.66*AV162)</f>
        <v/>
      </c>
      <c r="AX162">
        <f>IF(OR(AU162="",AV162=""),"",AU162-2.66*AV162)</f>
        <v/>
      </c>
      <c r="AY162">
        <f>IF(OR(AU162="",COUNT(AS155:AS162)&lt;8),"",IF(COUNTIF(AS155:AS162,"&gt;"&amp;AU162)=8,"Above",IF(COUNTIF(AS155:AS162,"&lt;"&amp;AU162)=8,"Below","")))</f>
        <v/>
      </c>
      <c r="AZ162">
        <f>IF('Weekly data'!$C162="","",IF(Metrics!$J$12="Seasonal bookings",IF(OR(N(IFERROR(INDEX(Targets!$H$6:$H$45,MATCH('Weekly data'!$C162,Targets!$A$6:$A$45,0)),0))=0,SUM(Seasonality!$B$6:$B$18)=0),"",IFERROR(INDEX(Targets!$H$6:$H$45,MATCH('Weekly data'!$C162,Targets!$A$6:$A$45,0)),0)*$B162/SUM(Seasonality!$B$6:$B$18)),IF(Metrics!$J$12="Seasonal pipeline",IF(OR(N(IFERROR(INDEX(Targets!$H$6:$H$45,MATCH('Weekly data'!$C162,Targets!$A$6:$A$45,0)),0))=0,SUM(Seasonality!$C$6:$C$18)=0),"",IFERROR(INDEX(Targets!$H$6:$H$45,MATCH('Weekly data'!$C162,Targets!$A$6:$A$45,0)),0)*$C162/SUM(Seasonality!$C$6:$C$18)),IF(Metrics!$J$12="Quarter plan",IF(N(IFERROR(INDEX(Targets!$H$6:$H$45,MATCH('Weekly data'!$C162,Targets!$A$6:$A$45,0)),0))=0,"",IFERROR(INDEX(Targets!$H$6:$H$45,MATCH('Weekly data'!$C162,Targets!$A$6:$A$45,0)),0)),IF(AND(Metrics!$J$12="Weekly",ISNUMBER(Metrics!$K$12)),Metrics!$K$12,"")))))</f>
        <v/>
      </c>
      <c r="BA162">
        <f>IF(NOT(ISNUMBER('Weekly data'!K162)),"",IF(Metrics!$L$12="% of target",IF(ISNUMBER(AZ162),IF(AZ162=0,"",'Weekly data'!K162/AZ162),""),'Weekly data'!K162))</f>
        <v/>
      </c>
      <c r="BB162">
        <f>IF(AND(ISNUMBER(BA162),ISNUMBER(BA161)),ABS(BA162-BA161),"")</f>
        <v/>
      </c>
      <c r="BC162">
        <f>IF(COUNT(BA150:BA161)&lt;12,"",AVERAGE(BA150:BA161))</f>
        <v/>
      </c>
      <c r="BD162">
        <f>IF(COUNT(BB151:BB161)&lt;11,"",AVERAGE(BB151:BB161))</f>
        <v/>
      </c>
      <c r="BE162">
        <f>IF(OR(BC162="",BD162=""),"",BC162+2.66*BD162)</f>
        <v/>
      </c>
      <c r="BF162">
        <f>IF(OR(BC162="",BD162=""),"",BC162-2.66*BD162)</f>
        <v/>
      </c>
      <c r="BG162">
        <f>IF(OR(BC162="",COUNT(BA155:BA162)&lt;8),"",IF(COUNTIF(BA155:BA162,"&gt;"&amp;BC162)=8,"Above",IF(COUNTIF(BA155:BA162,"&lt;"&amp;BC162)=8,"Below","")))</f>
        <v/>
      </c>
      <c r="BH162">
        <f>IF('Weekly data'!$C162="","",IF(Metrics!$J$13="Seasonal bookings",IF(OR(N(IFERROR(INDEX(Targets!$I$6:$I$45,MATCH('Weekly data'!$C162,Targets!$A$6:$A$45,0)),0))=0,SUM(Seasonality!$B$6:$B$18)=0),"",IFERROR(INDEX(Targets!$I$6:$I$45,MATCH('Weekly data'!$C162,Targets!$A$6:$A$45,0)),0)*$B162/SUM(Seasonality!$B$6:$B$18)),IF(Metrics!$J$13="Seasonal pipeline",IF(OR(N(IFERROR(INDEX(Targets!$I$6:$I$45,MATCH('Weekly data'!$C162,Targets!$A$6:$A$45,0)),0))=0,SUM(Seasonality!$C$6:$C$18)=0),"",IFERROR(INDEX(Targets!$I$6:$I$45,MATCH('Weekly data'!$C162,Targets!$A$6:$A$45,0)),0)*$C162/SUM(Seasonality!$C$6:$C$18)),IF(Metrics!$J$13="Quarter plan",IF(N(IFERROR(INDEX(Targets!$I$6:$I$45,MATCH('Weekly data'!$C162,Targets!$A$6:$A$45,0)),0))=0,"",IFERROR(INDEX(Targets!$I$6:$I$45,MATCH('Weekly data'!$C162,Targets!$A$6:$A$45,0)),0)),IF(AND(Metrics!$J$13="Weekly",ISNUMBER(Metrics!$K$13)),Metrics!$K$13,"")))))</f>
        <v/>
      </c>
      <c r="BI162">
        <f>IF(NOT(ISNUMBER('Weekly data'!L162)),"",IF(Metrics!$L$13="% of target",IF(ISNUMBER(BH162),IF(BH162=0,"",'Weekly data'!L162/BH162),""),'Weekly data'!L162))</f>
        <v/>
      </c>
      <c r="BJ162">
        <f>IF(AND(ISNUMBER(BI162),ISNUMBER(BI161)),ABS(BI162-BI161),"")</f>
        <v/>
      </c>
      <c r="BK162">
        <f>IF(COUNT(BI150:BI161)&lt;12,"",AVERAGE(BI150:BI161))</f>
        <v/>
      </c>
      <c r="BL162">
        <f>IF(COUNT(BJ151:BJ161)&lt;11,"",AVERAGE(BJ151:BJ161))</f>
        <v/>
      </c>
      <c r="BM162">
        <f>IF(OR(BK162="",BL162=""),"",BK162+2.66*BL162)</f>
        <v/>
      </c>
      <c r="BN162">
        <f>IF(OR(BK162="",BL162=""),"",BK162-2.66*BL162)</f>
        <v/>
      </c>
      <c r="BO162">
        <f>IF(OR(BK162="",COUNT(BI155:BI162)&lt;8),"",IF(COUNTIF(BI155:BI162,"&gt;"&amp;BK162)=8,"Above",IF(COUNTIF(BI155:BI162,"&lt;"&amp;BK162)=8,"Below","")))</f>
        <v/>
      </c>
      <c r="BP162">
        <f>IF('Weekly data'!$C162="","",IF(Metrics!$J$14="Seasonal bookings",IF(OR(N(IFERROR(INDEX(Targets!$J$6:$J$45,MATCH('Weekly data'!$C162,Targets!$A$6:$A$45,0)),0))=0,SUM(Seasonality!$B$6:$B$18)=0),"",IFERROR(INDEX(Targets!$J$6:$J$45,MATCH('Weekly data'!$C162,Targets!$A$6:$A$45,0)),0)*$B162/SUM(Seasonality!$B$6:$B$18)),IF(Metrics!$J$14="Seasonal pipeline",IF(OR(N(IFERROR(INDEX(Targets!$J$6:$J$45,MATCH('Weekly data'!$C162,Targets!$A$6:$A$45,0)),0))=0,SUM(Seasonality!$C$6:$C$18)=0),"",IFERROR(INDEX(Targets!$J$6:$J$45,MATCH('Weekly data'!$C162,Targets!$A$6:$A$45,0)),0)*$C162/SUM(Seasonality!$C$6:$C$18)),IF(Metrics!$J$14="Quarter plan",IF(N(IFERROR(INDEX(Targets!$J$6:$J$45,MATCH('Weekly data'!$C162,Targets!$A$6:$A$45,0)),0))=0,"",IFERROR(INDEX(Targets!$J$6:$J$45,MATCH('Weekly data'!$C162,Targets!$A$6:$A$45,0)),0)),IF(AND(Metrics!$J$14="Weekly",ISNUMBER(Metrics!$K$14)),Metrics!$K$14,"")))))</f>
        <v/>
      </c>
      <c r="BQ162">
        <f>IF(NOT(ISNUMBER('Weekly data'!M162)),"",IF(Metrics!$L$14="% of target",IF(ISNUMBER(BP162),IF(BP162=0,"",'Weekly data'!M162/BP162),""),'Weekly data'!M162))</f>
        <v/>
      </c>
      <c r="BR162">
        <f>IF(AND(ISNUMBER(BQ162),ISNUMBER(BQ161)),ABS(BQ162-BQ161),"")</f>
        <v/>
      </c>
      <c r="BS162">
        <f>IF(COUNT(BQ150:BQ161)&lt;12,"",AVERAGE(BQ150:BQ161))</f>
        <v/>
      </c>
      <c r="BT162">
        <f>IF(COUNT(BR151:BR161)&lt;11,"",AVERAGE(BR151:BR161))</f>
        <v/>
      </c>
      <c r="BU162">
        <f>IF(OR(BS162="",BT162=""),"",BS162+2.66*BT162)</f>
        <v/>
      </c>
      <c r="BV162">
        <f>IF(OR(BS162="",BT162=""),"",BS162-2.66*BT162)</f>
        <v/>
      </c>
      <c r="BW162">
        <f>IF(OR(BS162="",COUNT(BQ155:BQ162)&lt;8),"",IF(COUNTIF(BQ155:BQ162,"&gt;"&amp;BS162)=8,"Above",IF(COUNTIF(BQ155:BQ162,"&lt;"&amp;BS162)=8,"Below","")))</f>
        <v/>
      </c>
      <c r="BX162">
        <f>IF('Weekly data'!$C162="","",IF(Metrics!$J$15="Seasonal bookings",IF(OR(N(IFERROR(INDEX(Targets!$K$6:$K$45,MATCH('Weekly data'!$C162,Targets!$A$6:$A$45,0)),0))=0,SUM(Seasonality!$B$6:$B$18)=0),"",IFERROR(INDEX(Targets!$K$6:$K$45,MATCH('Weekly data'!$C162,Targets!$A$6:$A$45,0)),0)*$B162/SUM(Seasonality!$B$6:$B$18)),IF(Metrics!$J$15="Seasonal pipeline",IF(OR(N(IFERROR(INDEX(Targets!$K$6:$K$45,MATCH('Weekly data'!$C162,Targets!$A$6:$A$45,0)),0))=0,SUM(Seasonality!$C$6:$C$18)=0),"",IFERROR(INDEX(Targets!$K$6:$K$45,MATCH('Weekly data'!$C162,Targets!$A$6:$A$45,0)),0)*$C162/SUM(Seasonality!$C$6:$C$18)),IF(Metrics!$J$15="Quarter plan",IF(N(IFERROR(INDEX(Targets!$K$6:$K$45,MATCH('Weekly data'!$C162,Targets!$A$6:$A$45,0)),0))=0,"",IFERROR(INDEX(Targets!$K$6:$K$45,MATCH('Weekly data'!$C162,Targets!$A$6:$A$45,0)),0)),IF(AND(Metrics!$J$15="Weekly",ISNUMBER(Metrics!$K$15)),Metrics!$K$15,"")))))</f>
        <v/>
      </c>
      <c r="BY162">
        <f>IF(NOT(ISNUMBER('Weekly data'!N162)),"",IF(Metrics!$L$15="% of target",IF(ISNUMBER(BX162),IF(BX162=0,"",'Weekly data'!N162/BX162),""),'Weekly data'!N162))</f>
        <v/>
      </c>
      <c r="BZ162">
        <f>IF(AND(ISNUMBER(BY162),ISNUMBER(BY161)),ABS(BY162-BY161),"")</f>
        <v/>
      </c>
      <c r="CA162">
        <f>IF(COUNT(BY150:BY161)&lt;12,"",AVERAGE(BY150:BY161))</f>
        <v/>
      </c>
      <c r="CB162">
        <f>IF(COUNT(BZ151:BZ161)&lt;11,"",AVERAGE(BZ151:BZ161))</f>
        <v/>
      </c>
      <c r="CC162">
        <f>IF(OR(CA162="",CB162=""),"",CA162+2.66*CB162)</f>
        <v/>
      </c>
      <c r="CD162">
        <f>IF(OR(CA162="",CB162=""),"",CA162-2.66*CB162)</f>
        <v/>
      </c>
      <c r="CE162">
        <f>IF(OR(CA162="",COUNT(BY155:BY162)&lt;8),"",IF(COUNTIF(BY155:BY162,"&gt;"&amp;CA162)=8,"Above",IF(COUNTIF(BY155:BY162,"&lt;"&amp;CA162)=8,"Below","")))</f>
        <v/>
      </c>
      <c r="CF162">
        <f>IF('Weekly data'!$C162="","",IF(Metrics!$J$16="Seasonal bookings",IF(OR(N(IFERROR(INDEX(Targets!$L$6:$L$45,MATCH('Weekly data'!$C162,Targets!$A$6:$A$45,0)),0))=0,SUM(Seasonality!$B$6:$B$18)=0),"",IFERROR(INDEX(Targets!$L$6:$L$45,MATCH('Weekly data'!$C162,Targets!$A$6:$A$45,0)),0)*$B162/SUM(Seasonality!$B$6:$B$18)),IF(Metrics!$J$16="Seasonal pipeline",IF(OR(N(IFERROR(INDEX(Targets!$L$6:$L$45,MATCH('Weekly data'!$C162,Targets!$A$6:$A$45,0)),0))=0,SUM(Seasonality!$C$6:$C$18)=0),"",IFERROR(INDEX(Targets!$L$6:$L$45,MATCH('Weekly data'!$C162,Targets!$A$6:$A$45,0)),0)*$C162/SUM(Seasonality!$C$6:$C$18)),IF(Metrics!$J$16="Quarter plan",IF(N(IFERROR(INDEX(Targets!$L$6:$L$45,MATCH('Weekly data'!$C162,Targets!$A$6:$A$45,0)),0))=0,"",IFERROR(INDEX(Targets!$L$6:$L$45,MATCH('Weekly data'!$C162,Targets!$A$6:$A$45,0)),0)),IF(AND(Metrics!$J$16="Weekly",ISNUMBER(Metrics!$K$16)),Metrics!$K$16,"")))))</f>
        <v/>
      </c>
      <c r="CG162">
        <f>IF(NOT(ISNUMBER('Weekly data'!O162)),"",IF(Metrics!$L$16="% of target",IF(ISNUMBER(CF162),IF(CF162=0,"",'Weekly data'!O162/CF162),""),'Weekly data'!O162))</f>
        <v/>
      </c>
      <c r="CH162">
        <f>IF(AND(ISNUMBER(CG162),ISNUMBER(CG161)),ABS(CG162-CG161),"")</f>
        <v/>
      </c>
      <c r="CI162">
        <f>IF(COUNT(CG150:CG161)&lt;12,"",AVERAGE(CG150:CG161))</f>
        <v/>
      </c>
      <c r="CJ162">
        <f>IF(COUNT(CH151:CH161)&lt;11,"",AVERAGE(CH151:CH161))</f>
        <v/>
      </c>
      <c r="CK162">
        <f>IF(OR(CI162="",CJ162=""),"",CI162+2.66*CJ162)</f>
        <v/>
      </c>
      <c r="CL162">
        <f>IF(OR(CI162="",CJ162=""),"",CI162-2.66*CJ162)</f>
        <v/>
      </c>
      <c r="CM162">
        <f>IF(OR(CI162="",COUNT(CG155:CG162)&lt;8),"",IF(COUNTIF(CG155:CG162,"&gt;"&amp;CI162)=8,"Above",IF(COUNTIF(CG155:CG162,"&lt;"&amp;CI162)=8,"Below","")))</f>
        <v/>
      </c>
      <c r="CN162">
        <f>IF('Weekly data'!$C162="","",IF(Metrics!$J$17="Seasonal bookings",IF(OR(N(IFERROR(INDEX(Targets!$M$6:$M$45,MATCH('Weekly data'!$C162,Targets!$A$6:$A$45,0)),0))=0,SUM(Seasonality!$B$6:$B$18)=0),"",IFERROR(INDEX(Targets!$M$6:$M$45,MATCH('Weekly data'!$C162,Targets!$A$6:$A$45,0)),0)*$B162/SUM(Seasonality!$B$6:$B$18)),IF(Metrics!$J$17="Seasonal pipeline",IF(OR(N(IFERROR(INDEX(Targets!$M$6:$M$45,MATCH('Weekly data'!$C162,Targets!$A$6:$A$45,0)),0))=0,SUM(Seasonality!$C$6:$C$18)=0),"",IFERROR(INDEX(Targets!$M$6:$M$45,MATCH('Weekly data'!$C162,Targets!$A$6:$A$45,0)),0)*$C162/SUM(Seasonality!$C$6:$C$18)),IF(Metrics!$J$17="Quarter plan",IF(N(IFERROR(INDEX(Targets!$M$6:$M$45,MATCH('Weekly data'!$C162,Targets!$A$6:$A$45,0)),0))=0,"",IFERROR(INDEX(Targets!$M$6:$M$45,MATCH('Weekly data'!$C162,Targets!$A$6:$A$45,0)),0)),IF(AND(Metrics!$J$17="Weekly",ISNUMBER(Metrics!$K$17)),Metrics!$K$17,"")))))</f>
        <v/>
      </c>
      <c r="CO162">
        <f>IF(NOT(ISNUMBER('Weekly data'!P162)),"",IF(Metrics!$L$17="% of target",IF(ISNUMBER(CN162),IF(CN162=0,"",'Weekly data'!P162/CN162),""),'Weekly data'!P162))</f>
        <v/>
      </c>
      <c r="CP162">
        <f>IF(AND(ISNUMBER(CO162),ISNUMBER(CO161)),ABS(CO162-CO161),"")</f>
        <v/>
      </c>
      <c r="CQ162">
        <f>IF(COUNT(CO150:CO161)&lt;12,"",AVERAGE(CO150:CO161))</f>
        <v/>
      </c>
      <c r="CR162">
        <f>IF(COUNT(CP151:CP161)&lt;11,"",AVERAGE(CP151:CP161))</f>
        <v/>
      </c>
      <c r="CS162">
        <f>IF(OR(CQ162="",CR162=""),"",CQ162+2.66*CR162)</f>
        <v/>
      </c>
      <c r="CT162">
        <f>IF(OR(CQ162="",CR162=""),"",CQ162-2.66*CR162)</f>
        <v/>
      </c>
      <c r="CU162">
        <f>IF(OR(CQ162="",COUNT(CO155:CO162)&lt;8),"",IF(COUNTIF(CO155:CO162,"&gt;"&amp;CQ162)=8,"Above",IF(COUNTIF(CO155:CO162,"&lt;"&amp;CQ162)=8,"Below","")))</f>
        <v/>
      </c>
    </row>
    <row r="163">
      <c r="A163" s="8">
        <f>'Weekly data'!A163</f>
        <v/>
      </c>
      <c r="B163">
        <f>IF('Weekly data'!D163="","",INDEX(Seasonality!$B$6:$B$18,'Weekly data'!D163))</f>
        <v/>
      </c>
      <c r="C163">
        <f>IF('Weekly data'!D163="","",INDEX(Seasonality!$C$6:$C$18,'Weekly data'!D163))</f>
        <v/>
      </c>
      <c r="D163">
        <f>IF('Weekly data'!$C163="","",IF(Metrics!$J$6="Seasonal bookings",IF(OR(N(IFERROR(INDEX(Targets!$B$6:$B$45,MATCH('Weekly data'!$C163,Targets!$A$6:$A$45,0)),0))=0,SUM(Seasonality!$B$6:$B$18)=0),"",IFERROR(INDEX(Targets!$B$6:$B$45,MATCH('Weekly data'!$C163,Targets!$A$6:$A$45,0)),0)*$B163/SUM(Seasonality!$B$6:$B$18)),IF(Metrics!$J$6="Seasonal pipeline",IF(OR(N(IFERROR(INDEX(Targets!$B$6:$B$45,MATCH('Weekly data'!$C163,Targets!$A$6:$A$45,0)),0))=0,SUM(Seasonality!$C$6:$C$18)=0),"",IFERROR(INDEX(Targets!$B$6:$B$45,MATCH('Weekly data'!$C163,Targets!$A$6:$A$45,0)),0)*$C163/SUM(Seasonality!$C$6:$C$18)),IF(Metrics!$J$6="Quarter plan",IF(N(IFERROR(INDEX(Targets!$B$6:$B$45,MATCH('Weekly data'!$C163,Targets!$A$6:$A$45,0)),0))=0,"",IFERROR(INDEX(Targets!$B$6:$B$45,MATCH('Weekly data'!$C163,Targets!$A$6:$A$45,0)),0)),IF(AND(Metrics!$J$6="Weekly",ISNUMBER(Metrics!$K$6)),Metrics!$K$6,"")))))</f>
        <v/>
      </c>
      <c r="E163">
        <f>IF(NOT(ISNUMBER('Weekly data'!E163)),"",IF(Metrics!$L$6="% of target",IF(ISNUMBER(D163),IF(D163=0,"",'Weekly data'!E163/D163),""),'Weekly data'!E163))</f>
        <v/>
      </c>
      <c r="F163">
        <f>IF(AND(ISNUMBER(E163),ISNUMBER(E162)),ABS(E163-E162),"")</f>
        <v/>
      </c>
      <c r="G163">
        <f>IF(COUNT(E151:E162)&lt;12,"",AVERAGE(E151:E162))</f>
        <v/>
      </c>
      <c r="H163">
        <f>IF(COUNT(F152:F162)&lt;11,"",AVERAGE(F152:F162))</f>
        <v/>
      </c>
      <c r="I163">
        <f>IF(OR(G163="",H163=""),"",G163+2.66*H163)</f>
        <v/>
      </c>
      <c r="J163">
        <f>IF(OR(G163="",H163=""),"",G163-2.66*H163)</f>
        <v/>
      </c>
      <c r="K163">
        <f>IF(OR(G163="",COUNT(E156:E163)&lt;8),"",IF(COUNTIF(E156:E163,"&gt;"&amp;G163)=8,"Above",IF(COUNTIF(E156:E163,"&lt;"&amp;G163)=8,"Below","")))</f>
        <v/>
      </c>
      <c r="L163">
        <f>IF('Weekly data'!$C163="","",IF(Metrics!$J$7="Seasonal bookings",IF(OR(N(IFERROR(INDEX(Targets!$C$6:$C$45,MATCH('Weekly data'!$C163,Targets!$A$6:$A$45,0)),0))=0,SUM(Seasonality!$B$6:$B$18)=0),"",IFERROR(INDEX(Targets!$C$6:$C$45,MATCH('Weekly data'!$C163,Targets!$A$6:$A$45,0)),0)*$B163/SUM(Seasonality!$B$6:$B$18)),IF(Metrics!$J$7="Seasonal pipeline",IF(OR(N(IFERROR(INDEX(Targets!$C$6:$C$45,MATCH('Weekly data'!$C163,Targets!$A$6:$A$45,0)),0))=0,SUM(Seasonality!$C$6:$C$18)=0),"",IFERROR(INDEX(Targets!$C$6:$C$45,MATCH('Weekly data'!$C163,Targets!$A$6:$A$45,0)),0)*$C163/SUM(Seasonality!$C$6:$C$18)),IF(Metrics!$J$7="Quarter plan",IF(N(IFERROR(INDEX(Targets!$C$6:$C$45,MATCH('Weekly data'!$C163,Targets!$A$6:$A$45,0)),0))=0,"",IFERROR(INDEX(Targets!$C$6:$C$45,MATCH('Weekly data'!$C163,Targets!$A$6:$A$45,0)),0)),IF(AND(Metrics!$J$7="Weekly",ISNUMBER(Metrics!$K$7)),Metrics!$K$7,"")))))</f>
        <v/>
      </c>
      <c r="M163">
        <f>IF(NOT(ISNUMBER('Weekly data'!F163)),"",IF(Metrics!$L$7="% of target",IF(ISNUMBER(L163),IF(L163=0,"",'Weekly data'!F163/L163),""),'Weekly data'!F163))</f>
        <v/>
      </c>
      <c r="N163">
        <f>IF(AND(ISNUMBER(M163),ISNUMBER(M162)),ABS(M163-M162),"")</f>
        <v/>
      </c>
      <c r="O163">
        <f>IF(COUNT(M151:M162)&lt;12,"",AVERAGE(M151:M162))</f>
        <v/>
      </c>
      <c r="P163">
        <f>IF(COUNT(N152:N162)&lt;11,"",AVERAGE(N152:N162))</f>
        <v/>
      </c>
      <c r="Q163">
        <f>IF(OR(O163="",P163=""),"",O163+2.66*P163)</f>
        <v/>
      </c>
      <c r="R163">
        <f>IF(OR(O163="",P163=""),"",O163-2.66*P163)</f>
        <v/>
      </c>
      <c r="S163">
        <f>IF(OR(O163="",COUNT(M156:M163)&lt;8),"",IF(COUNTIF(M156:M163,"&gt;"&amp;O163)=8,"Above",IF(COUNTIF(M156:M163,"&lt;"&amp;O163)=8,"Below","")))</f>
        <v/>
      </c>
      <c r="T163">
        <f>IF('Weekly data'!$C163="","",IF(Metrics!$J$8="Seasonal bookings",IF(OR(N(IFERROR(INDEX(Targets!$D$6:$D$45,MATCH('Weekly data'!$C163,Targets!$A$6:$A$45,0)),0))=0,SUM(Seasonality!$B$6:$B$18)=0),"",IFERROR(INDEX(Targets!$D$6:$D$45,MATCH('Weekly data'!$C163,Targets!$A$6:$A$45,0)),0)*$B163/SUM(Seasonality!$B$6:$B$18)),IF(Metrics!$J$8="Seasonal pipeline",IF(OR(N(IFERROR(INDEX(Targets!$D$6:$D$45,MATCH('Weekly data'!$C163,Targets!$A$6:$A$45,0)),0))=0,SUM(Seasonality!$C$6:$C$18)=0),"",IFERROR(INDEX(Targets!$D$6:$D$45,MATCH('Weekly data'!$C163,Targets!$A$6:$A$45,0)),0)*$C163/SUM(Seasonality!$C$6:$C$18)),IF(Metrics!$J$8="Quarter plan",IF(N(IFERROR(INDEX(Targets!$D$6:$D$45,MATCH('Weekly data'!$C163,Targets!$A$6:$A$45,0)),0))=0,"",IFERROR(INDEX(Targets!$D$6:$D$45,MATCH('Weekly data'!$C163,Targets!$A$6:$A$45,0)),0)),IF(AND(Metrics!$J$8="Weekly",ISNUMBER(Metrics!$K$8)),Metrics!$K$8,"")))))</f>
        <v/>
      </c>
      <c r="U163">
        <f>IF(NOT(ISNUMBER('Weekly data'!G163)),"",IF(Metrics!$L$8="% of target",IF(ISNUMBER(T163),IF(T163=0,"",'Weekly data'!G163/T163),""),'Weekly data'!G163))</f>
        <v/>
      </c>
      <c r="V163">
        <f>IF(AND(ISNUMBER(U163),ISNUMBER(U162)),ABS(U163-U162),"")</f>
        <v/>
      </c>
      <c r="W163">
        <f>IF(COUNT(U151:U162)&lt;12,"",AVERAGE(U151:U162))</f>
        <v/>
      </c>
      <c r="X163">
        <f>IF(COUNT(V152:V162)&lt;11,"",AVERAGE(V152:V162))</f>
        <v/>
      </c>
      <c r="Y163">
        <f>IF(OR(W163="",X163=""),"",W163+2.66*X163)</f>
        <v/>
      </c>
      <c r="Z163">
        <f>IF(OR(W163="",X163=""),"",W163-2.66*X163)</f>
        <v/>
      </c>
      <c r="AA163">
        <f>IF(OR(W163="",COUNT(U156:U163)&lt;8),"",IF(COUNTIF(U156:U163,"&gt;"&amp;W163)=8,"Above",IF(COUNTIF(U156:U163,"&lt;"&amp;W163)=8,"Below","")))</f>
        <v/>
      </c>
      <c r="AB163">
        <f>IF('Weekly data'!$C163="","",IF(Metrics!$J$9="Seasonal bookings",IF(OR(N(IFERROR(INDEX(Targets!$E$6:$E$45,MATCH('Weekly data'!$C163,Targets!$A$6:$A$45,0)),0))=0,SUM(Seasonality!$B$6:$B$18)=0),"",IFERROR(INDEX(Targets!$E$6:$E$45,MATCH('Weekly data'!$C163,Targets!$A$6:$A$45,0)),0)*$B163/SUM(Seasonality!$B$6:$B$18)),IF(Metrics!$J$9="Seasonal pipeline",IF(OR(N(IFERROR(INDEX(Targets!$E$6:$E$45,MATCH('Weekly data'!$C163,Targets!$A$6:$A$45,0)),0))=0,SUM(Seasonality!$C$6:$C$18)=0),"",IFERROR(INDEX(Targets!$E$6:$E$45,MATCH('Weekly data'!$C163,Targets!$A$6:$A$45,0)),0)*$C163/SUM(Seasonality!$C$6:$C$18)),IF(Metrics!$J$9="Quarter plan",IF(N(IFERROR(INDEX(Targets!$E$6:$E$45,MATCH('Weekly data'!$C163,Targets!$A$6:$A$45,0)),0))=0,"",IFERROR(INDEX(Targets!$E$6:$E$45,MATCH('Weekly data'!$C163,Targets!$A$6:$A$45,0)),0)),IF(AND(Metrics!$J$9="Weekly",ISNUMBER(Metrics!$K$9)),Metrics!$K$9,"")))))</f>
        <v/>
      </c>
      <c r="AC163">
        <f>IF(NOT(ISNUMBER('Weekly data'!H163)),"",IF(Metrics!$L$9="% of target",IF(ISNUMBER(AB163),IF(AB163=0,"",'Weekly data'!H163/AB163),""),'Weekly data'!H163))</f>
        <v/>
      </c>
      <c r="AD163">
        <f>IF(AND(ISNUMBER(AC163),ISNUMBER(AC162)),ABS(AC163-AC162),"")</f>
        <v/>
      </c>
      <c r="AE163">
        <f>IF(COUNT(AC151:AC162)&lt;12,"",AVERAGE(AC151:AC162))</f>
        <v/>
      </c>
      <c r="AF163">
        <f>IF(COUNT(AD152:AD162)&lt;11,"",AVERAGE(AD152:AD162))</f>
        <v/>
      </c>
      <c r="AG163">
        <f>IF(OR(AE163="",AF163=""),"",AE163+2.66*AF163)</f>
        <v/>
      </c>
      <c r="AH163">
        <f>IF(OR(AE163="",AF163=""),"",AE163-2.66*AF163)</f>
        <v/>
      </c>
      <c r="AI163">
        <f>IF(OR(AE163="",COUNT(AC156:AC163)&lt;8),"",IF(COUNTIF(AC156:AC163,"&gt;"&amp;AE163)=8,"Above",IF(COUNTIF(AC156:AC163,"&lt;"&amp;AE163)=8,"Below","")))</f>
        <v/>
      </c>
      <c r="AJ163">
        <f>IF('Weekly data'!$C163="","",IF(Metrics!$J$10="Seasonal bookings",IF(OR(N(IFERROR(INDEX(Targets!$F$6:$F$45,MATCH('Weekly data'!$C163,Targets!$A$6:$A$45,0)),0))=0,SUM(Seasonality!$B$6:$B$18)=0),"",IFERROR(INDEX(Targets!$F$6:$F$45,MATCH('Weekly data'!$C163,Targets!$A$6:$A$45,0)),0)*$B163/SUM(Seasonality!$B$6:$B$18)),IF(Metrics!$J$10="Seasonal pipeline",IF(OR(N(IFERROR(INDEX(Targets!$F$6:$F$45,MATCH('Weekly data'!$C163,Targets!$A$6:$A$45,0)),0))=0,SUM(Seasonality!$C$6:$C$18)=0),"",IFERROR(INDEX(Targets!$F$6:$F$45,MATCH('Weekly data'!$C163,Targets!$A$6:$A$45,0)),0)*$C163/SUM(Seasonality!$C$6:$C$18)),IF(Metrics!$J$10="Quarter plan",IF(N(IFERROR(INDEX(Targets!$F$6:$F$45,MATCH('Weekly data'!$C163,Targets!$A$6:$A$45,0)),0))=0,"",IFERROR(INDEX(Targets!$F$6:$F$45,MATCH('Weekly data'!$C163,Targets!$A$6:$A$45,0)),0)),IF(AND(Metrics!$J$10="Weekly",ISNUMBER(Metrics!$K$10)),Metrics!$K$10,"")))))</f>
        <v/>
      </c>
      <c r="AK163">
        <f>IF(NOT(ISNUMBER('Weekly data'!I163)),"",IF(Metrics!$L$10="% of target",IF(ISNUMBER(AJ163),IF(AJ163=0,"",'Weekly data'!I163/AJ163),""),'Weekly data'!I163))</f>
        <v/>
      </c>
      <c r="AL163">
        <f>IF(AND(ISNUMBER(AK163),ISNUMBER(AK162)),ABS(AK163-AK162),"")</f>
        <v/>
      </c>
      <c r="AM163">
        <f>IF(COUNT(AK151:AK162)&lt;12,"",AVERAGE(AK151:AK162))</f>
        <v/>
      </c>
      <c r="AN163">
        <f>IF(COUNT(AL152:AL162)&lt;11,"",AVERAGE(AL152:AL162))</f>
        <v/>
      </c>
      <c r="AO163">
        <f>IF(OR(AM163="",AN163=""),"",AM163+2.66*AN163)</f>
        <v/>
      </c>
      <c r="AP163">
        <f>IF(OR(AM163="",AN163=""),"",AM163-2.66*AN163)</f>
        <v/>
      </c>
      <c r="AQ163">
        <f>IF(OR(AM163="",COUNT(AK156:AK163)&lt;8),"",IF(COUNTIF(AK156:AK163,"&gt;"&amp;AM163)=8,"Above",IF(COUNTIF(AK156:AK163,"&lt;"&amp;AM163)=8,"Below","")))</f>
        <v/>
      </c>
      <c r="AR163">
        <f>IF('Weekly data'!$C163="","",IF(Metrics!$J$11="Seasonal bookings",IF(OR(N(IFERROR(INDEX(Targets!$G$6:$G$45,MATCH('Weekly data'!$C163,Targets!$A$6:$A$45,0)),0))=0,SUM(Seasonality!$B$6:$B$18)=0),"",IFERROR(INDEX(Targets!$G$6:$G$45,MATCH('Weekly data'!$C163,Targets!$A$6:$A$45,0)),0)*$B163/SUM(Seasonality!$B$6:$B$18)),IF(Metrics!$J$11="Seasonal pipeline",IF(OR(N(IFERROR(INDEX(Targets!$G$6:$G$45,MATCH('Weekly data'!$C163,Targets!$A$6:$A$45,0)),0))=0,SUM(Seasonality!$C$6:$C$18)=0),"",IFERROR(INDEX(Targets!$G$6:$G$45,MATCH('Weekly data'!$C163,Targets!$A$6:$A$45,0)),0)*$C163/SUM(Seasonality!$C$6:$C$18)),IF(Metrics!$J$11="Quarter plan",IF(N(IFERROR(INDEX(Targets!$G$6:$G$45,MATCH('Weekly data'!$C163,Targets!$A$6:$A$45,0)),0))=0,"",IFERROR(INDEX(Targets!$G$6:$G$45,MATCH('Weekly data'!$C163,Targets!$A$6:$A$45,0)),0)),IF(AND(Metrics!$J$11="Weekly",ISNUMBER(Metrics!$K$11)),Metrics!$K$11,"")))))</f>
        <v/>
      </c>
      <c r="AS163">
        <f>IF(NOT(ISNUMBER('Weekly data'!J163)),"",IF(Metrics!$L$11="% of target",IF(ISNUMBER(AR163),IF(AR163=0,"",'Weekly data'!J163/AR163),""),'Weekly data'!J163))</f>
        <v/>
      </c>
      <c r="AT163">
        <f>IF(AND(ISNUMBER(AS163),ISNUMBER(AS162)),ABS(AS163-AS162),"")</f>
        <v/>
      </c>
      <c r="AU163">
        <f>IF(COUNT(AS151:AS162)&lt;12,"",AVERAGE(AS151:AS162))</f>
        <v/>
      </c>
      <c r="AV163">
        <f>IF(COUNT(AT152:AT162)&lt;11,"",AVERAGE(AT152:AT162))</f>
        <v/>
      </c>
      <c r="AW163">
        <f>IF(OR(AU163="",AV163=""),"",AU163+2.66*AV163)</f>
        <v/>
      </c>
      <c r="AX163">
        <f>IF(OR(AU163="",AV163=""),"",AU163-2.66*AV163)</f>
        <v/>
      </c>
      <c r="AY163">
        <f>IF(OR(AU163="",COUNT(AS156:AS163)&lt;8),"",IF(COUNTIF(AS156:AS163,"&gt;"&amp;AU163)=8,"Above",IF(COUNTIF(AS156:AS163,"&lt;"&amp;AU163)=8,"Below","")))</f>
        <v/>
      </c>
      <c r="AZ163">
        <f>IF('Weekly data'!$C163="","",IF(Metrics!$J$12="Seasonal bookings",IF(OR(N(IFERROR(INDEX(Targets!$H$6:$H$45,MATCH('Weekly data'!$C163,Targets!$A$6:$A$45,0)),0))=0,SUM(Seasonality!$B$6:$B$18)=0),"",IFERROR(INDEX(Targets!$H$6:$H$45,MATCH('Weekly data'!$C163,Targets!$A$6:$A$45,0)),0)*$B163/SUM(Seasonality!$B$6:$B$18)),IF(Metrics!$J$12="Seasonal pipeline",IF(OR(N(IFERROR(INDEX(Targets!$H$6:$H$45,MATCH('Weekly data'!$C163,Targets!$A$6:$A$45,0)),0))=0,SUM(Seasonality!$C$6:$C$18)=0),"",IFERROR(INDEX(Targets!$H$6:$H$45,MATCH('Weekly data'!$C163,Targets!$A$6:$A$45,0)),0)*$C163/SUM(Seasonality!$C$6:$C$18)),IF(Metrics!$J$12="Quarter plan",IF(N(IFERROR(INDEX(Targets!$H$6:$H$45,MATCH('Weekly data'!$C163,Targets!$A$6:$A$45,0)),0))=0,"",IFERROR(INDEX(Targets!$H$6:$H$45,MATCH('Weekly data'!$C163,Targets!$A$6:$A$45,0)),0)),IF(AND(Metrics!$J$12="Weekly",ISNUMBER(Metrics!$K$12)),Metrics!$K$12,"")))))</f>
        <v/>
      </c>
      <c r="BA163">
        <f>IF(NOT(ISNUMBER('Weekly data'!K163)),"",IF(Metrics!$L$12="% of target",IF(ISNUMBER(AZ163),IF(AZ163=0,"",'Weekly data'!K163/AZ163),""),'Weekly data'!K163))</f>
        <v/>
      </c>
      <c r="BB163">
        <f>IF(AND(ISNUMBER(BA163),ISNUMBER(BA162)),ABS(BA163-BA162),"")</f>
        <v/>
      </c>
      <c r="BC163">
        <f>IF(COUNT(BA151:BA162)&lt;12,"",AVERAGE(BA151:BA162))</f>
        <v/>
      </c>
      <c r="BD163">
        <f>IF(COUNT(BB152:BB162)&lt;11,"",AVERAGE(BB152:BB162))</f>
        <v/>
      </c>
      <c r="BE163">
        <f>IF(OR(BC163="",BD163=""),"",BC163+2.66*BD163)</f>
        <v/>
      </c>
      <c r="BF163">
        <f>IF(OR(BC163="",BD163=""),"",BC163-2.66*BD163)</f>
        <v/>
      </c>
      <c r="BG163">
        <f>IF(OR(BC163="",COUNT(BA156:BA163)&lt;8),"",IF(COUNTIF(BA156:BA163,"&gt;"&amp;BC163)=8,"Above",IF(COUNTIF(BA156:BA163,"&lt;"&amp;BC163)=8,"Below","")))</f>
        <v/>
      </c>
      <c r="BH163">
        <f>IF('Weekly data'!$C163="","",IF(Metrics!$J$13="Seasonal bookings",IF(OR(N(IFERROR(INDEX(Targets!$I$6:$I$45,MATCH('Weekly data'!$C163,Targets!$A$6:$A$45,0)),0))=0,SUM(Seasonality!$B$6:$B$18)=0),"",IFERROR(INDEX(Targets!$I$6:$I$45,MATCH('Weekly data'!$C163,Targets!$A$6:$A$45,0)),0)*$B163/SUM(Seasonality!$B$6:$B$18)),IF(Metrics!$J$13="Seasonal pipeline",IF(OR(N(IFERROR(INDEX(Targets!$I$6:$I$45,MATCH('Weekly data'!$C163,Targets!$A$6:$A$45,0)),0))=0,SUM(Seasonality!$C$6:$C$18)=0),"",IFERROR(INDEX(Targets!$I$6:$I$45,MATCH('Weekly data'!$C163,Targets!$A$6:$A$45,0)),0)*$C163/SUM(Seasonality!$C$6:$C$18)),IF(Metrics!$J$13="Quarter plan",IF(N(IFERROR(INDEX(Targets!$I$6:$I$45,MATCH('Weekly data'!$C163,Targets!$A$6:$A$45,0)),0))=0,"",IFERROR(INDEX(Targets!$I$6:$I$45,MATCH('Weekly data'!$C163,Targets!$A$6:$A$45,0)),0)),IF(AND(Metrics!$J$13="Weekly",ISNUMBER(Metrics!$K$13)),Metrics!$K$13,"")))))</f>
        <v/>
      </c>
      <c r="BI163">
        <f>IF(NOT(ISNUMBER('Weekly data'!L163)),"",IF(Metrics!$L$13="% of target",IF(ISNUMBER(BH163),IF(BH163=0,"",'Weekly data'!L163/BH163),""),'Weekly data'!L163))</f>
        <v/>
      </c>
      <c r="BJ163">
        <f>IF(AND(ISNUMBER(BI163),ISNUMBER(BI162)),ABS(BI163-BI162),"")</f>
        <v/>
      </c>
      <c r="BK163">
        <f>IF(COUNT(BI151:BI162)&lt;12,"",AVERAGE(BI151:BI162))</f>
        <v/>
      </c>
      <c r="BL163">
        <f>IF(COUNT(BJ152:BJ162)&lt;11,"",AVERAGE(BJ152:BJ162))</f>
        <v/>
      </c>
      <c r="BM163">
        <f>IF(OR(BK163="",BL163=""),"",BK163+2.66*BL163)</f>
        <v/>
      </c>
      <c r="BN163">
        <f>IF(OR(BK163="",BL163=""),"",BK163-2.66*BL163)</f>
        <v/>
      </c>
      <c r="BO163">
        <f>IF(OR(BK163="",COUNT(BI156:BI163)&lt;8),"",IF(COUNTIF(BI156:BI163,"&gt;"&amp;BK163)=8,"Above",IF(COUNTIF(BI156:BI163,"&lt;"&amp;BK163)=8,"Below","")))</f>
        <v/>
      </c>
      <c r="BP163">
        <f>IF('Weekly data'!$C163="","",IF(Metrics!$J$14="Seasonal bookings",IF(OR(N(IFERROR(INDEX(Targets!$J$6:$J$45,MATCH('Weekly data'!$C163,Targets!$A$6:$A$45,0)),0))=0,SUM(Seasonality!$B$6:$B$18)=0),"",IFERROR(INDEX(Targets!$J$6:$J$45,MATCH('Weekly data'!$C163,Targets!$A$6:$A$45,0)),0)*$B163/SUM(Seasonality!$B$6:$B$18)),IF(Metrics!$J$14="Seasonal pipeline",IF(OR(N(IFERROR(INDEX(Targets!$J$6:$J$45,MATCH('Weekly data'!$C163,Targets!$A$6:$A$45,0)),0))=0,SUM(Seasonality!$C$6:$C$18)=0),"",IFERROR(INDEX(Targets!$J$6:$J$45,MATCH('Weekly data'!$C163,Targets!$A$6:$A$45,0)),0)*$C163/SUM(Seasonality!$C$6:$C$18)),IF(Metrics!$J$14="Quarter plan",IF(N(IFERROR(INDEX(Targets!$J$6:$J$45,MATCH('Weekly data'!$C163,Targets!$A$6:$A$45,0)),0))=0,"",IFERROR(INDEX(Targets!$J$6:$J$45,MATCH('Weekly data'!$C163,Targets!$A$6:$A$45,0)),0)),IF(AND(Metrics!$J$14="Weekly",ISNUMBER(Metrics!$K$14)),Metrics!$K$14,"")))))</f>
        <v/>
      </c>
      <c r="BQ163">
        <f>IF(NOT(ISNUMBER('Weekly data'!M163)),"",IF(Metrics!$L$14="% of target",IF(ISNUMBER(BP163),IF(BP163=0,"",'Weekly data'!M163/BP163),""),'Weekly data'!M163))</f>
        <v/>
      </c>
      <c r="BR163">
        <f>IF(AND(ISNUMBER(BQ163),ISNUMBER(BQ162)),ABS(BQ163-BQ162),"")</f>
        <v/>
      </c>
      <c r="BS163">
        <f>IF(COUNT(BQ151:BQ162)&lt;12,"",AVERAGE(BQ151:BQ162))</f>
        <v/>
      </c>
      <c r="BT163">
        <f>IF(COUNT(BR152:BR162)&lt;11,"",AVERAGE(BR152:BR162))</f>
        <v/>
      </c>
      <c r="BU163">
        <f>IF(OR(BS163="",BT163=""),"",BS163+2.66*BT163)</f>
        <v/>
      </c>
      <c r="BV163">
        <f>IF(OR(BS163="",BT163=""),"",BS163-2.66*BT163)</f>
        <v/>
      </c>
      <c r="BW163">
        <f>IF(OR(BS163="",COUNT(BQ156:BQ163)&lt;8),"",IF(COUNTIF(BQ156:BQ163,"&gt;"&amp;BS163)=8,"Above",IF(COUNTIF(BQ156:BQ163,"&lt;"&amp;BS163)=8,"Below","")))</f>
        <v/>
      </c>
      <c r="BX163">
        <f>IF('Weekly data'!$C163="","",IF(Metrics!$J$15="Seasonal bookings",IF(OR(N(IFERROR(INDEX(Targets!$K$6:$K$45,MATCH('Weekly data'!$C163,Targets!$A$6:$A$45,0)),0))=0,SUM(Seasonality!$B$6:$B$18)=0),"",IFERROR(INDEX(Targets!$K$6:$K$45,MATCH('Weekly data'!$C163,Targets!$A$6:$A$45,0)),0)*$B163/SUM(Seasonality!$B$6:$B$18)),IF(Metrics!$J$15="Seasonal pipeline",IF(OR(N(IFERROR(INDEX(Targets!$K$6:$K$45,MATCH('Weekly data'!$C163,Targets!$A$6:$A$45,0)),0))=0,SUM(Seasonality!$C$6:$C$18)=0),"",IFERROR(INDEX(Targets!$K$6:$K$45,MATCH('Weekly data'!$C163,Targets!$A$6:$A$45,0)),0)*$C163/SUM(Seasonality!$C$6:$C$18)),IF(Metrics!$J$15="Quarter plan",IF(N(IFERROR(INDEX(Targets!$K$6:$K$45,MATCH('Weekly data'!$C163,Targets!$A$6:$A$45,0)),0))=0,"",IFERROR(INDEX(Targets!$K$6:$K$45,MATCH('Weekly data'!$C163,Targets!$A$6:$A$45,0)),0)),IF(AND(Metrics!$J$15="Weekly",ISNUMBER(Metrics!$K$15)),Metrics!$K$15,"")))))</f>
        <v/>
      </c>
      <c r="BY163">
        <f>IF(NOT(ISNUMBER('Weekly data'!N163)),"",IF(Metrics!$L$15="% of target",IF(ISNUMBER(BX163),IF(BX163=0,"",'Weekly data'!N163/BX163),""),'Weekly data'!N163))</f>
        <v/>
      </c>
      <c r="BZ163">
        <f>IF(AND(ISNUMBER(BY163),ISNUMBER(BY162)),ABS(BY163-BY162),"")</f>
        <v/>
      </c>
      <c r="CA163">
        <f>IF(COUNT(BY151:BY162)&lt;12,"",AVERAGE(BY151:BY162))</f>
        <v/>
      </c>
      <c r="CB163">
        <f>IF(COUNT(BZ152:BZ162)&lt;11,"",AVERAGE(BZ152:BZ162))</f>
        <v/>
      </c>
      <c r="CC163">
        <f>IF(OR(CA163="",CB163=""),"",CA163+2.66*CB163)</f>
        <v/>
      </c>
      <c r="CD163">
        <f>IF(OR(CA163="",CB163=""),"",CA163-2.66*CB163)</f>
        <v/>
      </c>
      <c r="CE163">
        <f>IF(OR(CA163="",COUNT(BY156:BY163)&lt;8),"",IF(COUNTIF(BY156:BY163,"&gt;"&amp;CA163)=8,"Above",IF(COUNTIF(BY156:BY163,"&lt;"&amp;CA163)=8,"Below","")))</f>
        <v/>
      </c>
      <c r="CF163">
        <f>IF('Weekly data'!$C163="","",IF(Metrics!$J$16="Seasonal bookings",IF(OR(N(IFERROR(INDEX(Targets!$L$6:$L$45,MATCH('Weekly data'!$C163,Targets!$A$6:$A$45,0)),0))=0,SUM(Seasonality!$B$6:$B$18)=0),"",IFERROR(INDEX(Targets!$L$6:$L$45,MATCH('Weekly data'!$C163,Targets!$A$6:$A$45,0)),0)*$B163/SUM(Seasonality!$B$6:$B$18)),IF(Metrics!$J$16="Seasonal pipeline",IF(OR(N(IFERROR(INDEX(Targets!$L$6:$L$45,MATCH('Weekly data'!$C163,Targets!$A$6:$A$45,0)),0))=0,SUM(Seasonality!$C$6:$C$18)=0),"",IFERROR(INDEX(Targets!$L$6:$L$45,MATCH('Weekly data'!$C163,Targets!$A$6:$A$45,0)),0)*$C163/SUM(Seasonality!$C$6:$C$18)),IF(Metrics!$J$16="Quarter plan",IF(N(IFERROR(INDEX(Targets!$L$6:$L$45,MATCH('Weekly data'!$C163,Targets!$A$6:$A$45,0)),0))=0,"",IFERROR(INDEX(Targets!$L$6:$L$45,MATCH('Weekly data'!$C163,Targets!$A$6:$A$45,0)),0)),IF(AND(Metrics!$J$16="Weekly",ISNUMBER(Metrics!$K$16)),Metrics!$K$16,"")))))</f>
        <v/>
      </c>
      <c r="CG163">
        <f>IF(NOT(ISNUMBER('Weekly data'!O163)),"",IF(Metrics!$L$16="% of target",IF(ISNUMBER(CF163),IF(CF163=0,"",'Weekly data'!O163/CF163),""),'Weekly data'!O163))</f>
        <v/>
      </c>
      <c r="CH163">
        <f>IF(AND(ISNUMBER(CG163),ISNUMBER(CG162)),ABS(CG163-CG162),"")</f>
        <v/>
      </c>
      <c r="CI163">
        <f>IF(COUNT(CG151:CG162)&lt;12,"",AVERAGE(CG151:CG162))</f>
        <v/>
      </c>
      <c r="CJ163">
        <f>IF(COUNT(CH152:CH162)&lt;11,"",AVERAGE(CH152:CH162))</f>
        <v/>
      </c>
      <c r="CK163">
        <f>IF(OR(CI163="",CJ163=""),"",CI163+2.66*CJ163)</f>
        <v/>
      </c>
      <c r="CL163">
        <f>IF(OR(CI163="",CJ163=""),"",CI163-2.66*CJ163)</f>
        <v/>
      </c>
      <c r="CM163">
        <f>IF(OR(CI163="",COUNT(CG156:CG163)&lt;8),"",IF(COUNTIF(CG156:CG163,"&gt;"&amp;CI163)=8,"Above",IF(COUNTIF(CG156:CG163,"&lt;"&amp;CI163)=8,"Below","")))</f>
        <v/>
      </c>
      <c r="CN163">
        <f>IF('Weekly data'!$C163="","",IF(Metrics!$J$17="Seasonal bookings",IF(OR(N(IFERROR(INDEX(Targets!$M$6:$M$45,MATCH('Weekly data'!$C163,Targets!$A$6:$A$45,0)),0))=0,SUM(Seasonality!$B$6:$B$18)=0),"",IFERROR(INDEX(Targets!$M$6:$M$45,MATCH('Weekly data'!$C163,Targets!$A$6:$A$45,0)),0)*$B163/SUM(Seasonality!$B$6:$B$18)),IF(Metrics!$J$17="Seasonal pipeline",IF(OR(N(IFERROR(INDEX(Targets!$M$6:$M$45,MATCH('Weekly data'!$C163,Targets!$A$6:$A$45,0)),0))=0,SUM(Seasonality!$C$6:$C$18)=0),"",IFERROR(INDEX(Targets!$M$6:$M$45,MATCH('Weekly data'!$C163,Targets!$A$6:$A$45,0)),0)*$C163/SUM(Seasonality!$C$6:$C$18)),IF(Metrics!$J$17="Quarter plan",IF(N(IFERROR(INDEX(Targets!$M$6:$M$45,MATCH('Weekly data'!$C163,Targets!$A$6:$A$45,0)),0))=0,"",IFERROR(INDEX(Targets!$M$6:$M$45,MATCH('Weekly data'!$C163,Targets!$A$6:$A$45,0)),0)),IF(AND(Metrics!$J$17="Weekly",ISNUMBER(Metrics!$K$17)),Metrics!$K$17,"")))))</f>
        <v/>
      </c>
      <c r="CO163">
        <f>IF(NOT(ISNUMBER('Weekly data'!P163)),"",IF(Metrics!$L$17="% of target",IF(ISNUMBER(CN163),IF(CN163=0,"",'Weekly data'!P163/CN163),""),'Weekly data'!P163))</f>
        <v/>
      </c>
      <c r="CP163">
        <f>IF(AND(ISNUMBER(CO163),ISNUMBER(CO162)),ABS(CO163-CO162),"")</f>
        <v/>
      </c>
      <c r="CQ163">
        <f>IF(COUNT(CO151:CO162)&lt;12,"",AVERAGE(CO151:CO162))</f>
        <v/>
      </c>
      <c r="CR163">
        <f>IF(COUNT(CP152:CP162)&lt;11,"",AVERAGE(CP152:CP162))</f>
        <v/>
      </c>
      <c r="CS163">
        <f>IF(OR(CQ163="",CR163=""),"",CQ163+2.66*CR163)</f>
        <v/>
      </c>
      <c r="CT163">
        <f>IF(OR(CQ163="",CR163=""),"",CQ163-2.66*CR163)</f>
        <v/>
      </c>
      <c r="CU163">
        <f>IF(OR(CQ163="",COUNT(CO156:CO163)&lt;8),"",IF(COUNTIF(CO156:CO163,"&gt;"&amp;CQ163)=8,"Above",IF(COUNTIF(CO156:CO163,"&lt;"&amp;CQ163)=8,"Below","")))</f>
        <v/>
      </c>
    </row>
    <row r="164">
      <c r="A164" s="8">
        <f>'Weekly data'!A164</f>
        <v/>
      </c>
      <c r="B164">
        <f>IF('Weekly data'!D164="","",INDEX(Seasonality!$B$6:$B$18,'Weekly data'!D164))</f>
        <v/>
      </c>
      <c r="C164">
        <f>IF('Weekly data'!D164="","",INDEX(Seasonality!$C$6:$C$18,'Weekly data'!D164))</f>
        <v/>
      </c>
      <c r="D164">
        <f>IF('Weekly data'!$C164="","",IF(Metrics!$J$6="Seasonal bookings",IF(OR(N(IFERROR(INDEX(Targets!$B$6:$B$45,MATCH('Weekly data'!$C164,Targets!$A$6:$A$45,0)),0))=0,SUM(Seasonality!$B$6:$B$18)=0),"",IFERROR(INDEX(Targets!$B$6:$B$45,MATCH('Weekly data'!$C164,Targets!$A$6:$A$45,0)),0)*$B164/SUM(Seasonality!$B$6:$B$18)),IF(Metrics!$J$6="Seasonal pipeline",IF(OR(N(IFERROR(INDEX(Targets!$B$6:$B$45,MATCH('Weekly data'!$C164,Targets!$A$6:$A$45,0)),0))=0,SUM(Seasonality!$C$6:$C$18)=0),"",IFERROR(INDEX(Targets!$B$6:$B$45,MATCH('Weekly data'!$C164,Targets!$A$6:$A$45,0)),0)*$C164/SUM(Seasonality!$C$6:$C$18)),IF(Metrics!$J$6="Quarter plan",IF(N(IFERROR(INDEX(Targets!$B$6:$B$45,MATCH('Weekly data'!$C164,Targets!$A$6:$A$45,0)),0))=0,"",IFERROR(INDEX(Targets!$B$6:$B$45,MATCH('Weekly data'!$C164,Targets!$A$6:$A$45,0)),0)),IF(AND(Metrics!$J$6="Weekly",ISNUMBER(Metrics!$K$6)),Metrics!$K$6,"")))))</f>
        <v/>
      </c>
      <c r="E164">
        <f>IF(NOT(ISNUMBER('Weekly data'!E164)),"",IF(Metrics!$L$6="% of target",IF(ISNUMBER(D164),IF(D164=0,"",'Weekly data'!E164/D164),""),'Weekly data'!E164))</f>
        <v/>
      </c>
      <c r="F164">
        <f>IF(AND(ISNUMBER(E164),ISNUMBER(E163)),ABS(E164-E163),"")</f>
        <v/>
      </c>
      <c r="G164">
        <f>IF(COUNT(E152:E163)&lt;12,"",AVERAGE(E152:E163))</f>
        <v/>
      </c>
      <c r="H164">
        <f>IF(COUNT(F153:F163)&lt;11,"",AVERAGE(F153:F163))</f>
        <v/>
      </c>
      <c r="I164">
        <f>IF(OR(G164="",H164=""),"",G164+2.66*H164)</f>
        <v/>
      </c>
      <c r="J164">
        <f>IF(OR(G164="",H164=""),"",G164-2.66*H164)</f>
        <v/>
      </c>
      <c r="K164">
        <f>IF(OR(G164="",COUNT(E157:E164)&lt;8),"",IF(COUNTIF(E157:E164,"&gt;"&amp;G164)=8,"Above",IF(COUNTIF(E157:E164,"&lt;"&amp;G164)=8,"Below","")))</f>
        <v/>
      </c>
      <c r="L164">
        <f>IF('Weekly data'!$C164="","",IF(Metrics!$J$7="Seasonal bookings",IF(OR(N(IFERROR(INDEX(Targets!$C$6:$C$45,MATCH('Weekly data'!$C164,Targets!$A$6:$A$45,0)),0))=0,SUM(Seasonality!$B$6:$B$18)=0),"",IFERROR(INDEX(Targets!$C$6:$C$45,MATCH('Weekly data'!$C164,Targets!$A$6:$A$45,0)),0)*$B164/SUM(Seasonality!$B$6:$B$18)),IF(Metrics!$J$7="Seasonal pipeline",IF(OR(N(IFERROR(INDEX(Targets!$C$6:$C$45,MATCH('Weekly data'!$C164,Targets!$A$6:$A$45,0)),0))=0,SUM(Seasonality!$C$6:$C$18)=0),"",IFERROR(INDEX(Targets!$C$6:$C$45,MATCH('Weekly data'!$C164,Targets!$A$6:$A$45,0)),0)*$C164/SUM(Seasonality!$C$6:$C$18)),IF(Metrics!$J$7="Quarter plan",IF(N(IFERROR(INDEX(Targets!$C$6:$C$45,MATCH('Weekly data'!$C164,Targets!$A$6:$A$45,0)),0))=0,"",IFERROR(INDEX(Targets!$C$6:$C$45,MATCH('Weekly data'!$C164,Targets!$A$6:$A$45,0)),0)),IF(AND(Metrics!$J$7="Weekly",ISNUMBER(Metrics!$K$7)),Metrics!$K$7,"")))))</f>
        <v/>
      </c>
      <c r="M164">
        <f>IF(NOT(ISNUMBER('Weekly data'!F164)),"",IF(Metrics!$L$7="% of target",IF(ISNUMBER(L164),IF(L164=0,"",'Weekly data'!F164/L164),""),'Weekly data'!F164))</f>
        <v/>
      </c>
      <c r="N164">
        <f>IF(AND(ISNUMBER(M164),ISNUMBER(M163)),ABS(M164-M163),"")</f>
        <v/>
      </c>
      <c r="O164">
        <f>IF(COUNT(M152:M163)&lt;12,"",AVERAGE(M152:M163))</f>
        <v/>
      </c>
      <c r="P164">
        <f>IF(COUNT(N153:N163)&lt;11,"",AVERAGE(N153:N163))</f>
        <v/>
      </c>
      <c r="Q164">
        <f>IF(OR(O164="",P164=""),"",O164+2.66*P164)</f>
        <v/>
      </c>
      <c r="R164">
        <f>IF(OR(O164="",P164=""),"",O164-2.66*P164)</f>
        <v/>
      </c>
      <c r="S164">
        <f>IF(OR(O164="",COUNT(M157:M164)&lt;8),"",IF(COUNTIF(M157:M164,"&gt;"&amp;O164)=8,"Above",IF(COUNTIF(M157:M164,"&lt;"&amp;O164)=8,"Below","")))</f>
        <v/>
      </c>
      <c r="T164">
        <f>IF('Weekly data'!$C164="","",IF(Metrics!$J$8="Seasonal bookings",IF(OR(N(IFERROR(INDEX(Targets!$D$6:$D$45,MATCH('Weekly data'!$C164,Targets!$A$6:$A$45,0)),0))=0,SUM(Seasonality!$B$6:$B$18)=0),"",IFERROR(INDEX(Targets!$D$6:$D$45,MATCH('Weekly data'!$C164,Targets!$A$6:$A$45,0)),0)*$B164/SUM(Seasonality!$B$6:$B$18)),IF(Metrics!$J$8="Seasonal pipeline",IF(OR(N(IFERROR(INDEX(Targets!$D$6:$D$45,MATCH('Weekly data'!$C164,Targets!$A$6:$A$45,0)),0))=0,SUM(Seasonality!$C$6:$C$18)=0),"",IFERROR(INDEX(Targets!$D$6:$D$45,MATCH('Weekly data'!$C164,Targets!$A$6:$A$45,0)),0)*$C164/SUM(Seasonality!$C$6:$C$18)),IF(Metrics!$J$8="Quarter plan",IF(N(IFERROR(INDEX(Targets!$D$6:$D$45,MATCH('Weekly data'!$C164,Targets!$A$6:$A$45,0)),0))=0,"",IFERROR(INDEX(Targets!$D$6:$D$45,MATCH('Weekly data'!$C164,Targets!$A$6:$A$45,0)),0)),IF(AND(Metrics!$J$8="Weekly",ISNUMBER(Metrics!$K$8)),Metrics!$K$8,"")))))</f>
        <v/>
      </c>
      <c r="U164">
        <f>IF(NOT(ISNUMBER('Weekly data'!G164)),"",IF(Metrics!$L$8="% of target",IF(ISNUMBER(T164),IF(T164=0,"",'Weekly data'!G164/T164),""),'Weekly data'!G164))</f>
        <v/>
      </c>
      <c r="V164">
        <f>IF(AND(ISNUMBER(U164),ISNUMBER(U163)),ABS(U164-U163),"")</f>
        <v/>
      </c>
      <c r="W164">
        <f>IF(COUNT(U152:U163)&lt;12,"",AVERAGE(U152:U163))</f>
        <v/>
      </c>
      <c r="X164">
        <f>IF(COUNT(V153:V163)&lt;11,"",AVERAGE(V153:V163))</f>
        <v/>
      </c>
      <c r="Y164">
        <f>IF(OR(W164="",X164=""),"",W164+2.66*X164)</f>
        <v/>
      </c>
      <c r="Z164">
        <f>IF(OR(W164="",X164=""),"",W164-2.66*X164)</f>
        <v/>
      </c>
      <c r="AA164">
        <f>IF(OR(W164="",COUNT(U157:U164)&lt;8),"",IF(COUNTIF(U157:U164,"&gt;"&amp;W164)=8,"Above",IF(COUNTIF(U157:U164,"&lt;"&amp;W164)=8,"Below","")))</f>
        <v/>
      </c>
      <c r="AB164">
        <f>IF('Weekly data'!$C164="","",IF(Metrics!$J$9="Seasonal bookings",IF(OR(N(IFERROR(INDEX(Targets!$E$6:$E$45,MATCH('Weekly data'!$C164,Targets!$A$6:$A$45,0)),0))=0,SUM(Seasonality!$B$6:$B$18)=0),"",IFERROR(INDEX(Targets!$E$6:$E$45,MATCH('Weekly data'!$C164,Targets!$A$6:$A$45,0)),0)*$B164/SUM(Seasonality!$B$6:$B$18)),IF(Metrics!$J$9="Seasonal pipeline",IF(OR(N(IFERROR(INDEX(Targets!$E$6:$E$45,MATCH('Weekly data'!$C164,Targets!$A$6:$A$45,0)),0))=0,SUM(Seasonality!$C$6:$C$18)=0),"",IFERROR(INDEX(Targets!$E$6:$E$45,MATCH('Weekly data'!$C164,Targets!$A$6:$A$45,0)),0)*$C164/SUM(Seasonality!$C$6:$C$18)),IF(Metrics!$J$9="Quarter plan",IF(N(IFERROR(INDEX(Targets!$E$6:$E$45,MATCH('Weekly data'!$C164,Targets!$A$6:$A$45,0)),0))=0,"",IFERROR(INDEX(Targets!$E$6:$E$45,MATCH('Weekly data'!$C164,Targets!$A$6:$A$45,0)),0)),IF(AND(Metrics!$J$9="Weekly",ISNUMBER(Metrics!$K$9)),Metrics!$K$9,"")))))</f>
        <v/>
      </c>
      <c r="AC164">
        <f>IF(NOT(ISNUMBER('Weekly data'!H164)),"",IF(Metrics!$L$9="% of target",IF(ISNUMBER(AB164),IF(AB164=0,"",'Weekly data'!H164/AB164),""),'Weekly data'!H164))</f>
        <v/>
      </c>
      <c r="AD164">
        <f>IF(AND(ISNUMBER(AC164),ISNUMBER(AC163)),ABS(AC164-AC163),"")</f>
        <v/>
      </c>
      <c r="AE164">
        <f>IF(COUNT(AC152:AC163)&lt;12,"",AVERAGE(AC152:AC163))</f>
        <v/>
      </c>
      <c r="AF164">
        <f>IF(COUNT(AD153:AD163)&lt;11,"",AVERAGE(AD153:AD163))</f>
        <v/>
      </c>
      <c r="AG164">
        <f>IF(OR(AE164="",AF164=""),"",AE164+2.66*AF164)</f>
        <v/>
      </c>
      <c r="AH164">
        <f>IF(OR(AE164="",AF164=""),"",AE164-2.66*AF164)</f>
        <v/>
      </c>
      <c r="AI164">
        <f>IF(OR(AE164="",COUNT(AC157:AC164)&lt;8),"",IF(COUNTIF(AC157:AC164,"&gt;"&amp;AE164)=8,"Above",IF(COUNTIF(AC157:AC164,"&lt;"&amp;AE164)=8,"Below","")))</f>
        <v/>
      </c>
      <c r="AJ164">
        <f>IF('Weekly data'!$C164="","",IF(Metrics!$J$10="Seasonal bookings",IF(OR(N(IFERROR(INDEX(Targets!$F$6:$F$45,MATCH('Weekly data'!$C164,Targets!$A$6:$A$45,0)),0))=0,SUM(Seasonality!$B$6:$B$18)=0),"",IFERROR(INDEX(Targets!$F$6:$F$45,MATCH('Weekly data'!$C164,Targets!$A$6:$A$45,0)),0)*$B164/SUM(Seasonality!$B$6:$B$18)),IF(Metrics!$J$10="Seasonal pipeline",IF(OR(N(IFERROR(INDEX(Targets!$F$6:$F$45,MATCH('Weekly data'!$C164,Targets!$A$6:$A$45,0)),0))=0,SUM(Seasonality!$C$6:$C$18)=0),"",IFERROR(INDEX(Targets!$F$6:$F$45,MATCH('Weekly data'!$C164,Targets!$A$6:$A$45,0)),0)*$C164/SUM(Seasonality!$C$6:$C$18)),IF(Metrics!$J$10="Quarter plan",IF(N(IFERROR(INDEX(Targets!$F$6:$F$45,MATCH('Weekly data'!$C164,Targets!$A$6:$A$45,0)),0))=0,"",IFERROR(INDEX(Targets!$F$6:$F$45,MATCH('Weekly data'!$C164,Targets!$A$6:$A$45,0)),0)),IF(AND(Metrics!$J$10="Weekly",ISNUMBER(Metrics!$K$10)),Metrics!$K$10,"")))))</f>
        <v/>
      </c>
      <c r="AK164">
        <f>IF(NOT(ISNUMBER('Weekly data'!I164)),"",IF(Metrics!$L$10="% of target",IF(ISNUMBER(AJ164),IF(AJ164=0,"",'Weekly data'!I164/AJ164),""),'Weekly data'!I164))</f>
        <v/>
      </c>
      <c r="AL164">
        <f>IF(AND(ISNUMBER(AK164),ISNUMBER(AK163)),ABS(AK164-AK163),"")</f>
        <v/>
      </c>
      <c r="AM164">
        <f>IF(COUNT(AK152:AK163)&lt;12,"",AVERAGE(AK152:AK163))</f>
        <v/>
      </c>
      <c r="AN164">
        <f>IF(COUNT(AL153:AL163)&lt;11,"",AVERAGE(AL153:AL163))</f>
        <v/>
      </c>
      <c r="AO164">
        <f>IF(OR(AM164="",AN164=""),"",AM164+2.66*AN164)</f>
        <v/>
      </c>
      <c r="AP164">
        <f>IF(OR(AM164="",AN164=""),"",AM164-2.66*AN164)</f>
        <v/>
      </c>
      <c r="AQ164">
        <f>IF(OR(AM164="",COUNT(AK157:AK164)&lt;8),"",IF(COUNTIF(AK157:AK164,"&gt;"&amp;AM164)=8,"Above",IF(COUNTIF(AK157:AK164,"&lt;"&amp;AM164)=8,"Below","")))</f>
        <v/>
      </c>
      <c r="AR164">
        <f>IF('Weekly data'!$C164="","",IF(Metrics!$J$11="Seasonal bookings",IF(OR(N(IFERROR(INDEX(Targets!$G$6:$G$45,MATCH('Weekly data'!$C164,Targets!$A$6:$A$45,0)),0))=0,SUM(Seasonality!$B$6:$B$18)=0),"",IFERROR(INDEX(Targets!$G$6:$G$45,MATCH('Weekly data'!$C164,Targets!$A$6:$A$45,0)),0)*$B164/SUM(Seasonality!$B$6:$B$18)),IF(Metrics!$J$11="Seasonal pipeline",IF(OR(N(IFERROR(INDEX(Targets!$G$6:$G$45,MATCH('Weekly data'!$C164,Targets!$A$6:$A$45,0)),0))=0,SUM(Seasonality!$C$6:$C$18)=0),"",IFERROR(INDEX(Targets!$G$6:$G$45,MATCH('Weekly data'!$C164,Targets!$A$6:$A$45,0)),0)*$C164/SUM(Seasonality!$C$6:$C$18)),IF(Metrics!$J$11="Quarter plan",IF(N(IFERROR(INDEX(Targets!$G$6:$G$45,MATCH('Weekly data'!$C164,Targets!$A$6:$A$45,0)),0))=0,"",IFERROR(INDEX(Targets!$G$6:$G$45,MATCH('Weekly data'!$C164,Targets!$A$6:$A$45,0)),0)),IF(AND(Metrics!$J$11="Weekly",ISNUMBER(Metrics!$K$11)),Metrics!$K$11,"")))))</f>
        <v/>
      </c>
      <c r="AS164">
        <f>IF(NOT(ISNUMBER('Weekly data'!J164)),"",IF(Metrics!$L$11="% of target",IF(ISNUMBER(AR164),IF(AR164=0,"",'Weekly data'!J164/AR164),""),'Weekly data'!J164))</f>
        <v/>
      </c>
      <c r="AT164">
        <f>IF(AND(ISNUMBER(AS164),ISNUMBER(AS163)),ABS(AS164-AS163),"")</f>
        <v/>
      </c>
      <c r="AU164">
        <f>IF(COUNT(AS152:AS163)&lt;12,"",AVERAGE(AS152:AS163))</f>
        <v/>
      </c>
      <c r="AV164">
        <f>IF(COUNT(AT153:AT163)&lt;11,"",AVERAGE(AT153:AT163))</f>
        <v/>
      </c>
      <c r="AW164">
        <f>IF(OR(AU164="",AV164=""),"",AU164+2.66*AV164)</f>
        <v/>
      </c>
      <c r="AX164">
        <f>IF(OR(AU164="",AV164=""),"",AU164-2.66*AV164)</f>
        <v/>
      </c>
      <c r="AY164">
        <f>IF(OR(AU164="",COUNT(AS157:AS164)&lt;8),"",IF(COUNTIF(AS157:AS164,"&gt;"&amp;AU164)=8,"Above",IF(COUNTIF(AS157:AS164,"&lt;"&amp;AU164)=8,"Below","")))</f>
        <v/>
      </c>
      <c r="AZ164">
        <f>IF('Weekly data'!$C164="","",IF(Metrics!$J$12="Seasonal bookings",IF(OR(N(IFERROR(INDEX(Targets!$H$6:$H$45,MATCH('Weekly data'!$C164,Targets!$A$6:$A$45,0)),0))=0,SUM(Seasonality!$B$6:$B$18)=0),"",IFERROR(INDEX(Targets!$H$6:$H$45,MATCH('Weekly data'!$C164,Targets!$A$6:$A$45,0)),0)*$B164/SUM(Seasonality!$B$6:$B$18)),IF(Metrics!$J$12="Seasonal pipeline",IF(OR(N(IFERROR(INDEX(Targets!$H$6:$H$45,MATCH('Weekly data'!$C164,Targets!$A$6:$A$45,0)),0))=0,SUM(Seasonality!$C$6:$C$18)=0),"",IFERROR(INDEX(Targets!$H$6:$H$45,MATCH('Weekly data'!$C164,Targets!$A$6:$A$45,0)),0)*$C164/SUM(Seasonality!$C$6:$C$18)),IF(Metrics!$J$12="Quarter plan",IF(N(IFERROR(INDEX(Targets!$H$6:$H$45,MATCH('Weekly data'!$C164,Targets!$A$6:$A$45,0)),0))=0,"",IFERROR(INDEX(Targets!$H$6:$H$45,MATCH('Weekly data'!$C164,Targets!$A$6:$A$45,0)),0)),IF(AND(Metrics!$J$12="Weekly",ISNUMBER(Metrics!$K$12)),Metrics!$K$12,"")))))</f>
        <v/>
      </c>
      <c r="BA164">
        <f>IF(NOT(ISNUMBER('Weekly data'!K164)),"",IF(Metrics!$L$12="% of target",IF(ISNUMBER(AZ164),IF(AZ164=0,"",'Weekly data'!K164/AZ164),""),'Weekly data'!K164))</f>
        <v/>
      </c>
      <c r="BB164">
        <f>IF(AND(ISNUMBER(BA164),ISNUMBER(BA163)),ABS(BA164-BA163),"")</f>
        <v/>
      </c>
      <c r="BC164">
        <f>IF(COUNT(BA152:BA163)&lt;12,"",AVERAGE(BA152:BA163))</f>
        <v/>
      </c>
      <c r="BD164">
        <f>IF(COUNT(BB153:BB163)&lt;11,"",AVERAGE(BB153:BB163))</f>
        <v/>
      </c>
      <c r="BE164">
        <f>IF(OR(BC164="",BD164=""),"",BC164+2.66*BD164)</f>
        <v/>
      </c>
      <c r="BF164">
        <f>IF(OR(BC164="",BD164=""),"",BC164-2.66*BD164)</f>
        <v/>
      </c>
      <c r="BG164">
        <f>IF(OR(BC164="",COUNT(BA157:BA164)&lt;8),"",IF(COUNTIF(BA157:BA164,"&gt;"&amp;BC164)=8,"Above",IF(COUNTIF(BA157:BA164,"&lt;"&amp;BC164)=8,"Below","")))</f>
        <v/>
      </c>
      <c r="BH164">
        <f>IF('Weekly data'!$C164="","",IF(Metrics!$J$13="Seasonal bookings",IF(OR(N(IFERROR(INDEX(Targets!$I$6:$I$45,MATCH('Weekly data'!$C164,Targets!$A$6:$A$45,0)),0))=0,SUM(Seasonality!$B$6:$B$18)=0),"",IFERROR(INDEX(Targets!$I$6:$I$45,MATCH('Weekly data'!$C164,Targets!$A$6:$A$45,0)),0)*$B164/SUM(Seasonality!$B$6:$B$18)),IF(Metrics!$J$13="Seasonal pipeline",IF(OR(N(IFERROR(INDEX(Targets!$I$6:$I$45,MATCH('Weekly data'!$C164,Targets!$A$6:$A$45,0)),0))=0,SUM(Seasonality!$C$6:$C$18)=0),"",IFERROR(INDEX(Targets!$I$6:$I$45,MATCH('Weekly data'!$C164,Targets!$A$6:$A$45,0)),0)*$C164/SUM(Seasonality!$C$6:$C$18)),IF(Metrics!$J$13="Quarter plan",IF(N(IFERROR(INDEX(Targets!$I$6:$I$45,MATCH('Weekly data'!$C164,Targets!$A$6:$A$45,0)),0))=0,"",IFERROR(INDEX(Targets!$I$6:$I$45,MATCH('Weekly data'!$C164,Targets!$A$6:$A$45,0)),0)),IF(AND(Metrics!$J$13="Weekly",ISNUMBER(Metrics!$K$13)),Metrics!$K$13,"")))))</f>
        <v/>
      </c>
      <c r="BI164">
        <f>IF(NOT(ISNUMBER('Weekly data'!L164)),"",IF(Metrics!$L$13="% of target",IF(ISNUMBER(BH164),IF(BH164=0,"",'Weekly data'!L164/BH164),""),'Weekly data'!L164))</f>
        <v/>
      </c>
      <c r="BJ164">
        <f>IF(AND(ISNUMBER(BI164),ISNUMBER(BI163)),ABS(BI164-BI163),"")</f>
        <v/>
      </c>
      <c r="BK164">
        <f>IF(COUNT(BI152:BI163)&lt;12,"",AVERAGE(BI152:BI163))</f>
        <v/>
      </c>
      <c r="BL164">
        <f>IF(COUNT(BJ153:BJ163)&lt;11,"",AVERAGE(BJ153:BJ163))</f>
        <v/>
      </c>
      <c r="BM164">
        <f>IF(OR(BK164="",BL164=""),"",BK164+2.66*BL164)</f>
        <v/>
      </c>
      <c r="BN164">
        <f>IF(OR(BK164="",BL164=""),"",BK164-2.66*BL164)</f>
        <v/>
      </c>
      <c r="BO164">
        <f>IF(OR(BK164="",COUNT(BI157:BI164)&lt;8),"",IF(COUNTIF(BI157:BI164,"&gt;"&amp;BK164)=8,"Above",IF(COUNTIF(BI157:BI164,"&lt;"&amp;BK164)=8,"Below","")))</f>
        <v/>
      </c>
      <c r="BP164">
        <f>IF('Weekly data'!$C164="","",IF(Metrics!$J$14="Seasonal bookings",IF(OR(N(IFERROR(INDEX(Targets!$J$6:$J$45,MATCH('Weekly data'!$C164,Targets!$A$6:$A$45,0)),0))=0,SUM(Seasonality!$B$6:$B$18)=0),"",IFERROR(INDEX(Targets!$J$6:$J$45,MATCH('Weekly data'!$C164,Targets!$A$6:$A$45,0)),0)*$B164/SUM(Seasonality!$B$6:$B$18)),IF(Metrics!$J$14="Seasonal pipeline",IF(OR(N(IFERROR(INDEX(Targets!$J$6:$J$45,MATCH('Weekly data'!$C164,Targets!$A$6:$A$45,0)),0))=0,SUM(Seasonality!$C$6:$C$18)=0),"",IFERROR(INDEX(Targets!$J$6:$J$45,MATCH('Weekly data'!$C164,Targets!$A$6:$A$45,0)),0)*$C164/SUM(Seasonality!$C$6:$C$18)),IF(Metrics!$J$14="Quarter plan",IF(N(IFERROR(INDEX(Targets!$J$6:$J$45,MATCH('Weekly data'!$C164,Targets!$A$6:$A$45,0)),0))=0,"",IFERROR(INDEX(Targets!$J$6:$J$45,MATCH('Weekly data'!$C164,Targets!$A$6:$A$45,0)),0)),IF(AND(Metrics!$J$14="Weekly",ISNUMBER(Metrics!$K$14)),Metrics!$K$14,"")))))</f>
        <v/>
      </c>
      <c r="BQ164">
        <f>IF(NOT(ISNUMBER('Weekly data'!M164)),"",IF(Metrics!$L$14="% of target",IF(ISNUMBER(BP164),IF(BP164=0,"",'Weekly data'!M164/BP164),""),'Weekly data'!M164))</f>
        <v/>
      </c>
      <c r="BR164">
        <f>IF(AND(ISNUMBER(BQ164),ISNUMBER(BQ163)),ABS(BQ164-BQ163),"")</f>
        <v/>
      </c>
      <c r="BS164">
        <f>IF(COUNT(BQ152:BQ163)&lt;12,"",AVERAGE(BQ152:BQ163))</f>
        <v/>
      </c>
      <c r="BT164">
        <f>IF(COUNT(BR153:BR163)&lt;11,"",AVERAGE(BR153:BR163))</f>
        <v/>
      </c>
      <c r="BU164">
        <f>IF(OR(BS164="",BT164=""),"",BS164+2.66*BT164)</f>
        <v/>
      </c>
      <c r="BV164">
        <f>IF(OR(BS164="",BT164=""),"",BS164-2.66*BT164)</f>
        <v/>
      </c>
      <c r="BW164">
        <f>IF(OR(BS164="",COUNT(BQ157:BQ164)&lt;8),"",IF(COUNTIF(BQ157:BQ164,"&gt;"&amp;BS164)=8,"Above",IF(COUNTIF(BQ157:BQ164,"&lt;"&amp;BS164)=8,"Below","")))</f>
        <v/>
      </c>
      <c r="BX164">
        <f>IF('Weekly data'!$C164="","",IF(Metrics!$J$15="Seasonal bookings",IF(OR(N(IFERROR(INDEX(Targets!$K$6:$K$45,MATCH('Weekly data'!$C164,Targets!$A$6:$A$45,0)),0))=0,SUM(Seasonality!$B$6:$B$18)=0),"",IFERROR(INDEX(Targets!$K$6:$K$45,MATCH('Weekly data'!$C164,Targets!$A$6:$A$45,0)),0)*$B164/SUM(Seasonality!$B$6:$B$18)),IF(Metrics!$J$15="Seasonal pipeline",IF(OR(N(IFERROR(INDEX(Targets!$K$6:$K$45,MATCH('Weekly data'!$C164,Targets!$A$6:$A$45,0)),0))=0,SUM(Seasonality!$C$6:$C$18)=0),"",IFERROR(INDEX(Targets!$K$6:$K$45,MATCH('Weekly data'!$C164,Targets!$A$6:$A$45,0)),0)*$C164/SUM(Seasonality!$C$6:$C$18)),IF(Metrics!$J$15="Quarter plan",IF(N(IFERROR(INDEX(Targets!$K$6:$K$45,MATCH('Weekly data'!$C164,Targets!$A$6:$A$45,0)),0))=0,"",IFERROR(INDEX(Targets!$K$6:$K$45,MATCH('Weekly data'!$C164,Targets!$A$6:$A$45,0)),0)),IF(AND(Metrics!$J$15="Weekly",ISNUMBER(Metrics!$K$15)),Metrics!$K$15,"")))))</f>
        <v/>
      </c>
      <c r="BY164">
        <f>IF(NOT(ISNUMBER('Weekly data'!N164)),"",IF(Metrics!$L$15="% of target",IF(ISNUMBER(BX164),IF(BX164=0,"",'Weekly data'!N164/BX164),""),'Weekly data'!N164))</f>
        <v/>
      </c>
      <c r="BZ164">
        <f>IF(AND(ISNUMBER(BY164),ISNUMBER(BY163)),ABS(BY164-BY163),"")</f>
        <v/>
      </c>
      <c r="CA164">
        <f>IF(COUNT(BY152:BY163)&lt;12,"",AVERAGE(BY152:BY163))</f>
        <v/>
      </c>
      <c r="CB164">
        <f>IF(COUNT(BZ153:BZ163)&lt;11,"",AVERAGE(BZ153:BZ163))</f>
        <v/>
      </c>
      <c r="CC164">
        <f>IF(OR(CA164="",CB164=""),"",CA164+2.66*CB164)</f>
        <v/>
      </c>
      <c r="CD164">
        <f>IF(OR(CA164="",CB164=""),"",CA164-2.66*CB164)</f>
        <v/>
      </c>
      <c r="CE164">
        <f>IF(OR(CA164="",COUNT(BY157:BY164)&lt;8),"",IF(COUNTIF(BY157:BY164,"&gt;"&amp;CA164)=8,"Above",IF(COUNTIF(BY157:BY164,"&lt;"&amp;CA164)=8,"Below","")))</f>
        <v/>
      </c>
      <c r="CF164">
        <f>IF('Weekly data'!$C164="","",IF(Metrics!$J$16="Seasonal bookings",IF(OR(N(IFERROR(INDEX(Targets!$L$6:$L$45,MATCH('Weekly data'!$C164,Targets!$A$6:$A$45,0)),0))=0,SUM(Seasonality!$B$6:$B$18)=0),"",IFERROR(INDEX(Targets!$L$6:$L$45,MATCH('Weekly data'!$C164,Targets!$A$6:$A$45,0)),0)*$B164/SUM(Seasonality!$B$6:$B$18)),IF(Metrics!$J$16="Seasonal pipeline",IF(OR(N(IFERROR(INDEX(Targets!$L$6:$L$45,MATCH('Weekly data'!$C164,Targets!$A$6:$A$45,0)),0))=0,SUM(Seasonality!$C$6:$C$18)=0),"",IFERROR(INDEX(Targets!$L$6:$L$45,MATCH('Weekly data'!$C164,Targets!$A$6:$A$45,0)),0)*$C164/SUM(Seasonality!$C$6:$C$18)),IF(Metrics!$J$16="Quarter plan",IF(N(IFERROR(INDEX(Targets!$L$6:$L$45,MATCH('Weekly data'!$C164,Targets!$A$6:$A$45,0)),0))=0,"",IFERROR(INDEX(Targets!$L$6:$L$45,MATCH('Weekly data'!$C164,Targets!$A$6:$A$45,0)),0)),IF(AND(Metrics!$J$16="Weekly",ISNUMBER(Metrics!$K$16)),Metrics!$K$16,"")))))</f>
        <v/>
      </c>
      <c r="CG164">
        <f>IF(NOT(ISNUMBER('Weekly data'!O164)),"",IF(Metrics!$L$16="% of target",IF(ISNUMBER(CF164),IF(CF164=0,"",'Weekly data'!O164/CF164),""),'Weekly data'!O164))</f>
        <v/>
      </c>
      <c r="CH164">
        <f>IF(AND(ISNUMBER(CG164),ISNUMBER(CG163)),ABS(CG164-CG163),"")</f>
        <v/>
      </c>
      <c r="CI164">
        <f>IF(COUNT(CG152:CG163)&lt;12,"",AVERAGE(CG152:CG163))</f>
        <v/>
      </c>
      <c r="CJ164">
        <f>IF(COUNT(CH153:CH163)&lt;11,"",AVERAGE(CH153:CH163))</f>
        <v/>
      </c>
      <c r="CK164">
        <f>IF(OR(CI164="",CJ164=""),"",CI164+2.66*CJ164)</f>
        <v/>
      </c>
      <c r="CL164">
        <f>IF(OR(CI164="",CJ164=""),"",CI164-2.66*CJ164)</f>
        <v/>
      </c>
      <c r="CM164">
        <f>IF(OR(CI164="",COUNT(CG157:CG164)&lt;8),"",IF(COUNTIF(CG157:CG164,"&gt;"&amp;CI164)=8,"Above",IF(COUNTIF(CG157:CG164,"&lt;"&amp;CI164)=8,"Below","")))</f>
        <v/>
      </c>
      <c r="CN164">
        <f>IF('Weekly data'!$C164="","",IF(Metrics!$J$17="Seasonal bookings",IF(OR(N(IFERROR(INDEX(Targets!$M$6:$M$45,MATCH('Weekly data'!$C164,Targets!$A$6:$A$45,0)),0))=0,SUM(Seasonality!$B$6:$B$18)=0),"",IFERROR(INDEX(Targets!$M$6:$M$45,MATCH('Weekly data'!$C164,Targets!$A$6:$A$45,0)),0)*$B164/SUM(Seasonality!$B$6:$B$18)),IF(Metrics!$J$17="Seasonal pipeline",IF(OR(N(IFERROR(INDEX(Targets!$M$6:$M$45,MATCH('Weekly data'!$C164,Targets!$A$6:$A$45,0)),0))=0,SUM(Seasonality!$C$6:$C$18)=0),"",IFERROR(INDEX(Targets!$M$6:$M$45,MATCH('Weekly data'!$C164,Targets!$A$6:$A$45,0)),0)*$C164/SUM(Seasonality!$C$6:$C$18)),IF(Metrics!$J$17="Quarter plan",IF(N(IFERROR(INDEX(Targets!$M$6:$M$45,MATCH('Weekly data'!$C164,Targets!$A$6:$A$45,0)),0))=0,"",IFERROR(INDEX(Targets!$M$6:$M$45,MATCH('Weekly data'!$C164,Targets!$A$6:$A$45,0)),0)),IF(AND(Metrics!$J$17="Weekly",ISNUMBER(Metrics!$K$17)),Metrics!$K$17,"")))))</f>
        <v/>
      </c>
      <c r="CO164">
        <f>IF(NOT(ISNUMBER('Weekly data'!P164)),"",IF(Metrics!$L$17="% of target",IF(ISNUMBER(CN164),IF(CN164=0,"",'Weekly data'!P164/CN164),""),'Weekly data'!P164))</f>
        <v/>
      </c>
      <c r="CP164">
        <f>IF(AND(ISNUMBER(CO164),ISNUMBER(CO163)),ABS(CO164-CO163),"")</f>
        <v/>
      </c>
      <c r="CQ164">
        <f>IF(COUNT(CO152:CO163)&lt;12,"",AVERAGE(CO152:CO163))</f>
        <v/>
      </c>
      <c r="CR164">
        <f>IF(COUNT(CP153:CP163)&lt;11,"",AVERAGE(CP153:CP163))</f>
        <v/>
      </c>
      <c r="CS164">
        <f>IF(OR(CQ164="",CR164=""),"",CQ164+2.66*CR164)</f>
        <v/>
      </c>
      <c r="CT164">
        <f>IF(OR(CQ164="",CR164=""),"",CQ164-2.66*CR164)</f>
        <v/>
      </c>
      <c r="CU164">
        <f>IF(OR(CQ164="",COUNT(CO157:CO164)&lt;8),"",IF(COUNTIF(CO157:CO164,"&gt;"&amp;CQ164)=8,"Above",IF(COUNTIF(CO157:CO164,"&lt;"&amp;CQ164)=8,"Below","")))</f>
        <v/>
      </c>
    </row>
    <row r="165">
      <c r="A165" s="8">
        <f>'Weekly data'!A165</f>
        <v/>
      </c>
      <c r="B165">
        <f>IF('Weekly data'!D165="","",INDEX(Seasonality!$B$6:$B$18,'Weekly data'!D165))</f>
        <v/>
      </c>
      <c r="C165">
        <f>IF('Weekly data'!D165="","",INDEX(Seasonality!$C$6:$C$18,'Weekly data'!D165))</f>
        <v/>
      </c>
      <c r="D165">
        <f>IF('Weekly data'!$C165="","",IF(Metrics!$J$6="Seasonal bookings",IF(OR(N(IFERROR(INDEX(Targets!$B$6:$B$45,MATCH('Weekly data'!$C165,Targets!$A$6:$A$45,0)),0))=0,SUM(Seasonality!$B$6:$B$18)=0),"",IFERROR(INDEX(Targets!$B$6:$B$45,MATCH('Weekly data'!$C165,Targets!$A$6:$A$45,0)),0)*$B165/SUM(Seasonality!$B$6:$B$18)),IF(Metrics!$J$6="Seasonal pipeline",IF(OR(N(IFERROR(INDEX(Targets!$B$6:$B$45,MATCH('Weekly data'!$C165,Targets!$A$6:$A$45,0)),0))=0,SUM(Seasonality!$C$6:$C$18)=0),"",IFERROR(INDEX(Targets!$B$6:$B$45,MATCH('Weekly data'!$C165,Targets!$A$6:$A$45,0)),0)*$C165/SUM(Seasonality!$C$6:$C$18)),IF(Metrics!$J$6="Quarter plan",IF(N(IFERROR(INDEX(Targets!$B$6:$B$45,MATCH('Weekly data'!$C165,Targets!$A$6:$A$45,0)),0))=0,"",IFERROR(INDEX(Targets!$B$6:$B$45,MATCH('Weekly data'!$C165,Targets!$A$6:$A$45,0)),0)),IF(AND(Metrics!$J$6="Weekly",ISNUMBER(Metrics!$K$6)),Metrics!$K$6,"")))))</f>
        <v/>
      </c>
      <c r="E165">
        <f>IF(NOT(ISNUMBER('Weekly data'!E165)),"",IF(Metrics!$L$6="% of target",IF(ISNUMBER(D165),IF(D165=0,"",'Weekly data'!E165/D165),""),'Weekly data'!E165))</f>
        <v/>
      </c>
      <c r="F165">
        <f>IF(AND(ISNUMBER(E165),ISNUMBER(E164)),ABS(E165-E164),"")</f>
        <v/>
      </c>
      <c r="G165">
        <f>IF(COUNT(E153:E164)&lt;12,"",AVERAGE(E153:E164))</f>
        <v/>
      </c>
      <c r="H165">
        <f>IF(COUNT(F154:F164)&lt;11,"",AVERAGE(F154:F164))</f>
        <v/>
      </c>
      <c r="I165">
        <f>IF(OR(G165="",H165=""),"",G165+2.66*H165)</f>
        <v/>
      </c>
      <c r="J165">
        <f>IF(OR(G165="",H165=""),"",G165-2.66*H165)</f>
        <v/>
      </c>
      <c r="K165">
        <f>IF(OR(G165="",COUNT(E158:E165)&lt;8),"",IF(COUNTIF(E158:E165,"&gt;"&amp;G165)=8,"Above",IF(COUNTIF(E158:E165,"&lt;"&amp;G165)=8,"Below","")))</f>
        <v/>
      </c>
      <c r="L165">
        <f>IF('Weekly data'!$C165="","",IF(Metrics!$J$7="Seasonal bookings",IF(OR(N(IFERROR(INDEX(Targets!$C$6:$C$45,MATCH('Weekly data'!$C165,Targets!$A$6:$A$45,0)),0))=0,SUM(Seasonality!$B$6:$B$18)=0),"",IFERROR(INDEX(Targets!$C$6:$C$45,MATCH('Weekly data'!$C165,Targets!$A$6:$A$45,0)),0)*$B165/SUM(Seasonality!$B$6:$B$18)),IF(Metrics!$J$7="Seasonal pipeline",IF(OR(N(IFERROR(INDEX(Targets!$C$6:$C$45,MATCH('Weekly data'!$C165,Targets!$A$6:$A$45,0)),0))=0,SUM(Seasonality!$C$6:$C$18)=0),"",IFERROR(INDEX(Targets!$C$6:$C$45,MATCH('Weekly data'!$C165,Targets!$A$6:$A$45,0)),0)*$C165/SUM(Seasonality!$C$6:$C$18)),IF(Metrics!$J$7="Quarter plan",IF(N(IFERROR(INDEX(Targets!$C$6:$C$45,MATCH('Weekly data'!$C165,Targets!$A$6:$A$45,0)),0))=0,"",IFERROR(INDEX(Targets!$C$6:$C$45,MATCH('Weekly data'!$C165,Targets!$A$6:$A$45,0)),0)),IF(AND(Metrics!$J$7="Weekly",ISNUMBER(Metrics!$K$7)),Metrics!$K$7,"")))))</f>
        <v/>
      </c>
      <c r="M165">
        <f>IF(NOT(ISNUMBER('Weekly data'!F165)),"",IF(Metrics!$L$7="% of target",IF(ISNUMBER(L165),IF(L165=0,"",'Weekly data'!F165/L165),""),'Weekly data'!F165))</f>
        <v/>
      </c>
      <c r="N165">
        <f>IF(AND(ISNUMBER(M165),ISNUMBER(M164)),ABS(M165-M164),"")</f>
        <v/>
      </c>
      <c r="O165">
        <f>IF(COUNT(M153:M164)&lt;12,"",AVERAGE(M153:M164))</f>
        <v/>
      </c>
      <c r="P165">
        <f>IF(COUNT(N154:N164)&lt;11,"",AVERAGE(N154:N164))</f>
        <v/>
      </c>
      <c r="Q165">
        <f>IF(OR(O165="",P165=""),"",O165+2.66*P165)</f>
        <v/>
      </c>
      <c r="R165">
        <f>IF(OR(O165="",P165=""),"",O165-2.66*P165)</f>
        <v/>
      </c>
      <c r="S165">
        <f>IF(OR(O165="",COUNT(M158:M165)&lt;8),"",IF(COUNTIF(M158:M165,"&gt;"&amp;O165)=8,"Above",IF(COUNTIF(M158:M165,"&lt;"&amp;O165)=8,"Below","")))</f>
        <v/>
      </c>
      <c r="T165">
        <f>IF('Weekly data'!$C165="","",IF(Metrics!$J$8="Seasonal bookings",IF(OR(N(IFERROR(INDEX(Targets!$D$6:$D$45,MATCH('Weekly data'!$C165,Targets!$A$6:$A$45,0)),0))=0,SUM(Seasonality!$B$6:$B$18)=0),"",IFERROR(INDEX(Targets!$D$6:$D$45,MATCH('Weekly data'!$C165,Targets!$A$6:$A$45,0)),0)*$B165/SUM(Seasonality!$B$6:$B$18)),IF(Metrics!$J$8="Seasonal pipeline",IF(OR(N(IFERROR(INDEX(Targets!$D$6:$D$45,MATCH('Weekly data'!$C165,Targets!$A$6:$A$45,0)),0))=0,SUM(Seasonality!$C$6:$C$18)=0),"",IFERROR(INDEX(Targets!$D$6:$D$45,MATCH('Weekly data'!$C165,Targets!$A$6:$A$45,0)),0)*$C165/SUM(Seasonality!$C$6:$C$18)),IF(Metrics!$J$8="Quarter plan",IF(N(IFERROR(INDEX(Targets!$D$6:$D$45,MATCH('Weekly data'!$C165,Targets!$A$6:$A$45,0)),0))=0,"",IFERROR(INDEX(Targets!$D$6:$D$45,MATCH('Weekly data'!$C165,Targets!$A$6:$A$45,0)),0)),IF(AND(Metrics!$J$8="Weekly",ISNUMBER(Metrics!$K$8)),Metrics!$K$8,"")))))</f>
        <v/>
      </c>
      <c r="U165">
        <f>IF(NOT(ISNUMBER('Weekly data'!G165)),"",IF(Metrics!$L$8="% of target",IF(ISNUMBER(T165),IF(T165=0,"",'Weekly data'!G165/T165),""),'Weekly data'!G165))</f>
        <v/>
      </c>
      <c r="V165">
        <f>IF(AND(ISNUMBER(U165),ISNUMBER(U164)),ABS(U165-U164),"")</f>
        <v/>
      </c>
      <c r="W165">
        <f>IF(COUNT(U153:U164)&lt;12,"",AVERAGE(U153:U164))</f>
        <v/>
      </c>
      <c r="X165">
        <f>IF(COUNT(V154:V164)&lt;11,"",AVERAGE(V154:V164))</f>
        <v/>
      </c>
      <c r="Y165">
        <f>IF(OR(W165="",X165=""),"",W165+2.66*X165)</f>
        <v/>
      </c>
      <c r="Z165">
        <f>IF(OR(W165="",X165=""),"",W165-2.66*X165)</f>
        <v/>
      </c>
      <c r="AA165">
        <f>IF(OR(W165="",COUNT(U158:U165)&lt;8),"",IF(COUNTIF(U158:U165,"&gt;"&amp;W165)=8,"Above",IF(COUNTIF(U158:U165,"&lt;"&amp;W165)=8,"Below","")))</f>
        <v/>
      </c>
      <c r="AB165">
        <f>IF('Weekly data'!$C165="","",IF(Metrics!$J$9="Seasonal bookings",IF(OR(N(IFERROR(INDEX(Targets!$E$6:$E$45,MATCH('Weekly data'!$C165,Targets!$A$6:$A$45,0)),0))=0,SUM(Seasonality!$B$6:$B$18)=0),"",IFERROR(INDEX(Targets!$E$6:$E$45,MATCH('Weekly data'!$C165,Targets!$A$6:$A$45,0)),0)*$B165/SUM(Seasonality!$B$6:$B$18)),IF(Metrics!$J$9="Seasonal pipeline",IF(OR(N(IFERROR(INDEX(Targets!$E$6:$E$45,MATCH('Weekly data'!$C165,Targets!$A$6:$A$45,0)),0))=0,SUM(Seasonality!$C$6:$C$18)=0),"",IFERROR(INDEX(Targets!$E$6:$E$45,MATCH('Weekly data'!$C165,Targets!$A$6:$A$45,0)),0)*$C165/SUM(Seasonality!$C$6:$C$18)),IF(Metrics!$J$9="Quarter plan",IF(N(IFERROR(INDEX(Targets!$E$6:$E$45,MATCH('Weekly data'!$C165,Targets!$A$6:$A$45,0)),0))=0,"",IFERROR(INDEX(Targets!$E$6:$E$45,MATCH('Weekly data'!$C165,Targets!$A$6:$A$45,0)),0)),IF(AND(Metrics!$J$9="Weekly",ISNUMBER(Metrics!$K$9)),Metrics!$K$9,"")))))</f>
        <v/>
      </c>
      <c r="AC165">
        <f>IF(NOT(ISNUMBER('Weekly data'!H165)),"",IF(Metrics!$L$9="% of target",IF(ISNUMBER(AB165),IF(AB165=0,"",'Weekly data'!H165/AB165),""),'Weekly data'!H165))</f>
        <v/>
      </c>
      <c r="AD165">
        <f>IF(AND(ISNUMBER(AC165),ISNUMBER(AC164)),ABS(AC165-AC164),"")</f>
        <v/>
      </c>
      <c r="AE165">
        <f>IF(COUNT(AC153:AC164)&lt;12,"",AVERAGE(AC153:AC164))</f>
        <v/>
      </c>
      <c r="AF165">
        <f>IF(COUNT(AD154:AD164)&lt;11,"",AVERAGE(AD154:AD164))</f>
        <v/>
      </c>
      <c r="AG165">
        <f>IF(OR(AE165="",AF165=""),"",AE165+2.66*AF165)</f>
        <v/>
      </c>
      <c r="AH165">
        <f>IF(OR(AE165="",AF165=""),"",AE165-2.66*AF165)</f>
        <v/>
      </c>
      <c r="AI165">
        <f>IF(OR(AE165="",COUNT(AC158:AC165)&lt;8),"",IF(COUNTIF(AC158:AC165,"&gt;"&amp;AE165)=8,"Above",IF(COUNTIF(AC158:AC165,"&lt;"&amp;AE165)=8,"Below","")))</f>
        <v/>
      </c>
      <c r="AJ165">
        <f>IF('Weekly data'!$C165="","",IF(Metrics!$J$10="Seasonal bookings",IF(OR(N(IFERROR(INDEX(Targets!$F$6:$F$45,MATCH('Weekly data'!$C165,Targets!$A$6:$A$45,0)),0))=0,SUM(Seasonality!$B$6:$B$18)=0),"",IFERROR(INDEX(Targets!$F$6:$F$45,MATCH('Weekly data'!$C165,Targets!$A$6:$A$45,0)),0)*$B165/SUM(Seasonality!$B$6:$B$18)),IF(Metrics!$J$10="Seasonal pipeline",IF(OR(N(IFERROR(INDEX(Targets!$F$6:$F$45,MATCH('Weekly data'!$C165,Targets!$A$6:$A$45,0)),0))=0,SUM(Seasonality!$C$6:$C$18)=0),"",IFERROR(INDEX(Targets!$F$6:$F$45,MATCH('Weekly data'!$C165,Targets!$A$6:$A$45,0)),0)*$C165/SUM(Seasonality!$C$6:$C$18)),IF(Metrics!$J$10="Quarter plan",IF(N(IFERROR(INDEX(Targets!$F$6:$F$45,MATCH('Weekly data'!$C165,Targets!$A$6:$A$45,0)),0))=0,"",IFERROR(INDEX(Targets!$F$6:$F$45,MATCH('Weekly data'!$C165,Targets!$A$6:$A$45,0)),0)),IF(AND(Metrics!$J$10="Weekly",ISNUMBER(Metrics!$K$10)),Metrics!$K$10,"")))))</f>
        <v/>
      </c>
      <c r="AK165">
        <f>IF(NOT(ISNUMBER('Weekly data'!I165)),"",IF(Metrics!$L$10="% of target",IF(ISNUMBER(AJ165),IF(AJ165=0,"",'Weekly data'!I165/AJ165),""),'Weekly data'!I165))</f>
        <v/>
      </c>
      <c r="AL165">
        <f>IF(AND(ISNUMBER(AK165),ISNUMBER(AK164)),ABS(AK165-AK164),"")</f>
        <v/>
      </c>
      <c r="AM165">
        <f>IF(COUNT(AK153:AK164)&lt;12,"",AVERAGE(AK153:AK164))</f>
        <v/>
      </c>
      <c r="AN165">
        <f>IF(COUNT(AL154:AL164)&lt;11,"",AVERAGE(AL154:AL164))</f>
        <v/>
      </c>
      <c r="AO165">
        <f>IF(OR(AM165="",AN165=""),"",AM165+2.66*AN165)</f>
        <v/>
      </c>
      <c r="AP165">
        <f>IF(OR(AM165="",AN165=""),"",AM165-2.66*AN165)</f>
        <v/>
      </c>
      <c r="AQ165">
        <f>IF(OR(AM165="",COUNT(AK158:AK165)&lt;8),"",IF(COUNTIF(AK158:AK165,"&gt;"&amp;AM165)=8,"Above",IF(COUNTIF(AK158:AK165,"&lt;"&amp;AM165)=8,"Below","")))</f>
        <v/>
      </c>
      <c r="AR165">
        <f>IF('Weekly data'!$C165="","",IF(Metrics!$J$11="Seasonal bookings",IF(OR(N(IFERROR(INDEX(Targets!$G$6:$G$45,MATCH('Weekly data'!$C165,Targets!$A$6:$A$45,0)),0))=0,SUM(Seasonality!$B$6:$B$18)=0),"",IFERROR(INDEX(Targets!$G$6:$G$45,MATCH('Weekly data'!$C165,Targets!$A$6:$A$45,0)),0)*$B165/SUM(Seasonality!$B$6:$B$18)),IF(Metrics!$J$11="Seasonal pipeline",IF(OR(N(IFERROR(INDEX(Targets!$G$6:$G$45,MATCH('Weekly data'!$C165,Targets!$A$6:$A$45,0)),0))=0,SUM(Seasonality!$C$6:$C$18)=0),"",IFERROR(INDEX(Targets!$G$6:$G$45,MATCH('Weekly data'!$C165,Targets!$A$6:$A$45,0)),0)*$C165/SUM(Seasonality!$C$6:$C$18)),IF(Metrics!$J$11="Quarter plan",IF(N(IFERROR(INDEX(Targets!$G$6:$G$45,MATCH('Weekly data'!$C165,Targets!$A$6:$A$45,0)),0))=0,"",IFERROR(INDEX(Targets!$G$6:$G$45,MATCH('Weekly data'!$C165,Targets!$A$6:$A$45,0)),0)),IF(AND(Metrics!$J$11="Weekly",ISNUMBER(Metrics!$K$11)),Metrics!$K$11,"")))))</f>
        <v/>
      </c>
      <c r="AS165">
        <f>IF(NOT(ISNUMBER('Weekly data'!J165)),"",IF(Metrics!$L$11="% of target",IF(ISNUMBER(AR165),IF(AR165=0,"",'Weekly data'!J165/AR165),""),'Weekly data'!J165))</f>
        <v/>
      </c>
      <c r="AT165">
        <f>IF(AND(ISNUMBER(AS165),ISNUMBER(AS164)),ABS(AS165-AS164),"")</f>
        <v/>
      </c>
      <c r="AU165">
        <f>IF(COUNT(AS153:AS164)&lt;12,"",AVERAGE(AS153:AS164))</f>
        <v/>
      </c>
      <c r="AV165">
        <f>IF(COUNT(AT154:AT164)&lt;11,"",AVERAGE(AT154:AT164))</f>
        <v/>
      </c>
      <c r="AW165">
        <f>IF(OR(AU165="",AV165=""),"",AU165+2.66*AV165)</f>
        <v/>
      </c>
      <c r="AX165">
        <f>IF(OR(AU165="",AV165=""),"",AU165-2.66*AV165)</f>
        <v/>
      </c>
      <c r="AY165">
        <f>IF(OR(AU165="",COUNT(AS158:AS165)&lt;8),"",IF(COUNTIF(AS158:AS165,"&gt;"&amp;AU165)=8,"Above",IF(COUNTIF(AS158:AS165,"&lt;"&amp;AU165)=8,"Below","")))</f>
        <v/>
      </c>
      <c r="AZ165">
        <f>IF('Weekly data'!$C165="","",IF(Metrics!$J$12="Seasonal bookings",IF(OR(N(IFERROR(INDEX(Targets!$H$6:$H$45,MATCH('Weekly data'!$C165,Targets!$A$6:$A$45,0)),0))=0,SUM(Seasonality!$B$6:$B$18)=0),"",IFERROR(INDEX(Targets!$H$6:$H$45,MATCH('Weekly data'!$C165,Targets!$A$6:$A$45,0)),0)*$B165/SUM(Seasonality!$B$6:$B$18)),IF(Metrics!$J$12="Seasonal pipeline",IF(OR(N(IFERROR(INDEX(Targets!$H$6:$H$45,MATCH('Weekly data'!$C165,Targets!$A$6:$A$45,0)),0))=0,SUM(Seasonality!$C$6:$C$18)=0),"",IFERROR(INDEX(Targets!$H$6:$H$45,MATCH('Weekly data'!$C165,Targets!$A$6:$A$45,0)),0)*$C165/SUM(Seasonality!$C$6:$C$18)),IF(Metrics!$J$12="Quarter plan",IF(N(IFERROR(INDEX(Targets!$H$6:$H$45,MATCH('Weekly data'!$C165,Targets!$A$6:$A$45,0)),0))=0,"",IFERROR(INDEX(Targets!$H$6:$H$45,MATCH('Weekly data'!$C165,Targets!$A$6:$A$45,0)),0)),IF(AND(Metrics!$J$12="Weekly",ISNUMBER(Metrics!$K$12)),Metrics!$K$12,"")))))</f>
        <v/>
      </c>
      <c r="BA165">
        <f>IF(NOT(ISNUMBER('Weekly data'!K165)),"",IF(Metrics!$L$12="% of target",IF(ISNUMBER(AZ165),IF(AZ165=0,"",'Weekly data'!K165/AZ165),""),'Weekly data'!K165))</f>
        <v/>
      </c>
      <c r="BB165">
        <f>IF(AND(ISNUMBER(BA165),ISNUMBER(BA164)),ABS(BA165-BA164),"")</f>
        <v/>
      </c>
      <c r="BC165">
        <f>IF(COUNT(BA153:BA164)&lt;12,"",AVERAGE(BA153:BA164))</f>
        <v/>
      </c>
      <c r="BD165">
        <f>IF(COUNT(BB154:BB164)&lt;11,"",AVERAGE(BB154:BB164))</f>
        <v/>
      </c>
      <c r="BE165">
        <f>IF(OR(BC165="",BD165=""),"",BC165+2.66*BD165)</f>
        <v/>
      </c>
      <c r="BF165">
        <f>IF(OR(BC165="",BD165=""),"",BC165-2.66*BD165)</f>
        <v/>
      </c>
      <c r="BG165">
        <f>IF(OR(BC165="",COUNT(BA158:BA165)&lt;8),"",IF(COUNTIF(BA158:BA165,"&gt;"&amp;BC165)=8,"Above",IF(COUNTIF(BA158:BA165,"&lt;"&amp;BC165)=8,"Below","")))</f>
        <v/>
      </c>
      <c r="BH165">
        <f>IF('Weekly data'!$C165="","",IF(Metrics!$J$13="Seasonal bookings",IF(OR(N(IFERROR(INDEX(Targets!$I$6:$I$45,MATCH('Weekly data'!$C165,Targets!$A$6:$A$45,0)),0))=0,SUM(Seasonality!$B$6:$B$18)=0),"",IFERROR(INDEX(Targets!$I$6:$I$45,MATCH('Weekly data'!$C165,Targets!$A$6:$A$45,0)),0)*$B165/SUM(Seasonality!$B$6:$B$18)),IF(Metrics!$J$13="Seasonal pipeline",IF(OR(N(IFERROR(INDEX(Targets!$I$6:$I$45,MATCH('Weekly data'!$C165,Targets!$A$6:$A$45,0)),0))=0,SUM(Seasonality!$C$6:$C$18)=0),"",IFERROR(INDEX(Targets!$I$6:$I$45,MATCH('Weekly data'!$C165,Targets!$A$6:$A$45,0)),0)*$C165/SUM(Seasonality!$C$6:$C$18)),IF(Metrics!$J$13="Quarter plan",IF(N(IFERROR(INDEX(Targets!$I$6:$I$45,MATCH('Weekly data'!$C165,Targets!$A$6:$A$45,0)),0))=0,"",IFERROR(INDEX(Targets!$I$6:$I$45,MATCH('Weekly data'!$C165,Targets!$A$6:$A$45,0)),0)),IF(AND(Metrics!$J$13="Weekly",ISNUMBER(Metrics!$K$13)),Metrics!$K$13,"")))))</f>
        <v/>
      </c>
      <c r="BI165">
        <f>IF(NOT(ISNUMBER('Weekly data'!L165)),"",IF(Metrics!$L$13="% of target",IF(ISNUMBER(BH165),IF(BH165=0,"",'Weekly data'!L165/BH165),""),'Weekly data'!L165))</f>
        <v/>
      </c>
      <c r="BJ165">
        <f>IF(AND(ISNUMBER(BI165),ISNUMBER(BI164)),ABS(BI165-BI164),"")</f>
        <v/>
      </c>
      <c r="BK165">
        <f>IF(COUNT(BI153:BI164)&lt;12,"",AVERAGE(BI153:BI164))</f>
        <v/>
      </c>
      <c r="BL165">
        <f>IF(COUNT(BJ154:BJ164)&lt;11,"",AVERAGE(BJ154:BJ164))</f>
        <v/>
      </c>
      <c r="BM165">
        <f>IF(OR(BK165="",BL165=""),"",BK165+2.66*BL165)</f>
        <v/>
      </c>
      <c r="BN165">
        <f>IF(OR(BK165="",BL165=""),"",BK165-2.66*BL165)</f>
        <v/>
      </c>
      <c r="BO165">
        <f>IF(OR(BK165="",COUNT(BI158:BI165)&lt;8),"",IF(COUNTIF(BI158:BI165,"&gt;"&amp;BK165)=8,"Above",IF(COUNTIF(BI158:BI165,"&lt;"&amp;BK165)=8,"Below","")))</f>
        <v/>
      </c>
      <c r="BP165">
        <f>IF('Weekly data'!$C165="","",IF(Metrics!$J$14="Seasonal bookings",IF(OR(N(IFERROR(INDEX(Targets!$J$6:$J$45,MATCH('Weekly data'!$C165,Targets!$A$6:$A$45,0)),0))=0,SUM(Seasonality!$B$6:$B$18)=0),"",IFERROR(INDEX(Targets!$J$6:$J$45,MATCH('Weekly data'!$C165,Targets!$A$6:$A$45,0)),0)*$B165/SUM(Seasonality!$B$6:$B$18)),IF(Metrics!$J$14="Seasonal pipeline",IF(OR(N(IFERROR(INDEX(Targets!$J$6:$J$45,MATCH('Weekly data'!$C165,Targets!$A$6:$A$45,0)),0))=0,SUM(Seasonality!$C$6:$C$18)=0),"",IFERROR(INDEX(Targets!$J$6:$J$45,MATCH('Weekly data'!$C165,Targets!$A$6:$A$45,0)),0)*$C165/SUM(Seasonality!$C$6:$C$18)),IF(Metrics!$J$14="Quarter plan",IF(N(IFERROR(INDEX(Targets!$J$6:$J$45,MATCH('Weekly data'!$C165,Targets!$A$6:$A$45,0)),0))=0,"",IFERROR(INDEX(Targets!$J$6:$J$45,MATCH('Weekly data'!$C165,Targets!$A$6:$A$45,0)),0)),IF(AND(Metrics!$J$14="Weekly",ISNUMBER(Metrics!$K$14)),Metrics!$K$14,"")))))</f>
        <v/>
      </c>
      <c r="BQ165">
        <f>IF(NOT(ISNUMBER('Weekly data'!M165)),"",IF(Metrics!$L$14="% of target",IF(ISNUMBER(BP165),IF(BP165=0,"",'Weekly data'!M165/BP165),""),'Weekly data'!M165))</f>
        <v/>
      </c>
      <c r="BR165">
        <f>IF(AND(ISNUMBER(BQ165),ISNUMBER(BQ164)),ABS(BQ165-BQ164),"")</f>
        <v/>
      </c>
      <c r="BS165">
        <f>IF(COUNT(BQ153:BQ164)&lt;12,"",AVERAGE(BQ153:BQ164))</f>
        <v/>
      </c>
      <c r="BT165">
        <f>IF(COUNT(BR154:BR164)&lt;11,"",AVERAGE(BR154:BR164))</f>
        <v/>
      </c>
      <c r="BU165">
        <f>IF(OR(BS165="",BT165=""),"",BS165+2.66*BT165)</f>
        <v/>
      </c>
      <c r="BV165">
        <f>IF(OR(BS165="",BT165=""),"",BS165-2.66*BT165)</f>
        <v/>
      </c>
      <c r="BW165">
        <f>IF(OR(BS165="",COUNT(BQ158:BQ165)&lt;8),"",IF(COUNTIF(BQ158:BQ165,"&gt;"&amp;BS165)=8,"Above",IF(COUNTIF(BQ158:BQ165,"&lt;"&amp;BS165)=8,"Below","")))</f>
        <v/>
      </c>
      <c r="BX165">
        <f>IF('Weekly data'!$C165="","",IF(Metrics!$J$15="Seasonal bookings",IF(OR(N(IFERROR(INDEX(Targets!$K$6:$K$45,MATCH('Weekly data'!$C165,Targets!$A$6:$A$45,0)),0))=0,SUM(Seasonality!$B$6:$B$18)=0),"",IFERROR(INDEX(Targets!$K$6:$K$45,MATCH('Weekly data'!$C165,Targets!$A$6:$A$45,0)),0)*$B165/SUM(Seasonality!$B$6:$B$18)),IF(Metrics!$J$15="Seasonal pipeline",IF(OR(N(IFERROR(INDEX(Targets!$K$6:$K$45,MATCH('Weekly data'!$C165,Targets!$A$6:$A$45,0)),0))=0,SUM(Seasonality!$C$6:$C$18)=0),"",IFERROR(INDEX(Targets!$K$6:$K$45,MATCH('Weekly data'!$C165,Targets!$A$6:$A$45,0)),0)*$C165/SUM(Seasonality!$C$6:$C$18)),IF(Metrics!$J$15="Quarter plan",IF(N(IFERROR(INDEX(Targets!$K$6:$K$45,MATCH('Weekly data'!$C165,Targets!$A$6:$A$45,0)),0))=0,"",IFERROR(INDEX(Targets!$K$6:$K$45,MATCH('Weekly data'!$C165,Targets!$A$6:$A$45,0)),0)),IF(AND(Metrics!$J$15="Weekly",ISNUMBER(Metrics!$K$15)),Metrics!$K$15,"")))))</f>
        <v/>
      </c>
      <c r="BY165">
        <f>IF(NOT(ISNUMBER('Weekly data'!N165)),"",IF(Metrics!$L$15="% of target",IF(ISNUMBER(BX165),IF(BX165=0,"",'Weekly data'!N165/BX165),""),'Weekly data'!N165))</f>
        <v/>
      </c>
      <c r="BZ165">
        <f>IF(AND(ISNUMBER(BY165),ISNUMBER(BY164)),ABS(BY165-BY164),"")</f>
        <v/>
      </c>
      <c r="CA165">
        <f>IF(COUNT(BY153:BY164)&lt;12,"",AVERAGE(BY153:BY164))</f>
        <v/>
      </c>
      <c r="CB165">
        <f>IF(COUNT(BZ154:BZ164)&lt;11,"",AVERAGE(BZ154:BZ164))</f>
        <v/>
      </c>
      <c r="CC165">
        <f>IF(OR(CA165="",CB165=""),"",CA165+2.66*CB165)</f>
        <v/>
      </c>
      <c r="CD165">
        <f>IF(OR(CA165="",CB165=""),"",CA165-2.66*CB165)</f>
        <v/>
      </c>
      <c r="CE165">
        <f>IF(OR(CA165="",COUNT(BY158:BY165)&lt;8),"",IF(COUNTIF(BY158:BY165,"&gt;"&amp;CA165)=8,"Above",IF(COUNTIF(BY158:BY165,"&lt;"&amp;CA165)=8,"Below","")))</f>
        <v/>
      </c>
      <c r="CF165">
        <f>IF('Weekly data'!$C165="","",IF(Metrics!$J$16="Seasonal bookings",IF(OR(N(IFERROR(INDEX(Targets!$L$6:$L$45,MATCH('Weekly data'!$C165,Targets!$A$6:$A$45,0)),0))=0,SUM(Seasonality!$B$6:$B$18)=0),"",IFERROR(INDEX(Targets!$L$6:$L$45,MATCH('Weekly data'!$C165,Targets!$A$6:$A$45,0)),0)*$B165/SUM(Seasonality!$B$6:$B$18)),IF(Metrics!$J$16="Seasonal pipeline",IF(OR(N(IFERROR(INDEX(Targets!$L$6:$L$45,MATCH('Weekly data'!$C165,Targets!$A$6:$A$45,0)),0))=0,SUM(Seasonality!$C$6:$C$18)=0),"",IFERROR(INDEX(Targets!$L$6:$L$45,MATCH('Weekly data'!$C165,Targets!$A$6:$A$45,0)),0)*$C165/SUM(Seasonality!$C$6:$C$18)),IF(Metrics!$J$16="Quarter plan",IF(N(IFERROR(INDEX(Targets!$L$6:$L$45,MATCH('Weekly data'!$C165,Targets!$A$6:$A$45,0)),0))=0,"",IFERROR(INDEX(Targets!$L$6:$L$45,MATCH('Weekly data'!$C165,Targets!$A$6:$A$45,0)),0)),IF(AND(Metrics!$J$16="Weekly",ISNUMBER(Metrics!$K$16)),Metrics!$K$16,"")))))</f>
        <v/>
      </c>
      <c r="CG165">
        <f>IF(NOT(ISNUMBER('Weekly data'!O165)),"",IF(Metrics!$L$16="% of target",IF(ISNUMBER(CF165),IF(CF165=0,"",'Weekly data'!O165/CF165),""),'Weekly data'!O165))</f>
        <v/>
      </c>
      <c r="CH165">
        <f>IF(AND(ISNUMBER(CG165),ISNUMBER(CG164)),ABS(CG165-CG164),"")</f>
        <v/>
      </c>
      <c r="CI165">
        <f>IF(COUNT(CG153:CG164)&lt;12,"",AVERAGE(CG153:CG164))</f>
        <v/>
      </c>
      <c r="CJ165">
        <f>IF(COUNT(CH154:CH164)&lt;11,"",AVERAGE(CH154:CH164))</f>
        <v/>
      </c>
      <c r="CK165">
        <f>IF(OR(CI165="",CJ165=""),"",CI165+2.66*CJ165)</f>
        <v/>
      </c>
      <c r="CL165">
        <f>IF(OR(CI165="",CJ165=""),"",CI165-2.66*CJ165)</f>
        <v/>
      </c>
      <c r="CM165">
        <f>IF(OR(CI165="",COUNT(CG158:CG165)&lt;8),"",IF(COUNTIF(CG158:CG165,"&gt;"&amp;CI165)=8,"Above",IF(COUNTIF(CG158:CG165,"&lt;"&amp;CI165)=8,"Below","")))</f>
        <v/>
      </c>
      <c r="CN165">
        <f>IF('Weekly data'!$C165="","",IF(Metrics!$J$17="Seasonal bookings",IF(OR(N(IFERROR(INDEX(Targets!$M$6:$M$45,MATCH('Weekly data'!$C165,Targets!$A$6:$A$45,0)),0))=0,SUM(Seasonality!$B$6:$B$18)=0),"",IFERROR(INDEX(Targets!$M$6:$M$45,MATCH('Weekly data'!$C165,Targets!$A$6:$A$45,0)),0)*$B165/SUM(Seasonality!$B$6:$B$18)),IF(Metrics!$J$17="Seasonal pipeline",IF(OR(N(IFERROR(INDEX(Targets!$M$6:$M$45,MATCH('Weekly data'!$C165,Targets!$A$6:$A$45,0)),0))=0,SUM(Seasonality!$C$6:$C$18)=0),"",IFERROR(INDEX(Targets!$M$6:$M$45,MATCH('Weekly data'!$C165,Targets!$A$6:$A$45,0)),0)*$C165/SUM(Seasonality!$C$6:$C$18)),IF(Metrics!$J$17="Quarter plan",IF(N(IFERROR(INDEX(Targets!$M$6:$M$45,MATCH('Weekly data'!$C165,Targets!$A$6:$A$45,0)),0))=0,"",IFERROR(INDEX(Targets!$M$6:$M$45,MATCH('Weekly data'!$C165,Targets!$A$6:$A$45,0)),0)),IF(AND(Metrics!$J$17="Weekly",ISNUMBER(Metrics!$K$17)),Metrics!$K$17,"")))))</f>
        <v/>
      </c>
      <c r="CO165">
        <f>IF(NOT(ISNUMBER('Weekly data'!P165)),"",IF(Metrics!$L$17="% of target",IF(ISNUMBER(CN165),IF(CN165=0,"",'Weekly data'!P165/CN165),""),'Weekly data'!P165))</f>
        <v/>
      </c>
      <c r="CP165">
        <f>IF(AND(ISNUMBER(CO165),ISNUMBER(CO164)),ABS(CO165-CO164),"")</f>
        <v/>
      </c>
      <c r="CQ165">
        <f>IF(COUNT(CO153:CO164)&lt;12,"",AVERAGE(CO153:CO164))</f>
        <v/>
      </c>
      <c r="CR165">
        <f>IF(COUNT(CP154:CP164)&lt;11,"",AVERAGE(CP154:CP164))</f>
        <v/>
      </c>
      <c r="CS165">
        <f>IF(OR(CQ165="",CR165=""),"",CQ165+2.66*CR165)</f>
        <v/>
      </c>
      <c r="CT165">
        <f>IF(OR(CQ165="",CR165=""),"",CQ165-2.66*CR165)</f>
        <v/>
      </c>
      <c r="CU165">
        <f>IF(OR(CQ165="",COUNT(CO158:CO165)&lt;8),"",IF(COUNTIF(CO158:CO165,"&gt;"&amp;CQ165)=8,"Above",IF(COUNTIF(CO158:CO165,"&lt;"&amp;CQ165)=8,"Below","")))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T2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30" customWidth="1" min="2" max="2"/>
    <col width="18" customWidth="1" min="3" max="3"/>
    <col width="12" customWidth="1" min="4" max="4"/>
    <col width="12" customWidth="1" min="5" max="5"/>
    <col width="9" customWidth="1" min="6" max="6"/>
    <col width="12" customWidth="1" min="7" max="7"/>
    <col width="8" customWidth="1" min="8" max="8"/>
    <col width="12" customWidth="1" min="9" max="9"/>
    <col width="8" customWidth="1" min="10" max="10"/>
    <col width="12" customWidth="1" min="11" max="11"/>
    <col width="12" customWidth="1" min="12" max="12"/>
    <col width="9" customWidth="1" min="13" max="13"/>
    <col width="11" customWidth="1" min="14" max="14"/>
    <col width="11" customWidth="1" min="15" max="15"/>
    <col width="11" customWidth="1" min="16" max="16"/>
    <col width="22" customWidth="1" min="17" max="17"/>
    <col width="9" customWidth="1" min="18" max="18"/>
    <col width="14" customWidth="1" min="19" max="19"/>
    <col width="50" customWidth="1" min="20" max="20"/>
  </cols>
  <sheetData>
    <row r="1">
      <c r="A1" s="1" t="inlineStr">
        <is>
          <t>WBR pack: one page for the weekly business review</t>
        </is>
      </c>
    </row>
    <row r="2">
      <c r="A2" s="2" t="inlineStr">
        <is>
          <t>Read top to bottom. Discuss = Yes for exceptions and missed targets; everything else is 'nothing to see here'. Owners fill the Note column before the meeting.</t>
        </is>
      </c>
    </row>
    <row r="3">
      <c r="A3" s="3" t="inlineStr">
        <is>
          <t>Report week</t>
        </is>
      </c>
      <c r="B3" s="8">
        <f>IF(Setup!B7="","",Setup!B7)</f>
        <v/>
      </c>
      <c r="C3">
        <f>IF(Setup!B10="","",Setup!B10&amp;", week "&amp;Setup!B11&amp;" of 13")</f>
        <v/>
      </c>
      <c r="E3" s="3" t="inlineStr">
        <is>
          <t>Exceptions</t>
        </is>
      </c>
      <c r="F3">
        <f>COUNTIF(Q7:Q18,"Exception*")</f>
        <v/>
      </c>
      <c r="G3" s="3" t="inlineStr">
        <is>
          <t>Off target</t>
        </is>
      </c>
      <c r="H3">
        <f>COUNTIF(Q7:Q18,"Routine, off target")</f>
        <v/>
      </c>
      <c r="I3" s="3" t="inlineStr">
        <is>
          <t>To discuss</t>
        </is>
      </c>
      <c r="J3">
        <f>COUNTIF(S7:S18,"Yes")</f>
        <v/>
      </c>
    </row>
    <row r="6">
      <c r="A6" s="9" t="inlineStr">
        <is>
          <t>Section</t>
        </is>
      </c>
      <c r="B6" s="9" t="inlineStr">
        <is>
          <t>Metric</t>
        </is>
      </c>
      <c r="C6" s="9" t="inlineStr">
        <is>
          <t>Owner</t>
        </is>
      </c>
      <c r="D6" s="9" t="inlineStr">
        <is>
          <t>This week</t>
        </is>
      </c>
      <c r="E6" s="9" t="inlineStr">
        <is>
          <t>Target</t>
        </is>
      </c>
      <c r="F6" s="9" t="inlineStr">
        <is>
          <t>vs target</t>
        </is>
      </c>
      <c r="G6" s="9" t="inlineStr">
        <is>
          <t>Last week</t>
        </is>
      </c>
      <c r="H6" s="9" t="inlineStr">
        <is>
          <t>WoW</t>
        </is>
      </c>
      <c r="I6" s="9" t="inlineStr">
        <is>
          <t>Same week LY</t>
        </is>
      </c>
      <c r="J6" s="9" t="inlineStr">
        <is>
          <t>YoY</t>
        </is>
      </c>
      <c r="K6" s="9" t="inlineStr">
        <is>
          <t>QTD</t>
        </is>
      </c>
      <c r="L6" s="9" t="inlineStr">
        <is>
          <t>QTD target</t>
        </is>
      </c>
      <c r="M6" s="9" t="inlineStr">
        <is>
          <t>QTD vs target</t>
        </is>
      </c>
      <c r="N6" s="9" t="inlineStr">
        <is>
          <t>Limits basis</t>
        </is>
      </c>
      <c r="O6" s="9" t="inlineStr">
        <is>
          <t>Lower limit</t>
        </is>
      </c>
      <c r="P6" s="9" t="inlineStr">
        <is>
          <t>Upper limit</t>
        </is>
      </c>
      <c r="Q6" s="9" t="inlineStr">
        <is>
          <t>Signal</t>
        </is>
      </c>
      <c r="R6" s="9" t="inlineStr">
        <is>
          <t>Good or bad</t>
        </is>
      </c>
      <c r="S6" s="9" t="inlineStr">
        <is>
          <t>Discuss</t>
        </is>
      </c>
      <c r="T6" s="9" t="inlineStr">
        <is>
          <t>Owner note</t>
        </is>
      </c>
    </row>
    <row r="7" ht="45" customHeight="1">
      <c r="A7" s="23">
        <f>Metrics!B6</f>
        <v/>
      </c>
      <c r="B7" s="10">
        <f>Metrics!C6</f>
        <v/>
      </c>
      <c r="C7" s="23">
        <f>Metrics!E6</f>
        <v/>
      </c>
      <c r="D7" s="24">
        <f>IF(Setup!$B$12="","",IF(ISNUMBER(INDEX('Weekly data'!$E$6:$E$165,Setup!$B$12)),INDEX('Weekly data'!$E$6:$E$165,Setup!$B$12),""))</f>
        <v/>
      </c>
      <c r="E7" s="24">
        <f>IF(Setup!$B$12="","",INDEX(Calc!$D$6:$D$165,Setup!$B$12))</f>
        <v/>
      </c>
      <c r="F7" s="25">
        <f>IF(AND(ISNUMBER(D7),ISNUMBER(E7)),IF(E7=0,"",D7/E7-1),"")</f>
        <v/>
      </c>
      <c r="G7" s="24">
        <f>IF(OR(Setup!$B$12="",N(Setup!$B$12)&lt;2),"",IF(ISNUMBER(INDEX('Weekly data'!$E$6:$E$165,Setup!$B$12-1)),INDEX('Weekly data'!$E$6:$E$165,Setup!$B$12-1),""))</f>
        <v/>
      </c>
      <c r="H7" s="25">
        <f>IF(AND(ISNUMBER(D7),ISNUMBER(G7)),IF(G7=0,"",D7/G7-1),"")</f>
        <v/>
      </c>
      <c r="I7" s="24">
        <f>IF($B$3="","",IFERROR(INDEX('Weekly data'!$E$6:$E$165,MATCH($B$3-364,'Weekly data'!$A$6:$A$165,0)),""))</f>
        <v/>
      </c>
      <c r="J7" s="25">
        <f>IF(AND(ISNUMBER(D7),ISNUMBER(I7)),IF(I7=0,"",D7/I7-1),"")</f>
        <v/>
      </c>
      <c r="K7" s="24">
        <f>IF($B$3="","",IF(Metrics!$H$6="Sum",SUMIFS('Weekly data'!$E$6:$E$165,'Weekly data'!$C$6:$C$165,Setup!$B$10,'Weekly data'!$A$6:$A$165,"&lt;="&amp;$B$3),D7))</f>
        <v/>
      </c>
      <c r="L7" s="24">
        <f>IF(OR($B$3="",NOT(ISNUMBER(E7))),"",IF(Metrics!$H$6="Sum",SUMIFS(Calc!$D$6:$D$165,'Weekly data'!$C$6:$C$165,Setup!$B$10,'Weekly data'!$A$6:$A$165,"&lt;="&amp;$B$3),E7))</f>
        <v/>
      </c>
      <c r="M7" s="25">
        <f>IF(AND(ISNUMBER(K7),ISNUMBER(L7)),IF(L7=0,"",K7/L7-1),"")</f>
        <v/>
      </c>
      <c r="N7" s="24">
        <f>IF(Setup!$B$12="","",INDEX(Calc!$E$6:$E$165,Setup!$B$12))</f>
        <v/>
      </c>
      <c r="O7" s="24">
        <f>IF(Setup!$B$12="","",INDEX(Calc!$J$6:$J$165,Setup!$B$12))</f>
        <v/>
      </c>
      <c r="P7" s="24">
        <f>IF(Setup!$B$12="","",INDEX(Calc!$I$6:$I$165,Setup!$B$12))</f>
        <v/>
      </c>
      <c r="Q7" s="10">
        <f>IF(Setup!$B$12="","",IF(NOT(ISNUMBER(N7)),"No data",IF(NOT(ISNUMBER(P7)),"Not enough history",IF(N7&gt;P7,"Exception: above limits",IF(N7&lt;O7,"Exception: below limits",IF(INDEX(Calc!$K$6:$K$165,Setup!$B$12)="Above","Exception: 8 weeks above average",IF(INDEX(Calc!$K$6:$K$165,Setup!$B$12)="Below","Exception: 8 weeks below average",IF(AND(ISNUMBER(D7),ISNUMBER(E7),OR(AND(Metrics!$I$6="Yes",D7&lt;E7),AND(NOT(Metrics!$I$6="Yes"),D7&gt;E7))),"Routine, off target","Routine"))))))))</f>
        <v/>
      </c>
      <c r="R7" s="23">
        <f>IF(OR(Q7="Exception: above limits",Q7="Exception: 8 weeks above average"),IF(Metrics!$I$6="Yes","Good","Bad"),IF(OR(Q7="Exception: below limits",Q7="Exception: 8 weeks below average"),IF(Metrics!$I$6="Yes","Bad","Good"),IF(Q7="Routine, off target","Bad","")))</f>
        <v/>
      </c>
      <c r="S7" s="10">
        <f>IF(Q7="","",IF(OR(LEFT(Q7,9)="Exception",Q7="Routine, off target"),"Yes","No: nothing to see here"))</f>
        <v/>
      </c>
      <c r="T7" s="11" t="n"/>
    </row>
    <row r="8" ht="45" customHeight="1">
      <c r="A8" s="23">
        <f>Metrics!B7</f>
        <v/>
      </c>
      <c r="B8" s="10">
        <f>Metrics!C7</f>
        <v/>
      </c>
      <c r="C8" s="23">
        <f>Metrics!E7</f>
        <v/>
      </c>
      <c r="D8" s="24">
        <f>IF(Setup!$B$12="","",IF(ISNUMBER(INDEX('Weekly data'!$F$6:$F$165,Setup!$B$12)),INDEX('Weekly data'!$F$6:$F$165,Setup!$B$12),""))</f>
        <v/>
      </c>
      <c r="E8" s="24">
        <f>IF(Setup!$B$12="","",INDEX(Calc!$L$6:$L$165,Setup!$B$12))</f>
        <v/>
      </c>
      <c r="F8" s="25">
        <f>IF(AND(ISNUMBER(D8),ISNUMBER(E8)),IF(E8=0,"",D8/E8-1),"")</f>
        <v/>
      </c>
      <c r="G8" s="24">
        <f>IF(OR(Setup!$B$12="",N(Setup!$B$12)&lt;2),"",IF(ISNUMBER(INDEX('Weekly data'!$F$6:$F$165,Setup!$B$12-1)),INDEX('Weekly data'!$F$6:$F$165,Setup!$B$12-1),""))</f>
        <v/>
      </c>
      <c r="H8" s="25">
        <f>IF(AND(ISNUMBER(D8),ISNUMBER(G8)),IF(G8=0,"",D8/G8-1),"")</f>
        <v/>
      </c>
      <c r="I8" s="24">
        <f>IF($B$3="","",IFERROR(INDEX('Weekly data'!$F$6:$F$165,MATCH($B$3-364,'Weekly data'!$A$6:$A$165,0)),""))</f>
        <v/>
      </c>
      <c r="J8" s="25">
        <f>IF(AND(ISNUMBER(D8),ISNUMBER(I8)),IF(I8=0,"",D8/I8-1),"")</f>
        <v/>
      </c>
      <c r="K8" s="24">
        <f>IF($B$3="","",IF(Metrics!$H$7="Sum",SUMIFS('Weekly data'!$F$6:$F$165,'Weekly data'!$C$6:$C$165,Setup!$B$10,'Weekly data'!$A$6:$A$165,"&lt;="&amp;$B$3),D8))</f>
        <v/>
      </c>
      <c r="L8" s="24">
        <f>IF(OR($B$3="",NOT(ISNUMBER(E8))),"",IF(Metrics!$H$7="Sum",SUMIFS(Calc!$L$6:$L$165,'Weekly data'!$C$6:$C$165,Setup!$B$10,'Weekly data'!$A$6:$A$165,"&lt;="&amp;$B$3),E8))</f>
        <v/>
      </c>
      <c r="M8" s="25">
        <f>IF(AND(ISNUMBER(K8),ISNUMBER(L8)),IF(L8=0,"",K8/L8-1),"")</f>
        <v/>
      </c>
      <c r="N8" s="24">
        <f>IF(Setup!$B$12="","",INDEX(Calc!$M$6:$M$165,Setup!$B$12))</f>
        <v/>
      </c>
      <c r="O8" s="24">
        <f>IF(Setup!$B$12="","",INDEX(Calc!$R$6:$R$165,Setup!$B$12))</f>
        <v/>
      </c>
      <c r="P8" s="24">
        <f>IF(Setup!$B$12="","",INDEX(Calc!$Q$6:$Q$165,Setup!$B$12))</f>
        <v/>
      </c>
      <c r="Q8" s="10">
        <f>IF(Setup!$B$12="","",IF(NOT(ISNUMBER(N8)),"No data",IF(NOT(ISNUMBER(P8)),"Not enough history",IF(N8&gt;P8,"Exception: above limits",IF(N8&lt;O8,"Exception: below limits",IF(INDEX(Calc!$S$6:$S$165,Setup!$B$12)="Above","Exception: 8 weeks above average",IF(INDEX(Calc!$S$6:$S$165,Setup!$B$12)="Below","Exception: 8 weeks below average",IF(AND(ISNUMBER(D8),ISNUMBER(E8),OR(AND(Metrics!$I$7="Yes",D8&lt;E8),AND(NOT(Metrics!$I$7="Yes"),D8&gt;E8))),"Routine, off target","Routine"))))))))</f>
        <v/>
      </c>
      <c r="R8" s="23">
        <f>IF(OR(Q8="Exception: above limits",Q8="Exception: 8 weeks above average"),IF(Metrics!$I$7="Yes","Good","Bad"),IF(OR(Q8="Exception: below limits",Q8="Exception: 8 weeks below average"),IF(Metrics!$I$7="Yes","Bad","Good"),IF(Q8="Routine, off target","Bad","")))</f>
        <v/>
      </c>
      <c r="S8" s="10">
        <f>IF(Q8="","",IF(OR(LEFT(Q8,9)="Exception",Q8="Routine, off target"),"Yes","No: nothing to see here"))</f>
        <v/>
      </c>
      <c r="T8" s="11" t="n"/>
    </row>
    <row r="9" ht="45" customHeight="1">
      <c r="A9" s="23">
        <f>Metrics!B8</f>
        <v/>
      </c>
      <c r="B9" s="10">
        <f>Metrics!C8</f>
        <v/>
      </c>
      <c r="C9" s="23">
        <f>Metrics!E8</f>
        <v/>
      </c>
      <c r="D9" s="24">
        <f>IF(Setup!$B$12="","",IF(ISNUMBER(INDEX('Weekly data'!$G$6:$G$165,Setup!$B$12)),INDEX('Weekly data'!$G$6:$G$165,Setup!$B$12),""))</f>
        <v/>
      </c>
      <c r="E9" s="24">
        <f>IF(Setup!$B$12="","",INDEX(Calc!$T$6:$T$165,Setup!$B$12))</f>
        <v/>
      </c>
      <c r="F9" s="25">
        <f>IF(AND(ISNUMBER(D9),ISNUMBER(E9)),IF(E9=0,"",D9/E9-1),"")</f>
        <v/>
      </c>
      <c r="G9" s="24">
        <f>IF(OR(Setup!$B$12="",N(Setup!$B$12)&lt;2),"",IF(ISNUMBER(INDEX('Weekly data'!$G$6:$G$165,Setup!$B$12-1)),INDEX('Weekly data'!$G$6:$G$165,Setup!$B$12-1),""))</f>
        <v/>
      </c>
      <c r="H9" s="25">
        <f>IF(AND(ISNUMBER(D9),ISNUMBER(G9)),IF(G9=0,"",D9/G9-1),"")</f>
        <v/>
      </c>
      <c r="I9" s="24">
        <f>IF($B$3="","",IFERROR(INDEX('Weekly data'!$G$6:$G$165,MATCH($B$3-364,'Weekly data'!$A$6:$A$165,0)),""))</f>
        <v/>
      </c>
      <c r="J9" s="25">
        <f>IF(AND(ISNUMBER(D9),ISNUMBER(I9)),IF(I9=0,"",D9/I9-1),"")</f>
        <v/>
      </c>
      <c r="K9" s="24">
        <f>IF($B$3="","",IF(Metrics!$H$8="Sum",SUMIFS('Weekly data'!$G$6:$G$165,'Weekly data'!$C$6:$C$165,Setup!$B$10,'Weekly data'!$A$6:$A$165,"&lt;="&amp;$B$3),D9))</f>
        <v/>
      </c>
      <c r="L9" s="24">
        <f>IF(OR($B$3="",NOT(ISNUMBER(E9))),"",IF(Metrics!$H$8="Sum",SUMIFS(Calc!$T$6:$T$165,'Weekly data'!$C$6:$C$165,Setup!$B$10,'Weekly data'!$A$6:$A$165,"&lt;="&amp;$B$3),E9))</f>
        <v/>
      </c>
      <c r="M9" s="25">
        <f>IF(AND(ISNUMBER(K9),ISNUMBER(L9)),IF(L9=0,"",K9/L9-1),"")</f>
        <v/>
      </c>
      <c r="N9" s="26">
        <f>IF(Setup!$B$12="","",INDEX(Calc!$U$6:$U$165,Setup!$B$12))</f>
        <v/>
      </c>
      <c r="O9" s="26">
        <f>IF(Setup!$B$12="","",INDEX(Calc!$Z$6:$Z$165,Setup!$B$12))</f>
        <v/>
      </c>
      <c r="P9" s="26">
        <f>IF(Setup!$B$12="","",INDEX(Calc!$Y$6:$Y$165,Setup!$B$12))</f>
        <v/>
      </c>
      <c r="Q9" s="10">
        <f>IF(Setup!$B$12="","",IF(NOT(ISNUMBER(N9)),"No data",IF(NOT(ISNUMBER(P9)),"Not enough history",IF(N9&gt;P9,"Exception: above limits",IF(N9&lt;O9,"Exception: below limits",IF(INDEX(Calc!$AA$6:$AA$165,Setup!$B$12)="Above","Exception: 8 weeks above average",IF(INDEX(Calc!$AA$6:$AA$165,Setup!$B$12)="Below","Exception: 8 weeks below average",IF(AND(ISNUMBER(D9),ISNUMBER(E9),OR(AND(Metrics!$I$8="Yes",D9&lt;E9),AND(NOT(Metrics!$I$8="Yes"),D9&gt;E9))),"Routine, off target","Routine"))))))))</f>
        <v/>
      </c>
      <c r="R9" s="23">
        <f>IF(OR(Q9="Exception: above limits",Q9="Exception: 8 weeks above average"),IF(Metrics!$I$8="Yes","Good","Bad"),IF(OR(Q9="Exception: below limits",Q9="Exception: 8 weeks below average"),IF(Metrics!$I$8="Yes","Bad","Good"),IF(Q9="Routine, off target","Bad","")))</f>
        <v/>
      </c>
      <c r="S9" s="10">
        <f>IF(Q9="","",IF(OR(LEFT(Q9,9)="Exception",Q9="Routine, off target"),"Yes","No: nothing to see here"))</f>
        <v/>
      </c>
      <c r="T9" s="11" t="n"/>
    </row>
    <row r="10" ht="45" customHeight="1">
      <c r="A10" s="23">
        <f>Metrics!B9</f>
        <v/>
      </c>
      <c r="B10" s="10">
        <f>Metrics!C9</f>
        <v/>
      </c>
      <c r="C10" s="23">
        <f>Metrics!E9</f>
        <v/>
      </c>
      <c r="D10" s="24">
        <f>IF(Setup!$B$12="","",IF(ISNUMBER(INDEX('Weekly data'!$H$6:$H$165,Setup!$B$12)),INDEX('Weekly data'!$H$6:$H$165,Setup!$B$12),""))</f>
        <v/>
      </c>
      <c r="E10" s="24">
        <f>IF(Setup!$B$12="","",INDEX(Calc!$AB$6:$AB$165,Setup!$B$12))</f>
        <v/>
      </c>
      <c r="F10" s="25">
        <f>IF(AND(ISNUMBER(D10),ISNUMBER(E10)),IF(E10=0,"",D10/E10-1),"")</f>
        <v/>
      </c>
      <c r="G10" s="24">
        <f>IF(OR(Setup!$B$12="",N(Setup!$B$12)&lt;2),"",IF(ISNUMBER(INDEX('Weekly data'!$H$6:$H$165,Setup!$B$12-1)),INDEX('Weekly data'!$H$6:$H$165,Setup!$B$12-1),""))</f>
        <v/>
      </c>
      <c r="H10" s="25">
        <f>IF(AND(ISNUMBER(D10),ISNUMBER(G10)),IF(G10=0,"",D10/G10-1),"")</f>
        <v/>
      </c>
      <c r="I10" s="24">
        <f>IF($B$3="","",IFERROR(INDEX('Weekly data'!$H$6:$H$165,MATCH($B$3-364,'Weekly data'!$A$6:$A$165,0)),""))</f>
        <v/>
      </c>
      <c r="J10" s="25">
        <f>IF(AND(ISNUMBER(D10),ISNUMBER(I10)),IF(I10=0,"",D10/I10-1),"")</f>
        <v/>
      </c>
      <c r="K10" s="24">
        <f>IF($B$3="","",IF(Metrics!$H$9="Sum",SUMIFS('Weekly data'!$H$6:$H$165,'Weekly data'!$C$6:$C$165,Setup!$B$10,'Weekly data'!$A$6:$A$165,"&lt;="&amp;$B$3),D10))</f>
        <v/>
      </c>
      <c r="L10" s="24">
        <f>IF(OR($B$3="",NOT(ISNUMBER(E10))),"",IF(Metrics!$H$9="Sum",SUMIFS(Calc!$AB$6:$AB$165,'Weekly data'!$C$6:$C$165,Setup!$B$10,'Weekly data'!$A$6:$A$165,"&lt;="&amp;$B$3),E10))</f>
        <v/>
      </c>
      <c r="M10" s="25">
        <f>IF(AND(ISNUMBER(K10),ISNUMBER(L10)),IF(L10=0,"",K10/L10-1),"")</f>
        <v/>
      </c>
      <c r="N10" s="24">
        <f>IF(Setup!$B$12="","",INDEX(Calc!$AC$6:$AC$165,Setup!$B$12))</f>
        <v/>
      </c>
      <c r="O10" s="24">
        <f>IF(Setup!$B$12="","",INDEX(Calc!$AH$6:$AH$165,Setup!$B$12))</f>
        <v/>
      </c>
      <c r="P10" s="24">
        <f>IF(Setup!$B$12="","",INDEX(Calc!$AG$6:$AG$165,Setup!$B$12))</f>
        <v/>
      </c>
      <c r="Q10" s="10">
        <f>IF(Setup!$B$12="","",IF(NOT(ISNUMBER(N10)),"No data",IF(NOT(ISNUMBER(P10)),"Not enough history",IF(N10&gt;P10,"Exception: above limits",IF(N10&lt;O10,"Exception: below limits",IF(INDEX(Calc!$AI$6:$AI$165,Setup!$B$12)="Above","Exception: 8 weeks above average",IF(INDEX(Calc!$AI$6:$AI$165,Setup!$B$12)="Below","Exception: 8 weeks below average",IF(AND(ISNUMBER(D10),ISNUMBER(E10),OR(AND(Metrics!$I$9="Yes",D10&lt;E10),AND(NOT(Metrics!$I$9="Yes"),D10&gt;E10))),"Routine, off target","Routine"))))))))</f>
        <v/>
      </c>
      <c r="R10" s="23">
        <f>IF(OR(Q10="Exception: above limits",Q10="Exception: 8 weeks above average"),IF(Metrics!$I$9="Yes","Good","Bad"),IF(OR(Q10="Exception: below limits",Q10="Exception: 8 weeks below average"),IF(Metrics!$I$9="Yes","Bad","Good"),IF(Q10="Routine, off target","Bad","")))</f>
        <v/>
      </c>
      <c r="S10" s="10">
        <f>IF(Q10="","",IF(OR(LEFT(Q10,9)="Exception",Q10="Routine, off target"),"Yes","No: nothing to see here"))</f>
        <v/>
      </c>
      <c r="T10" s="11" t="n"/>
    </row>
    <row r="11" ht="45" customHeight="1">
      <c r="A11" s="23">
        <f>Metrics!B10</f>
        <v/>
      </c>
      <c r="B11" s="10">
        <f>Metrics!C10</f>
        <v/>
      </c>
      <c r="C11" s="23">
        <f>Metrics!E10</f>
        <v/>
      </c>
      <c r="D11" s="24">
        <f>IF(Setup!$B$12="","",IF(ISNUMBER(INDEX('Weekly data'!$I$6:$I$165,Setup!$B$12)),INDEX('Weekly data'!$I$6:$I$165,Setup!$B$12),""))</f>
        <v/>
      </c>
      <c r="E11" s="24">
        <f>IF(Setup!$B$12="","",INDEX(Calc!$AJ$6:$AJ$165,Setup!$B$12))</f>
        <v/>
      </c>
      <c r="F11" s="25">
        <f>IF(AND(ISNUMBER(D11),ISNUMBER(E11)),IF(E11=0,"",D11/E11-1),"")</f>
        <v/>
      </c>
      <c r="G11" s="24">
        <f>IF(OR(Setup!$B$12="",N(Setup!$B$12)&lt;2),"",IF(ISNUMBER(INDEX('Weekly data'!$I$6:$I$165,Setup!$B$12-1)),INDEX('Weekly data'!$I$6:$I$165,Setup!$B$12-1),""))</f>
        <v/>
      </c>
      <c r="H11" s="25">
        <f>IF(AND(ISNUMBER(D11),ISNUMBER(G11)),IF(G11=0,"",D11/G11-1),"")</f>
        <v/>
      </c>
      <c r="I11" s="24">
        <f>IF($B$3="","",IFERROR(INDEX('Weekly data'!$I$6:$I$165,MATCH($B$3-364,'Weekly data'!$A$6:$A$165,0)),""))</f>
        <v/>
      </c>
      <c r="J11" s="25">
        <f>IF(AND(ISNUMBER(D11),ISNUMBER(I11)),IF(I11=0,"",D11/I11-1),"")</f>
        <v/>
      </c>
      <c r="K11" s="24">
        <f>IF($B$3="","",IF(Metrics!$H$10="Sum",SUMIFS('Weekly data'!$I$6:$I$165,'Weekly data'!$C$6:$C$165,Setup!$B$10,'Weekly data'!$A$6:$A$165,"&lt;="&amp;$B$3),D11))</f>
        <v/>
      </c>
      <c r="L11" s="24">
        <f>IF(OR($B$3="",NOT(ISNUMBER(E11))),"",IF(Metrics!$H$10="Sum",SUMIFS(Calc!$AJ$6:$AJ$165,'Weekly data'!$C$6:$C$165,Setup!$B$10,'Weekly data'!$A$6:$A$165,"&lt;="&amp;$B$3),E11))</f>
        <v/>
      </c>
      <c r="M11" s="25">
        <f>IF(AND(ISNUMBER(K11),ISNUMBER(L11)),IF(L11=0,"",K11/L11-1),"")</f>
        <v/>
      </c>
      <c r="N11" s="26">
        <f>IF(Setup!$B$12="","",INDEX(Calc!$AK$6:$AK$165,Setup!$B$12))</f>
        <v/>
      </c>
      <c r="O11" s="26">
        <f>IF(Setup!$B$12="","",INDEX(Calc!$AP$6:$AP$165,Setup!$B$12))</f>
        <v/>
      </c>
      <c r="P11" s="26">
        <f>IF(Setup!$B$12="","",INDEX(Calc!$AO$6:$AO$165,Setup!$B$12))</f>
        <v/>
      </c>
      <c r="Q11" s="10">
        <f>IF(Setup!$B$12="","",IF(NOT(ISNUMBER(N11)),"No data",IF(NOT(ISNUMBER(P11)),"Not enough history",IF(N11&gt;P11,"Exception: above limits",IF(N11&lt;O11,"Exception: below limits",IF(INDEX(Calc!$AQ$6:$AQ$165,Setup!$B$12)="Above","Exception: 8 weeks above average",IF(INDEX(Calc!$AQ$6:$AQ$165,Setup!$B$12)="Below","Exception: 8 weeks below average",IF(AND(ISNUMBER(D11),ISNUMBER(E11),OR(AND(Metrics!$I$10="Yes",D11&lt;E11),AND(NOT(Metrics!$I$10="Yes"),D11&gt;E11))),"Routine, off target","Routine"))))))))</f>
        <v/>
      </c>
      <c r="R11" s="23">
        <f>IF(OR(Q11="Exception: above limits",Q11="Exception: 8 weeks above average"),IF(Metrics!$I$10="Yes","Good","Bad"),IF(OR(Q11="Exception: below limits",Q11="Exception: 8 weeks below average"),IF(Metrics!$I$10="Yes","Bad","Good"),IF(Q11="Routine, off target","Bad","")))</f>
        <v/>
      </c>
      <c r="S11" s="10">
        <f>IF(Q11="","",IF(OR(LEFT(Q11,9)="Exception",Q11="Routine, off target"),"Yes","No: nothing to see here"))</f>
        <v/>
      </c>
      <c r="T11" s="11" t="n"/>
    </row>
    <row r="12" ht="45" customHeight="1">
      <c r="A12" s="23">
        <f>Metrics!B11</f>
        <v/>
      </c>
      <c r="B12" s="10">
        <f>Metrics!C11</f>
        <v/>
      </c>
      <c r="C12" s="23">
        <f>Metrics!E11</f>
        <v/>
      </c>
      <c r="D12" s="27">
        <f>IF(Setup!$B$12="","",IF(ISNUMBER(INDEX('Weekly data'!$J$6:$J$165,Setup!$B$12)),INDEX('Weekly data'!$J$6:$J$165,Setup!$B$12),""))</f>
        <v/>
      </c>
      <c r="E12" s="27">
        <f>IF(Setup!$B$12="","",INDEX(Calc!$AR$6:$AR$165,Setup!$B$12))</f>
        <v/>
      </c>
      <c r="F12" s="25">
        <f>IF(AND(ISNUMBER(D12),ISNUMBER(E12)),IF(E12=0,"",D12/E12-1),"")</f>
        <v/>
      </c>
      <c r="G12" s="27">
        <f>IF(OR(Setup!$B$12="",N(Setup!$B$12)&lt;2),"",IF(ISNUMBER(INDEX('Weekly data'!$J$6:$J$165,Setup!$B$12-1)),INDEX('Weekly data'!$J$6:$J$165,Setup!$B$12-1),""))</f>
        <v/>
      </c>
      <c r="H12" s="25">
        <f>IF(AND(ISNUMBER(D12),ISNUMBER(G12)),IF(G12=0,"",D12/G12-1),"")</f>
        <v/>
      </c>
      <c r="I12" s="27">
        <f>IF($B$3="","",IFERROR(INDEX('Weekly data'!$J$6:$J$165,MATCH($B$3-364,'Weekly data'!$A$6:$A$165,0)),""))</f>
        <v/>
      </c>
      <c r="J12" s="25">
        <f>IF(AND(ISNUMBER(D12),ISNUMBER(I12)),IF(I12=0,"",D12/I12-1),"")</f>
        <v/>
      </c>
      <c r="K12" s="27">
        <f>IF($B$3="","",IF(Metrics!$H$11="Sum",SUMIFS('Weekly data'!$J$6:$J$165,'Weekly data'!$C$6:$C$165,Setup!$B$10,'Weekly data'!$A$6:$A$165,"&lt;="&amp;$B$3),D12))</f>
        <v/>
      </c>
      <c r="L12" s="27">
        <f>IF(OR($B$3="",NOT(ISNUMBER(E12))),"",IF(Metrics!$H$11="Sum",SUMIFS(Calc!$AR$6:$AR$165,'Weekly data'!$C$6:$C$165,Setup!$B$10,'Weekly data'!$A$6:$A$165,"&lt;="&amp;$B$3),E12))</f>
        <v/>
      </c>
      <c r="M12" s="25">
        <f>IF(AND(ISNUMBER(K12),ISNUMBER(L12)),IF(L12=0,"",K12/L12-1),"")</f>
        <v/>
      </c>
      <c r="N12" s="27">
        <f>IF(Setup!$B$12="","",INDEX(Calc!$AS$6:$AS$165,Setup!$B$12))</f>
        <v/>
      </c>
      <c r="O12" s="27">
        <f>IF(Setup!$B$12="","",INDEX(Calc!$AX$6:$AX$165,Setup!$B$12))</f>
        <v/>
      </c>
      <c r="P12" s="27">
        <f>IF(Setup!$B$12="","",INDEX(Calc!$AW$6:$AW$165,Setup!$B$12))</f>
        <v/>
      </c>
      <c r="Q12" s="10">
        <f>IF(Setup!$B$12="","",IF(NOT(ISNUMBER(N12)),"No data",IF(NOT(ISNUMBER(P12)),"Not enough history",IF(N12&gt;P12,"Exception: above limits",IF(N12&lt;O12,"Exception: below limits",IF(INDEX(Calc!$AY$6:$AY$165,Setup!$B$12)="Above","Exception: 8 weeks above average",IF(INDEX(Calc!$AY$6:$AY$165,Setup!$B$12)="Below","Exception: 8 weeks below average",IF(AND(ISNUMBER(D12),ISNUMBER(E12),OR(AND(Metrics!$I$11="Yes",D12&lt;E12),AND(NOT(Metrics!$I$11="Yes"),D12&gt;E12))),"Routine, off target","Routine"))))))))</f>
        <v/>
      </c>
      <c r="R12" s="23">
        <f>IF(OR(Q12="Exception: above limits",Q12="Exception: 8 weeks above average"),IF(Metrics!$I$11="Yes","Good","Bad"),IF(OR(Q12="Exception: below limits",Q12="Exception: 8 weeks below average"),IF(Metrics!$I$11="Yes","Bad","Good"),IF(Q12="Routine, off target","Bad","")))</f>
        <v/>
      </c>
      <c r="S12" s="10">
        <f>IF(Q12="","",IF(OR(LEFT(Q12,9)="Exception",Q12="Routine, off target"),"Yes","No: nothing to see here"))</f>
        <v/>
      </c>
      <c r="T12" s="11" t="n"/>
    </row>
    <row r="13" ht="45" customHeight="1">
      <c r="A13" s="23">
        <f>Metrics!B12</f>
        <v/>
      </c>
      <c r="B13" s="10">
        <f>Metrics!C12</f>
        <v/>
      </c>
      <c r="C13" s="23">
        <f>Metrics!E12</f>
        <v/>
      </c>
      <c r="D13" s="27">
        <f>IF(Setup!$B$12="","",IF(ISNUMBER(INDEX('Weekly data'!$K$6:$K$165,Setup!$B$12)),INDEX('Weekly data'!$K$6:$K$165,Setup!$B$12),""))</f>
        <v/>
      </c>
      <c r="E13" s="27">
        <f>IF(Setup!$B$12="","",INDEX(Calc!$AZ$6:$AZ$165,Setup!$B$12))</f>
        <v/>
      </c>
      <c r="F13" s="25">
        <f>IF(AND(ISNUMBER(D13),ISNUMBER(E13)),IF(E13=0,"",D13/E13-1),"")</f>
        <v/>
      </c>
      <c r="G13" s="27">
        <f>IF(OR(Setup!$B$12="",N(Setup!$B$12)&lt;2),"",IF(ISNUMBER(INDEX('Weekly data'!$K$6:$K$165,Setup!$B$12-1)),INDEX('Weekly data'!$K$6:$K$165,Setup!$B$12-1),""))</f>
        <v/>
      </c>
      <c r="H13" s="25">
        <f>IF(AND(ISNUMBER(D13),ISNUMBER(G13)),IF(G13=0,"",D13/G13-1),"")</f>
        <v/>
      </c>
      <c r="I13" s="27">
        <f>IF($B$3="","",IFERROR(INDEX('Weekly data'!$K$6:$K$165,MATCH($B$3-364,'Weekly data'!$A$6:$A$165,0)),""))</f>
        <v/>
      </c>
      <c r="J13" s="25">
        <f>IF(AND(ISNUMBER(D13),ISNUMBER(I13)),IF(I13=0,"",D13/I13-1),"")</f>
        <v/>
      </c>
      <c r="K13" s="27">
        <f>IF($B$3="","",IF(Metrics!$H$12="Sum",SUMIFS('Weekly data'!$K$6:$K$165,'Weekly data'!$C$6:$C$165,Setup!$B$10,'Weekly data'!$A$6:$A$165,"&lt;="&amp;$B$3),D13))</f>
        <v/>
      </c>
      <c r="L13" s="27">
        <f>IF(OR($B$3="",NOT(ISNUMBER(E13))),"",IF(Metrics!$H$12="Sum",SUMIFS(Calc!$AZ$6:$AZ$165,'Weekly data'!$C$6:$C$165,Setup!$B$10,'Weekly data'!$A$6:$A$165,"&lt;="&amp;$B$3),E13))</f>
        <v/>
      </c>
      <c r="M13" s="25">
        <f>IF(AND(ISNUMBER(K13),ISNUMBER(L13)),IF(L13=0,"",K13/L13-1),"")</f>
        <v/>
      </c>
      <c r="N13" s="27">
        <f>IF(Setup!$B$12="","",INDEX(Calc!$BA$6:$BA$165,Setup!$B$12))</f>
        <v/>
      </c>
      <c r="O13" s="27">
        <f>IF(Setup!$B$12="","",INDEX(Calc!$BF$6:$BF$165,Setup!$B$12))</f>
        <v/>
      </c>
      <c r="P13" s="27">
        <f>IF(Setup!$B$12="","",INDEX(Calc!$BE$6:$BE$165,Setup!$B$12))</f>
        <v/>
      </c>
      <c r="Q13" s="10">
        <f>IF(Setup!$B$12="","",IF(NOT(ISNUMBER(N13)),"No data",IF(NOT(ISNUMBER(P13)),"Not enough history",IF(N13&gt;P13,"Exception: above limits",IF(N13&lt;O13,"Exception: below limits",IF(INDEX(Calc!$BG$6:$BG$165,Setup!$B$12)="Above","Exception: 8 weeks above average",IF(INDEX(Calc!$BG$6:$BG$165,Setup!$B$12)="Below","Exception: 8 weeks below average",IF(AND(ISNUMBER(D13),ISNUMBER(E13),OR(AND(Metrics!$I$12="Yes",D13&lt;E13),AND(NOT(Metrics!$I$12="Yes"),D13&gt;E13))),"Routine, off target","Routine"))))))))</f>
        <v/>
      </c>
      <c r="R13" s="23">
        <f>IF(OR(Q13="Exception: above limits",Q13="Exception: 8 weeks above average"),IF(Metrics!$I$12="Yes","Good","Bad"),IF(OR(Q13="Exception: below limits",Q13="Exception: 8 weeks below average"),IF(Metrics!$I$12="Yes","Bad","Good"),IF(Q13="Routine, off target","Bad","")))</f>
        <v/>
      </c>
      <c r="S13" s="10">
        <f>IF(Q13="","",IF(OR(LEFT(Q13,9)="Exception",Q13="Routine, off target"),"Yes","No: nothing to see here"))</f>
        <v/>
      </c>
      <c r="T13" s="11" t="n"/>
    </row>
    <row r="14" ht="45" customHeight="1">
      <c r="A14" s="23">
        <f>Metrics!B13</f>
        <v/>
      </c>
      <c r="B14" s="10">
        <f>Metrics!C13</f>
        <v/>
      </c>
      <c r="C14" s="23">
        <f>Metrics!E13</f>
        <v/>
      </c>
      <c r="D14" s="27">
        <f>IF(Setup!$B$12="","",IF(ISNUMBER(INDEX('Weekly data'!$L$6:$L$165,Setup!$B$12)),INDEX('Weekly data'!$L$6:$L$165,Setup!$B$12),""))</f>
        <v/>
      </c>
      <c r="E14" s="27">
        <f>IF(Setup!$B$12="","",INDEX(Calc!$BH$6:$BH$165,Setup!$B$12))</f>
        <v/>
      </c>
      <c r="F14" s="25">
        <f>IF(AND(ISNUMBER(D14),ISNUMBER(E14)),IF(E14=0,"",D14/E14-1),"")</f>
        <v/>
      </c>
      <c r="G14" s="27">
        <f>IF(OR(Setup!$B$12="",N(Setup!$B$12)&lt;2),"",IF(ISNUMBER(INDEX('Weekly data'!$L$6:$L$165,Setup!$B$12-1)),INDEX('Weekly data'!$L$6:$L$165,Setup!$B$12-1),""))</f>
        <v/>
      </c>
      <c r="H14" s="25">
        <f>IF(AND(ISNUMBER(D14),ISNUMBER(G14)),IF(G14=0,"",D14/G14-1),"")</f>
        <v/>
      </c>
      <c r="I14" s="27">
        <f>IF($B$3="","",IFERROR(INDEX('Weekly data'!$L$6:$L$165,MATCH($B$3-364,'Weekly data'!$A$6:$A$165,0)),""))</f>
        <v/>
      </c>
      <c r="J14" s="25">
        <f>IF(AND(ISNUMBER(D14),ISNUMBER(I14)),IF(I14=0,"",D14/I14-1),"")</f>
        <v/>
      </c>
      <c r="K14" s="27">
        <f>IF($B$3="","",IF(Metrics!$H$13="Sum",SUMIFS('Weekly data'!$L$6:$L$165,'Weekly data'!$C$6:$C$165,Setup!$B$10,'Weekly data'!$A$6:$A$165,"&lt;="&amp;$B$3),D14))</f>
        <v/>
      </c>
      <c r="L14" s="27">
        <f>IF(OR($B$3="",NOT(ISNUMBER(E14))),"",IF(Metrics!$H$13="Sum",SUMIFS(Calc!$BH$6:$BH$165,'Weekly data'!$C$6:$C$165,Setup!$B$10,'Weekly data'!$A$6:$A$165,"&lt;="&amp;$B$3),E14))</f>
        <v/>
      </c>
      <c r="M14" s="25">
        <f>IF(AND(ISNUMBER(K14),ISNUMBER(L14)),IF(L14=0,"",K14/L14-1),"")</f>
        <v/>
      </c>
      <c r="N14" s="27">
        <f>IF(Setup!$B$12="","",INDEX(Calc!$BI$6:$BI$165,Setup!$B$12))</f>
        <v/>
      </c>
      <c r="O14" s="27">
        <f>IF(Setup!$B$12="","",INDEX(Calc!$BN$6:$BN$165,Setup!$B$12))</f>
        <v/>
      </c>
      <c r="P14" s="27">
        <f>IF(Setup!$B$12="","",INDEX(Calc!$BM$6:$BM$165,Setup!$B$12))</f>
        <v/>
      </c>
      <c r="Q14" s="10">
        <f>IF(Setup!$B$12="","",IF(NOT(ISNUMBER(N14)),"No data",IF(NOT(ISNUMBER(P14)),"Not enough history",IF(N14&gt;P14,"Exception: above limits",IF(N14&lt;O14,"Exception: below limits",IF(INDEX(Calc!$BO$6:$BO$165,Setup!$B$12)="Above","Exception: 8 weeks above average",IF(INDEX(Calc!$BO$6:$BO$165,Setup!$B$12)="Below","Exception: 8 weeks below average",IF(AND(ISNUMBER(D14),ISNUMBER(E14),OR(AND(Metrics!$I$13="Yes",D14&lt;E14),AND(NOT(Metrics!$I$13="Yes"),D14&gt;E14))),"Routine, off target","Routine"))))))))</f>
        <v/>
      </c>
      <c r="R14" s="23">
        <f>IF(OR(Q14="Exception: above limits",Q14="Exception: 8 weeks above average"),IF(Metrics!$I$13="Yes","Good","Bad"),IF(OR(Q14="Exception: below limits",Q14="Exception: 8 weeks below average"),IF(Metrics!$I$13="Yes","Bad","Good"),IF(Q14="Routine, off target","Bad","")))</f>
        <v/>
      </c>
      <c r="S14" s="10">
        <f>IF(Q14="","",IF(OR(LEFT(Q14,9)="Exception",Q14="Routine, off target"),"Yes","No: nothing to see here"))</f>
        <v/>
      </c>
      <c r="T14" s="11" t="n"/>
    </row>
    <row r="15" ht="45" customHeight="1">
      <c r="A15" s="23">
        <f>Metrics!B14</f>
        <v/>
      </c>
      <c r="B15" s="10">
        <f>Metrics!C14</f>
        <v/>
      </c>
      <c r="C15" s="23">
        <f>Metrics!E14</f>
        <v/>
      </c>
      <c r="D15" s="27">
        <f>IF(Setup!$B$12="","",IF(ISNUMBER(INDEX('Weekly data'!$M$6:$M$165,Setup!$B$12)),INDEX('Weekly data'!$M$6:$M$165,Setup!$B$12),""))</f>
        <v/>
      </c>
      <c r="E15" s="27">
        <f>IF(Setup!$B$12="","",INDEX(Calc!$BP$6:$BP$165,Setup!$B$12))</f>
        <v/>
      </c>
      <c r="F15" s="25">
        <f>IF(AND(ISNUMBER(D15),ISNUMBER(E15)),IF(E15=0,"",D15/E15-1),"")</f>
        <v/>
      </c>
      <c r="G15" s="27">
        <f>IF(OR(Setup!$B$12="",N(Setup!$B$12)&lt;2),"",IF(ISNUMBER(INDEX('Weekly data'!$M$6:$M$165,Setup!$B$12-1)),INDEX('Weekly data'!$M$6:$M$165,Setup!$B$12-1),""))</f>
        <v/>
      </c>
      <c r="H15" s="25">
        <f>IF(AND(ISNUMBER(D15),ISNUMBER(G15)),IF(G15=0,"",D15/G15-1),"")</f>
        <v/>
      </c>
      <c r="I15" s="27">
        <f>IF($B$3="","",IFERROR(INDEX('Weekly data'!$M$6:$M$165,MATCH($B$3-364,'Weekly data'!$A$6:$A$165,0)),""))</f>
        <v/>
      </c>
      <c r="J15" s="25">
        <f>IF(AND(ISNUMBER(D15),ISNUMBER(I15)),IF(I15=0,"",D15/I15-1),"")</f>
        <v/>
      </c>
      <c r="K15" s="27">
        <f>IF($B$3="","",IF(Metrics!$H$14="Sum",SUMIFS('Weekly data'!$M$6:$M$165,'Weekly data'!$C$6:$C$165,Setup!$B$10,'Weekly data'!$A$6:$A$165,"&lt;="&amp;$B$3),D15))</f>
        <v/>
      </c>
      <c r="L15" s="27">
        <f>IF(OR($B$3="",NOT(ISNUMBER(E15))),"",IF(Metrics!$H$14="Sum",SUMIFS(Calc!$BP$6:$BP$165,'Weekly data'!$C$6:$C$165,Setup!$B$10,'Weekly data'!$A$6:$A$165,"&lt;="&amp;$B$3),E15))</f>
        <v/>
      </c>
      <c r="M15" s="25">
        <f>IF(AND(ISNUMBER(K15),ISNUMBER(L15)),IF(L15=0,"",K15/L15-1),"")</f>
        <v/>
      </c>
      <c r="N15" s="27">
        <f>IF(Setup!$B$12="","",INDEX(Calc!$BQ$6:$BQ$165,Setup!$B$12))</f>
        <v/>
      </c>
      <c r="O15" s="27">
        <f>IF(Setup!$B$12="","",INDEX(Calc!$BV$6:$BV$165,Setup!$B$12))</f>
        <v/>
      </c>
      <c r="P15" s="27">
        <f>IF(Setup!$B$12="","",INDEX(Calc!$BU$6:$BU$165,Setup!$B$12))</f>
        <v/>
      </c>
      <c r="Q15" s="10">
        <f>IF(Setup!$B$12="","",IF(NOT(ISNUMBER(N15)),"No data",IF(NOT(ISNUMBER(P15)),"Not enough history",IF(N15&gt;P15,"Exception: above limits",IF(N15&lt;O15,"Exception: below limits",IF(INDEX(Calc!$BW$6:$BW$165,Setup!$B$12)="Above","Exception: 8 weeks above average",IF(INDEX(Calc!$BW$6:$BW$165,Setup!$B$12)="Below","Exception: 8 weeks below average",IF(AND(ISNUMBER(D15),ISNUMBER(E15),OR(AND(Metrics!$I$14="Yes",D15&lt;E15),AND(NOT(Metrics!$I$14="Yes"),D15&gt;E15))),"Routine, off target","Routine"))))))))</f>
        <v/>
      </c>
      <c r="R15" s="23">
        <f>IF(OR(Q15="Exception: above limits",Q15="Exception: 8 weeks above average"),IF(Metrics!$I$14="Yes","Good","Bad"),IF(OR(Q15="Exception: below limits",Q15="Exception: 8 weeks below average"),IF(Metrics!$I$14="Yes","Bad","Good"),IF(Q15="Routine, off target","Bad","")))</f>
        <v/>
      </c>
      <c r="S15" s="10">
        <f>IF(Q15="","",IF(OR(LEFT(Q15,9)="Exception",Q15="Routine, off target"),"Yes","No: nothing to see here"))</f>
        <v/>
      </c>
      <c r="T15" s="11" t="n"/>
    </row>
    <row r="16" ht="45" customHeight="1">
      <c r="A16" s="23">
        <f>Metrics!B15</f>
        <v/>
      </c>
      <c r="B16" s="10">
        <f>Metrics!C15</f>
        <v/>
      </c>
      <c r="C16" s="23">
        <f>Metrics!E15</f>
        <v/>
      </c>
      <c r="D16" s="27">
        <f>IF(Setup!$B$12="","",IF(ISNUMBER(INDEX('Weekly data'!$N$6:$N$165,Setup!$B$12)),INDEX('Weekly data'!$N$6:$N$165,Setup!$B$12),""))</f>
        <v/>
      </c>
      <c r="E16" s="27">
        <f>IF(Setup!$B$12="","",INDEX(Calc!$BX$6:$BX$165,Setup!$B$12))</f>
        <v/>
      </c>
      <c r="F16" s="25">
        <f>IF(AND(ISNUMBER(D16),ISNUMBER(E16)),IF(E16=0,"",D16/E16-1),"")</f>
        <v/>
      </c>
      <c r="G16" s="27">
        <f>IF(OR(Setup!$B$12="",N(Setup!$B$12)&lt;2),"",IF(ISNUMBER(INDEX('Weekly data'!$N$6:$N$165,Setup!$B$12-1)),INDEX('Weekly data'!$N$6:$N$165,Setup!$B$12-1),""))</f>
        <v/>
      </c>
      <c r="H16" s="25">
        <f>IF(AND(ISNUMBER(D16),ISNUMBER(G16)),IF(G16=0,"",D16/G16-1),"")</f>
        <v/>
      </c>
      <c r="I16" s="27">
        <f>IF($B$3="","",IFERROR(INDEX('Weekly data'!$N$6:$N$165,MATCH($B$3-364,'Weekly data'!$A$6:$A$165,0)),""))</f>
        <v/>
      </c>
      <c r="J16" s="25">
        <f>IF(AND(ISNUMBER(D16),ISNUMBER(I16)),IF(I16=0,"",D16/I16-1),"")</f>
        <v/>
      </c>
      <c r="K16" s="27">
        <f>IF($B$3="","",IF(Metrics!$H$15="Sum",SUMIFS('Weekly data'!$N$6:$N$165,'Weekly data'!$C$6:$C$165,Setup!$B$10,'Weekly data'!$A$6:$A$165,"&lt;="&amp;$B$3),D16))</f>
        <v/>
      </c>
      <c r="L16" s="27">
        <f>IF(OR($B$3="",NOT(ISNUMBER(E16))),"",IF(Metrics!$H$15="Sum",SUMIFS(Calc!$BX$6:$BX$165,'Weekly data'!$C$6:$C$165,Setup!$B$10,'Weekly data'!$A$6:$A$165,"&lt;="&amp;$B$3),E16))</f>
        <v/>
      </c>
      <c r="M16" s="25">
        <f>IF(AND(ISNUMBER(K16),ISNUMBER(L16)),IF(L16=0,"",K16/L16-1),"")</f>
        <v/>
      </c>
      <c r="N16" s="27">
        <f>IF(Setup!$B$12="","",INDEX(Calc!$BY$6:$BY$165,Setup!$B$12))</f>
        <v/>
      </c>
      <c r="O16" s="27">
        <f>IF(Setup!$B$12="","",INDEX(Calc!$CD$6:$CD$165,Setup!$B$12))</f>
        <v/>
      </c>
      <c r="P16" s="27">
        <f>IF(Setup!$B$12="","",INDEX(Calc!$CC$6:$CC$165,Setup!$B$12))</f>
        <v/>
      </c>
      <c r="Q16" s="10">
        <f>IF(Setup!$B$12="","",IF(NOT(ISNUMBER(N16)),"No data",IF(NOT(ISNUMBER(P16)),"Not enough history",IF(N16&gt;P16,"Exception: above limits",IF(N16&lt;O16,"Exception: below limits",IF(INDEX(Calc!$CE$6:$CE$165,Setup!$B$12)="Above","Exception: 8 weeks above average",IF(INDEX(Calc!$CE$6:$CE$165,Setup!$B$12)="Below","Exception: 8 weeks below average",IF(AND(ISNUMBER(D16),ISNUMBER(E16),OR(AND(Metrics!$I$15="Yes",D16&lt;E16),AND(NOT(Metrics!$I$15="Yes"),D16&gt;E16))),"Routine, off target","Routine"))))))))</f>
        <v/>
      </c>
      <c r="R16" s="23">
        <f>IF(OR(Q16="Exception: above limits",Q16="Exception: 8 weeks above average"),IF(Metrics!$I$15="Yes","Good","Bad"),IF(OR(Q16="Exception: below limits",Q16="Exception: 8 weeks below average"),IF(Metrics!$I$15="Yes","Bad","Good"),IF(Q16="Routine, off target","Bad","")))</f>
        <v/>
      </c>
      <c r="S16" s="10">
        <f>IF(Q16="","",IF(OR(LEFT(Q16,9)="Exception",Q16="Routine, off target"),"Yes","No: nothing to see here"))</f>
        <v/>
      </c>
      <c r="T16" s="11" t="n"/>
    </row>
    <row r="17" ht="45" customHeight="1">
      <c r="A17" s="23">
        <f>Metrics!B16</f>
        <v/>
      </c>
      <c r="B17" s="10">
        <f>Metrics!C16</f>
        <v/>
      </c>
      <c r="C17" s="23">
        <f>Metrics!E16</f>
        <v/>
      </c>
      <c r="D17" s="27">
        <f>IF(Setup!$B$12="","",IF(ISNUMBER(INDEX('Weekly data'!$O$6:$O$165,Setup!$B$12)),INDEX('Weekly data'!$O$6:$O$165,Setup!$B$12),""))</f>
        <v/>
      </c>
      <c r="E17" s="27">
        <f>IF(Setup!$B$12="","",INDEX(Calc!$CF$6:$CF$165,Setup!$B$12))</f>
        <v/>
      </c>
      <c r="F17" s="25">
        <f>IF(AND(ISNUMBER(D17),ISNUMBER(E17)),IF(E17=0,"",D17/E17-1),"")</f>
        <v/>
      </c>
      <c r="G17" s="27">
        <f>IF(OR(Setup!$B$12="",N(Setup!$B$12)&lt;2),"",IF(ISNUMBER(INDEX('Weekly data'!$O$6:$O$165,Setup!$B$12-1)),INDEX('Weekly data'!$O$6:$O$165,Setup!$B$12-1),""))</f>
        <v/>
      </c>
      <c r="H17" s="25">
        <f>IF(AND(ISNUMBER(D17),ISNUMBER(G17)),IF(G17=0,"",D17/G17-1),"")</f>
        <v/>
      </c>
      <c r="I17" s="27">
        <f>IF($B$3="","",IFERROR(INDEX('Weekly data'!$O$6:$O$165,MATCH($B$3-364,'Weekly data'!$A$6:$A$165,0)),""))</f>
        <v/>
      </c>
      <c r="J17" s="25">
        <f>IF(AND(ISNUMBER(D17),ISNUMBER(I17)),IF(I17=0,"",D17/I17-1),"")</f>
        <v/>
      </c>
      <c r="K17" s="27">
        <f>IF($B$3="","",IF(Metrics!$H$16="Sum",SUMIFS('Weekly data'!$O$6:$O$165,'Weekly data'!$C$6:$C$165,Setup!$B$10,'Weekly data'!$A$6:$A$165,"&lt;="&amp;$B$3),D17))</f>
        <v/>
      </c>
      <c r="L17" s="27">
        <f>IF(OR($B$3="",NOT(ISNUMBER(E17))),"",IF(Metrics!$H$16="Sum",SUMIFS(Calc!$CF$6:$CF$165,'Weekly data'!$C$6:$C$165,Setup!$B$10,'Weekly data'!$A$6:$A$165,"&lt;="&amp;$B$3),E17))</f>
        <v/>
      </c>
      <c r="M17" s="25">
        <f>IF(AND(ISNUMBER(K17),ISNUMBER(L17)),IF(L17=0,"",K17/L17-1),"")</f>
        <v/>
      </c>
      <c r="N17" s="27">
        <f>IF(Setup!$B$12="","",INDEX(Calc!$CG$6:$CG$165,Setup!$B$12))</f>
        <v/>
      </c>
      <c r="O17" s="27">
        <f>IF(Setup!$B$12="","",INDEX(Calc!$CL$6:$CL$165,Setup!$B$12))</f>
        <v/>
      </c>
      <c r="P17" s="27">
        <f>IF(Setup!$B$12="","",INDEX(Calc!$CK$6:$CK$165,Setup!$B$12))</f>
        <v/>
      </c>
      <c r="Q17" s="10">
        <f>IF(Setup!$B$12="","",IF(NOT(ISNUMBER(N17)),"No data",IF(NOT(ISNUMBER(P17)),"Not enough history",IF(N17&gt;P17,"Exception: above limits",IF(N17&lt;O17,"Exception: below limits",IF(INDEX(Calc!$CM$6:$CM$165,Setup!$B$12)="Above","Exception: 8 weeks above average",IF(INDEX(Calc!$CM$6:$CM$165,Setup!$B$12)="Below","Exception: 8 weeks below average",IF(AND(ISNUMBER(D17),ISNUMBER(E17),OR(AND(Metrics!$I$16="Yes",D17&lt;E17),AND(NOT(Metrics!$I$16="Yes"),D17&gt;E17))),"Routine, off target","Routine"))))))))</f>
        <v/>
      </c>
      <c r="R17" s="23">
        <f>IF(OR(Q17="Exception: above limits",Q17="Exception: 8 weeks above average"),IF(Metrics!$I$16="Yes","Good","Bad"),IF(OR(Q17="Exception: below limits",Q17="Exception: 8 weeks below average"),IF(Metrics!$I$16="Yes","Bad","Good"),IF(Q17="Routine, off target","Bad","")))</f>
        <v/>
      </c>
      <c r="S17" s="10">
        <f>IF(Q17="","",IF(OR(LEFT(Q17,9)="Exception",Q17="Routine, off target"),"Yes","No: nothing to see here"))</f>
        <v/>
      </c>
      <c r="T17" s="11" t="n"/>
    </row>
    <row r="18" ht="45" customHeight="1">
      <c r="A18" s="23">
        <f>Metrics!B17</f>
        <v/>
      </c>
      <c r="B18" s="10">
        <f>Metrics!C17</f>
        <v/>
      </c>
      <c r="C18" s="23">
        <f>Metrics!E17</f>
        <v/>
      </c>
      <c r="D18" s="28">
        <f>IF(Setup!$B$12="","",IF(ISNUMBER(INDEX('Weekly data'!$P$6:$P$165,Setup!$B$12)),INDEX('Weekly data'!$P$6:$P$165,Setup!$B$12),""))</f>
        <v/>
      </c>
      <c r="E18" s="28">
        <f>IF(Setup!$B$12="","",INDEX(Calc!$CN$6:$CN$165,Setup!$B$12))</f>
        <v/>
      </c>
      <c r="F18" s="25">
        <f>IF(AND(ISNUMBER(D18),ISNUMBER(E18)),IF(E18=0,"",D18/E18-1),"")</f>
        <v/>
      </c>
      <c r="G18" s="28">
        <f>IF(OR(Setup!$B$12="",N(Setup!$B$12)&lt;2),"",IF(ISNUMBER(INDEX('Weekly data'!$P$6:$P$165,Setup!$B$12-1)),INDEX('Weekly data'!$P$6:$P$165,Setup!$B$12-1),""))</f>
        <v/>
      </c>
      <c r="H18" s="25">
        <f>IF(AND(ISNUMBER(D18),ISNUMBER(G18)),IF(G18=0,"",D18/G18-1),"")</f>
        <v/>
      </c>
      <c r="I18" s="28">
        <f>IF($B$3="","",IFERROR(INDEX('Weekly data'!$P$6:$P$165,MATCH($B$3-364,'Weekly data'!$A$6:$A$165,0)),""))</f>
        <v/>
      </c>
      <c r="J18" s="25">
        <f>IF(AND(ISNUMBER(D18),ISNUMBER(I18)),IF(I18=0,"",D18/I18-1),"")</f>
        <v/>
      </c>
      <c r="K18" s="28">
        <f>IF($B$3="","",IF(Metrics!$H$17="Sum",SUMIFS('Weekly data'!$P$6:$P$165,'Weekly data'!$C$6:$C$165,Setup!$B$10,'Weekly data'!$A$6:$A$165,"&lt;="&amp;$B$3),D18))</f>
        <v/>
      </c>
      <c r="L18" s="28">
        <f>IF(OR($B$3="",NOT(ISNUMBER(E18))),"",IF(Metrics!$H$17="Sum",SUMIFS(Calc!$CN$6:$CN$165,'Weekly data'!$C$6:$C$165,Setup!$B$10,'Weekly data'!$A$6:$A$165,"&lt;="&amp;$B$3),E18))</f>
        <v/>
      </c>
      <c r="M18" s="25">
        <f>IF(AND(ISNUMBER(K18),ISNUMBER(L18)),IF(L18=0,"",K18/L18-1),"")</f>
        <v/>
      </c>
      <c r="N18" s="28">
        <f>IF(Setup!$B$12="","",INDEX(Calc!$CO$6:$CO$165,Setup!$B$12))</f>
        <v/>
      </c>
      <c r="O18" s="28">
        <f>IF(Setup!$B$12="","",INDEX(Calc!$CT$6:$CT$165,Setup!$B$12))</f>
        <v/>
      </c>
      <c r="P18" s="28">
        <f>IF(Setup!$B$12="","",INDEX(Calc!$CS$6:$CS$165,Setup!$B$12))</f>
        <v/>
      </c>
      <c r="Q18" s="10">
        <f>IF(Setup!$B$12="","",IF(NOT(ISNUMBER(N18)),"No data",IF(NOT(ISNUMBER(P18)),"Not enough history",IF(N18&gt;P18,"Exception: above limits",IF(N18&lt;O18,"Exception: below limits",IF(INDEX(Calc!$CU$6:$CU$165,Setup!$B$12)="Above","Exception: 8 weeks above average",IF(INDEX(Calc!$CU$6:$CU$165,Setup!$B$12)="Below","Exception: 8 weeks below average",IF(AND(ISNUMBER(D18),ISNUMBER(E18),OR(AND(Metrics!$I$17="Yes",D18&lt;E18),AND(NOT(Metrics!$I$17="Yes"),D18&gt;E18))),"Routine, off target","Routine"))))))))</f>
        <v/>
      </c>
      <c r="R18" s="23">
        <f>IF(OR(Q18="Exception: above limits",Q18="Exception: 8 weeks above average"),IF(Metrics!$I$17="Yes","Good","Bad"),IF(OR(Q18="Exception: below limits",Q18="Exception: 8 weeks below average"),IF(Metrics!$I$17="Yes","Bad","Good"),IF(Q18="Routine, off target","Bad","")))</f>
        <v/>
      </c>
      <c r="S18" s="10">
        <f>IF(Q18="","",IF(OR(LEFT(Q18,9)="Exception",Q18="Routine, off target"),"Yes","No: nothing to see here"))</f>
        <v/>
      </c>
      <c r="T18" s="11" t="n"/>
    </row>
    <row r="20">
      <c r="A20" s="2" t="inlineStr">
        <is>
          <t>Limits basis is the raw value, or the % of the week's target for seasonal metrics (bookings and pipeline created), so a normal last-week-of-quarter spike is not flagged. Limits = 12-week average +/- 2.66 x average moving range.</t>
        </is>
      </c>
    </row>
  </sheetData>
  <conditionalFormatting sqref="A7:S18">
    <cfRule type="expression" priority="1" dxfId="0">
      <formula>LEFT($Q7,9)="Exception"</formula>
    </cfRule>
    <cfRule type="expression" priority="2" dxfId="1">
      <formula>$Q7="Routine, off target"</formula>
    </cfRule>
  </conditionalFormatting>
  <pageMargins left="0.75" right="0.75" top="1" bottom="1" header="0.5" footer="0.5"/>
  <pageSetup orientation="landscape" fitToWidth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165"/>
  <sheetViews>
    <sheetView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3" customWidth="1" min="4" max="4"/>
    <col width="3" customWidth="1" min="5" max="5"/>
    <col width="10" customWidth="1" min="6" max="6"/>
    <col width="13" customWidth="1" min="7" max="7"/>
    <col width="13" customWidth="1" min="8" max="8"/>
    <col width="12" customWidth="1" min="9" max="9"/>
    <col width="24" customWidth="1" min="10" max="10"/>
    <col width="14" customWidth="1" min="11" max="11"/>
  </cols>
  <sheetData>
    <row r="1">
      <c r="A1" s="1" t="inlineStr">
        <is>
          <t>6-12 chart: trailing 6 weeks and trailing 12 months</t>
        </is>
      </c>
    </row>
    <row r="2">
      <c r="A2" s="2" t="inlineStr">
        <is>
          <t>Pick a metric (yellow). Same layout for every metric, so the eye learns what normal looks like.</t>
        </is>
      </c>
    </row>
    <row r="3">
      <c r="A3" s="3" t="inlineStr">
        <is>
          <t>Metric</t>
        </is>
      </c>
      <c r="B3" s="29" t="inlineStr">
        <is>
          <t>New ARR booked (new logo plus expansion)</t>
        </is>
      </c>
      <c r="D3" t="inlineStr">
        <is>
          <t>Metric #</t>
        </is>
      </c>
      <c r="E3">
        <f>IFERROR(MATCH(B3,Metrics!$C$6:$C$17,0),"")</f>
        <v/>
      </c>
      <c r="F3" t="inlineStr">
        <is>
          <t>Aggregation</t>
        </is>
      </c>
      <c r="G3">
        <f>IF(E3="","",INDEX(Metrics!$H$6:$H$17,E3))</f>
        <v/>
      </c>
      <c r="H3" t="inlineStr">
        <is>
          <t>Report week</t>
        </is>
      </c>
      <c r="I3" s="8">
        <f>IF(Setup!B7="","",Setup!B7)</f>
        <v/>
      </c>
    </row>
    <row r="5">
      <c r="A5" s="9" t="inlineStr">
        <is>
          <t>Week start</t>
        </is>
      </c>
      <c r="B5" s="9" t="inlineStr">
        <is>
          <t>This year</t>
        </is>
      </c>
      <c r="C5" s="9" t="inlineStr">
        <is>
          <t>Last year</t>
        </is>
      </c>
      <c r="D5" s="9" t="inlineStr">
        <is>
          <t>Target</t>
        </is>
      </c>
      <c r="F5" s="9" t="inlineStr">
        <is>
          <t>Month</t>
        </is>
      </c>
      <c r="G5" s="9" t="inlineStr">
        <is>
          <t>This year</t>
        </is>
      </c>
      <c r="H5" s="9" t="inlineStr">
        <is>
          <t>Last year</t>
        </is>
      </c>
      <c r="J5" s="9" t="inlineStr">
        <is>
          <t>Box score</t>
        </is>
      </c>
      <c r="K5" s="9" t="inlineStr">
        <is>
          <t>Value</t>
        </is>
      </c>
      <c r="V5" t="inlineStr">
        <is>
          <t>Helper: week</t>
        </is>
      </c>
      <c r="W5" t="inlineStr">
        <is>
          <t>Quarter</t>
        </is>
      </c>
      <c r="X5" t="inlineStr">
        <is>
          <t>Value</t>
        </is>
      </c>
      <c r="Y5" t="inlineStr">
        <is>
          <t>Target</t>
        </is>
      </c>
    </row>
    <row r="6">
      <c r="A6" s="30">
        <f>IF($I$3="","",$I$3-35)</f>
        <v/>
      </c>
      <c r="B6" s="31">
        <f>IF(A6="","",IFERROR(INDEX($X$6:$X$165,MATCH(A6,$V$6:$V$165,0)),""))</f>
        <v/>
      </c>
      <c r="C6" s="31">
        <f>IF(A6="","",IFERROR(INDEX($X$6:$X$165,MATCH(A6-364,$V$6:$V$165,0)),""))</f>
        <v/>
      </c>
      <c r="D6" s="31">
        <f>IF(A6="","",IFERROR(INDEX($Y$6:$Y$165,MATCH(A6,$V$6:$V$165,0)),""))</f>
        <v/>
      </c>
      <c r="F6" s="32">
        <f>IF($I$3="","",EDATE(DATE(YEAR($I$3),MONTH($I$3),1),-11))</f>
        <v/>
      </c>
      <c r="G6" s="31">
        <f>IF(OR(F6="",$G$3=""),"",IF($G$3="Sum",SUMIFS($X$6:$X$165,$V$6:$V$165,"&gt;="&amp;F6,$V$6:$V$165,"&lt;="&amp;MIN(EDATE(F6,1)-1,$I$3)),IFERROR(INDEX($X$6:$X$165,MATCH(MIN(EDATE(F6,1)-1,$I$3),$V$6:$V$165,1)),"")))</f>
        <v/>
      </c>
      <c r="H6" s="31">
        <f>IF(OR(F6="",$G$3=""),"",IF($G$3="Sum",SUMIFS($X$6:$X$165,$V$6:$V$165,"&gt;="&amp;EDATE(F6,-12),$V$6:$V$165,"&lt;="&amp;MIN(EDATE(F6,-11)-1,$I$3-364)),IFERROR(INDEX($X$6:$X$165,MATCH(MIN(EDATE(F6,-11)-1,$I$3-364),$V$6:$V$165,1)),"")))</f>
        <v/>
      </c>
      <c r="J6" t="inlineStr">
        <is>
          <t>This week</t>
        </is>
      </c>
      <c r="K6" s="31">
        <f>B11</f>
        <v/>
      </c>
      <c r="V6" s="8">
        <f>IF('Weekly data'!A6="","",'Weekly data'!A6)</f>
        <v/>
      </c>
      <c r="W6">
        <f>'Weekly data'!C6</f>
        <v/>
      </c>
      <c r="X6">
        <f>IF(OR($E$3="",V6=""),"",IF(ISNUMBER(INDEX('Weekly data'!$E6:$P6,$E$3)),INDEX('Weekly data'!$E6:$P6,$E$3),""))</f>
        <v/>
      </c>
      <c r="Y6">
        <f>IF($E$3="","",CHOOSE($E$3,Calc!D6,Calc!L6,Calc!T6,Calc!AB6,Calc!AJ6,Calc!AR6,Calc!AZ6,Calc!BH6,Calc!BP6,Calc!BX6,Calc!CF6,Calc!CN6))</f>
        <v/>
      </c>
    </row>
    <row r="7">
      <c r="A7" s="30">
        <f>IF($I$3="","",$I$3-28)</f>
        <v/>
      </c>
      <c r="B7" s="31">
        <f>IF(A7="","",IFERROR(INDEX($X$6:$X$165,MATCH(A7,$V$6:$V$165,0)),""))</f>
        <v/>
      </c>
      <c r="C7" s="31">
        <f>IF(A7="","",IFERROR(INDEX($X$6:$X$165,MATCH(A7-364,$V$6:$V$165,0)),""))</f>
        <v/>
      </c>
      <c r="D7" s="31">
        <f>IF(A7="","",IFERROR(INDEX($Y$6:$Y$165,MATCH(A7,$V$6:$V$165,0)),""))</f>
        <v/>
      </c>
      <c r="F7" s="32">
        <f>IF($I$3="","",EDATE(DATE(YEAR($I$3),MONTH($I$3),1),-10))</f>
        <v/>
      </c>
      <c r="G7" s="31">
        <f>IF(OR(F7="",$G$3=""),"",IF($G$3="Sum",SUMIFS($X$6:$X$165,$V$6:$V$165,"&gt;="&amp;F7,$V$6:$V$165,"&lt;="&amp;MIN(EDATE(F7,1)-1,$I$3)),IFERROR(INDEX($X$6:$X$165,MATCH(MIN(EDATE(F7,1)-1,$I$3),$V$6:$V$165,1)),"")))</f>
        <v/>
      </c>
      <c r="H7" s="31">
        <f>IF(OR(F7="",$G$3=""),"",IF($G$3="Sum",SUMIFS($X$6:$X$165,$V$6:$V$165,"&gt;="&amp;EDATE(F7,-12),$V$6:$V$165,"&lt;="&amp;MIN(EDATE(F7,-11)-1,$I$3-364)),IFERROR(INDEX($X$6:$X$165,MATCH(MIN(EDATE(F7,-11)-1,$I$3-364),$V$6:$V$165,1)),"")))</f>
        <v/>
      </c>
      <c r="J7" t="inlineStr">
        <is>
          <t>Week over week</t>
        </is>
      </c>
      <c r="K7" s="33">
        <f>IF(AND(ISNUMBER(B11),ISNUMBER(B10)),IF(B10=0,"",B11/B10-1),"")</f>
        <v/>
      </c>
      <c r="V7" s="8">
        <f>IF('Weekly data'!A7="","",'Weekly data'!A7)</f>
        <v/>
      </c>
      <c r="W7">
        <f>'Weekly data'!C7</f>
        <v/>
      </c>
      <c r="X7">
        <f>IF(OR($E$3="",V7=""),"",IF(ISNUMBER(INDEX('Weekly data'!$E7:$P7,$E$3)),INDEX('Weekly data'!$E7:$P7,$E$3),""))</f>
        <v/>
      </c>
      <c r="Y7">
        <f>IF($E$3="","",CHOOSE($E$3,Calc!D7,Calc!L7,Calc!T7,Calc!AB7,Calc!AJ7,Calc!AR7,Calc!AZ7,Calc!BH7,Calc!BP7,Calc!BX7,Calc!CF7,Calc!CN7))</f>
        <v/>
      </c>
    </row>
    <row r="8">
      <c r="A8" s="30">
        <f>IF($I$3="","",$I$3-21)</f>
        <v/>
      </c>
      <c r="B8" s="31">
        <f>IF(A8="","",IFERROR(INDEX($X$6:$X$165,MATCH(A8,$V$6:$V$165,0)),""))</f>
        <v/>
      </c>
      <c r="C8" s="31">
        <f>IF(A8="","",IFERROR(INDEX($X$6:$X$165,MATCH(A8-364,$V$6:$V$165,0)),""))</f>
        <v/>
      </c>
      <c r="D8" s="31">
        <f>IF(A8="","",IFERROR(INDEX($Y$6:$Y$165,MATCH(A8,$V$6:$V$165,0)),""))</f>
        <v/>
      </c>
      <c r="F8" s="32">
        <f>IF($I$3="","",EDATE(DATE(YEAR($I$3),MONTH($I$3),1),-9))</f>
        <v/>
      </c>
      <c r="G8" s="31">
        <f>IF(OR(F8="",$G$3=""),"",IF($G$3="Sum",SUMIFS($X$6:$X$165,$V$6:$V$165,"&gt;="&amp;F8,$V$6:$V$165,"&lt;="&amp;MIN(EDATE(F8,1)-1,$I$3)),IFERROR(INDEX($X$6:$X$165,MATCH(MIN(EDATE(F8,1)-1,$I$3),$V$6:$V$165,1)),"")))</f>
        <v/>
      </c>
      <c r="H8" s="31">
        <f>IF(OR(F8="",$G$3=""),"",IF($G$3="Sum",SUMIFS($X$6:$X$165,$V$6:$V$165,"&gt;="&amp;EDATE(F8,-12),$V$6:$V$165,"&lt;="&amp;MIN(EDATE(F8,-11)-1,$I$3-364)),IFERROR(INDEX($X$6:$X$165,MATCH(MIN(EDATE(F8,-11)-1,$I$3-364),$V$6:$V$165,1)),"")))</f>
        <v/>
      </c>
      <c r="J8" t="inlineStr">
        <is>
          <t>Year over year (week)</t>
        </is>
      </c>
      <c r="K8" s="33">
        <f>IF(AND(ISNUMBER(B11),ISNUMBER(C11)),IF(C11=0,"",B11/C11-1),"")</f>
        <v/>
      </c>
      <c r="V8" s="8">
        <f>IF('Weekly data'!A8="","",'Weekly data'!A8)</f>
        <v/>
      </c>
      <c r="W8">
        <f>'Weekly data'!C8</f>
        <v/>
      </c>
      <c r="X8">
        <f>IF(OR($E$3="",V8=""),"",IF(ISNUMBER(INDEX('Weekly data'!$E8:$P8,$E$3)),INDEX('Weekly data'!$E8:$P8,$E$3),""))</f>
        <v/>
      </c>
      <c r="Y8">
        <f>IF($E$3="","",CHOOSE($E$3,Calc!D8,Calc!L8,Calc!T8,Calc!AB8,Calc!AJ8,Calc!AR8,Calc!AZ8,Calc!BH8,Calc!BP8,Calc!BX8,Calc!CF8,Calc!CN8))</f>
        <v/>
      </c>
    </row>
    <row r="9">
      <c r="A9" s="30">
        <f>IF($I$3="","",$I$3-14)</f>
        <v/>
      </c>
      <c r="B9" s="31">
        <f>IF(A9="","",IFERROR(INDEX($X$6:$X$165,MATCH(A9,$V$6:$V$165,0)),""))</f>
        <v/>
      </c>
      <c r="C9" s="31">
        <f>IF(A9="","",IFERROR(INDEX($X$6:$X$165,MATCH(A9-364,$V$6:$V$165,0)),""))</f>
        <v/>
      </c>
      <c r="D9" s="31">
        <f>IF(A9="","",IFERROR(INDEX($Y$6:$Y$165,MATCH(A9,$V$6:$V$165,0)),""))</f>
        <v/>
      </c>
      <c r="F9" s="32">
        <f>IF($I$3="","",EDATE(DATE(YEAR($I$3),MONTH($I$3),1),-8))</f>
        <v/>
      </c>
      <c r="G9" s="31">
        <f>IF(OR(F9="",$G$3=""),"",IF($G$3="Sum",SUMIFS($X$6:$X$165,$V$6:$V$165,"&gt;="&amp;F9,$V$6:$V$165,"&lt;="&amp;MIN(EDATE(F9,1)-1,$I$3)),IFERROR(INDEX($X$6:$X$165,MATCH(MIN(EDATE(F9,1)-1,$I$3),$V$6:$V$165,1)),"")))</f>
        <v/>
      </c>
      <c r="H9" s="31">
        <f>IF(OR(F9="",$G$3=""),"",IF($G$3="Sum",SUMIFS($X$6:$X$165,$V$6:$V$165,"&gt;="&amp;EDATE(F9,-12),$V$6:$V$165,"&lt;="&amp;MIN(EDATE(F9,-11)-1,$I$3-364)),IFERROR(INDEX($X$6:$X$165,MATCH(MIN(EDATE(F9,-11)-1,$I$3-364),$V$6:$V$165,1)),"")))</f>
        <v/>
      </c>
      <c r="J9" t="inlineStr">
        <is>
          <t>Quarter to date</t>
        </is>
      </c>
      <c r="K9" s="31">
        <f>IF(OR($I$3="",$G$3=""),"",IF($G$3="Sum",SUMIFS($X$6:$X$165,$W$6:$W$165,Setup!$B$10,$V$6:$V$165,"&lt;="&amp;$I$3),B11))</f>
        <v/>
      </c>
      <c r="V9" s="8">
        <f>IF('Weekly data'!A9="","",'Weekly data'!A9)</f>
        <v/>
      </c>
      <c r="W9">
        <f>'Weekly data'!C9</f>
        <v/>
      </c>
      <c r="X9">
        <f>IF(OR($E$3="",V9=""),"",IF(ISNUMBER(INDEX('Weekly data'!$E9:$P9,$E$3)),INDEX('Weekly data'!$E9:$P9,$E$3),""))</f>
        <v/>
      </c>
      <c r="Y9">
        <f>IF($E$3="","",CHOOSE($E$3,Calc!D9,Calc!L9,Calc!T9,Calc!AB9,Calc!AJ9,Calc!AR9,Calc!AZ9,Calc!BH9,Calc!BP9,Calc!BX9,Calc!CF9,Calc!CN9))</f>
        <v/>
      </c>
    </row>
    <row r="10">
      <c r="A10" s="30">
        <f>IF($I$3="","",$I$3-7)</f>
        <v/>
      </c>
      <c r="B10" s="31">
        <f>IF(A10="","",IFERROR(INDEX($X$6:$X$165,MATCH(A10,$V$6:$V$165,0)),""))</f>
        <v/>
      </c>
      <c r="C10" s="31">
        <f>IF(A10="","",IFERROR(INDEX($X$6:$X$165,MATCH(A10-364,$V$6:$V$165,0)),""))</f>
        <v/>
      </c>
      <c r="D10" s="31">
        <f>IF(A10="","",IFERROR(INDEX($Y$6:$Y$165,MATCH(A10,$V$6:$V$165,0)),""))</f>
        <v/>
      </c>
      <c r="F10" s="32">
        <f>IF($I$3="","",EDATE(DATE(YEAR($I$3),MONTH($I$3),1),-7))</f>
        <v/>
      </c>
      <c r="G10" s="31">
        <f>IF(OR(F10="",$G$3=""),"",IF($G$3="Sum",SUMIFS($X$6:$X$165,$V$6:$V$165,"&gt;="&amp;F10,$V$6:$V$165,"&lt;="&amp;MIN(EDATE(F10,1)-1,$I$3)),IFERROR(INDEX($X$6:$X$165,MATCH(MIN(EDATE(F10,1)-1,$I$3),$V$6:$V$165,1)),"")))</f>
        <v/>
      </c>
      <c r="H10" s="31">
        <f>IF(OR(F10="",$G$3=""),"",IF($G$3="Sum",SUMIFS($X$6:$X$165,$V$6:$V$165,"&gt;="&amp;EDATE(F10,-12),$V$6:$V$165,"&lt;="&amp;MIN(EDATE(F10,-11)-1,$I$3-364)),IFERROR(INDEX($X$6:$X$165,MATCH(MIN(EDATE(F10,-11)-1,$I$3-364),$V$6:$V$165,1)),"")))</f>
        <v/>
      </c>
      <c r="J10" t="inlineStr">
        <is>
          <t>Quarter to date target</t>
        </is>
      </c>
      <c r="K10" s="31">
        <f>IF(OR($I$3="",$G$3="",NOT(ISNUMBER(D11))),"",IF($G$3="Sum",SUMIFS($Y$6:$Y$165,$W$6:$W$165,Setup!$B$10,$V$6:$V$165,"&lt;="&amp;$I$3),D11))</f>
        <v/>
      </c>
      <c r="V10" s="8">
        <f>IF('Weekly data'!A10="","",'Weekly data'!A10)</f>
        <v/>
      </c>
      <c r="W10">
        <f>'Weekly data'!C10</f>
        <v/>
      </c>
      <c r="X10">
        <f>IF(OR($E$3="",V10=""),"",IF(ISNUMBER(INDEX('Weekly data'!$E10:$P10,$E$3)),INDEX('Weekly data'!$E10:$P10,$E$3),""))</f>
        <v/>
      </c>
      <c r="Y10">
        <f>IF($E$3="","",CHOOSE($E$3,Calc!D10,Calc!L10,Calc!T10,Calc!AB10,Calc!AJ10,Calc!AR10,Calc!AZ10,Calc!BH10,Calc!BP10,Calc!BX10,Calc!CF10,Calc!CN10))</f>
        <v/>
      </c>
    </row>
    <row r="11">
      <c r="A11" s="30">
        <f>IF($I$3="","",$I$3-0)</f>
        <v/>
      </c>
      <c r="B11" s="31">
        <f>IF(A11="","",IFERROR(INDEX($X$6:$X$165,MATCH(A11,$V$6:$V$165,0)),""))</f>
        <v/>
      </c>
      <c r="C11" s="31">
        <f>IF(A11="","",IFERROR(INDEX($X$6:$X$165,MATCH(A11-364,$V$6:$V$165,0)),""))</f>
        <v/>
      </c>
      <c r="D11" s="31">
        <f>IF(A11="","",IFERROR(INDEX($Y$6:$Y$165,MATCH(A11,$V$6:$V$165,0)),""))</f>
        <v/>
      </c>
      <c r="F11" s="32">
        <f>IF($I$3="","",EDATE(DATE(YEAR($I$3),MONTH($I$3),1),-6))</f>
        <v/>
      </c>
      <c r="G11" s="31">
        <f>IF(OR(F11="",$G$3=""),"",IF($G$3="Sum",SUMIFS($X$6:$X$165,$V$6:$V$165,"&gt;="&amp;F11,$V$6:$V$165,"&lt;="&amp;MIN(EDATE(F11,1)-1,$I$3)),IFERROR(INDEX($X$6:$X$165,MATCH(MIN(EDATE(F11,1)-1,$I$3),$V$6:$V$165,1)),"")))</f>
        <v/>
      </c>
      <c r="H11" s="31">
        <f>IF(OR(F11="",$G$3=""),"",IF($G$3="Sum",SUMIFS($X$6:$X$165,$V$6:$V$165,"&gt;="&amp;EDATE(F11,-12),$V$6:$V$165,"&lt;="&amp;MIN(EDATE(F11,-11)-1,$I$3-364)),IFERROR(INDEX($X$6:$X$165,MATCH(MIN(EDATE(F11,-11)-1,$I$3-364),$V$6:$V$165,1)),"")))</f>
        <v/>
      </c>
      <c r="J11" t="inlineStr">
        <is>
          <t>QTD vs target</t>
        </is>
      </c>
      <c r="K11" s="33">
        <f>IF(AND(ISNUMBER(K9),ISNUMBER(K10)),IF(K10=0,"",K9/K10-1),"")</f>
        <v/>
      </c>
      <c r="V11" s="8">
        <f>IF('Weekly data'!A11="","",'Weekly data'!A11)</f>
        <v/>
      </c>
      <c r="W11">
        <f>'Weekly data'!C11</f>
        <v/>
      </c>
      <c r="X11">
        <f>IF(OR($E$3="",V11=""),"",IF(ISNUMBER(INDEX('Weekly data'!$E11:$P11,$E$3)),INDEX('Weekly data'!$E11:$P11,$E$3),""))</f>
        <v/>
      </c>
      <c r="Y11">
        <f>IF($E$3="","",CHOOSE($E$3,Calc!D11,Calc!L11,Calc!T11,Calc!AB11,Calc!AJ11,Calc!AR11,Calc!AZ11,Calc!BH11,Calc!BP11,Calc!BX11,Calc!CF11,Calc!CN11))</f>
        <v/>
      </c>
    </row>
    <row r="12">
      <c r="B12" s="31" t="n"/>
      <c r="C12" s="31" t="n"/>
      <c r="D12" s="31" t="n"/>
      <c r="F12" s="32">
        <f>IF($I$3="","",EDATE(DATE(YEAR($I$3),MONTH($I$3),1),-5))</f>
        <v/>
      </c>
      <c r="G12" s="31">
        <f>IF(OR(F12="",$G$3=""),"",IF($G$3="Sum",SUMIFS($X$6:$X$165,$V$6:$V$165,"&gt;="&amp;F12,$V$6:$V$165,"&lt;="&amp;MIN(EDATE(F12,1)-1,$I$3)),IFERROR(INDEX($X$6:$X$165,MATCH(MIN(EDATE(F12,1)-1,$I$3),$V$6:$V$165,1)),"")))</f>
        <v/>
      </c>
      <c r="H12" s="31">
        <f>IF(OR(F12="",$G$3=""),"",IF($G$3="Sum",SUMIFS($X$6:$X$165,$V$6:$V$165,"&gt;="&amp;EDATE(F12,-12),$V$6:$V$165,"&lt;="&amp;MIN(EDATE(F12,-11)-1,$I$3-364)),IFERROR(INDEX($X$6:$X$165,MATCH(MIN(EDATE(F12,-11)-1,$I$3-364),$V$6:$V$165,1)),"")))</f>
        <v/>
      </c>
      <c r="J12" t="inlineStr">
        <is>
          <t>Year to date</t>
        </is>
      </c>
      <c r="K12" s="31">
        <f>IF(OR($I$3="",$G$3&lt;&gt;"Sum"),"n/a",SUMIFS($X$6:$X$165,$V$6:$V$165,"&gt;="&amp;DATE(YEAR($I$3),1,1),$V$6:$V$165,"&lt;="&amp;$I$3))</f>
        <v/>
      </c>
      <c r="V12" s="8">
        <f>IF('Weekly data'!A12="","",'Weekly data'!A12)</f>
        <v/>
      </c>
      <c r="W12">
        <f>'Weekly data'!C12</f>
        <v/>
      </c>
      <c r="X12">
        <f>IF(OR($E$3="",V12=""),"",IF(ISNUMBER(INDEX('Weekly data'!$E12:$P12,$E$3)),INDEX('Weekly data'!$E12:$P12,$E$3),""))</f>
        <v/>
      </c>
      <c r="Y12">
        <f>IF($E$3="","",CHOOSE($E$3,Calc!D12,Calc!L12,Calc!T12,Calc!AB12,Calc!AJ12,Calc!AR12,Calc!AZ12,Calc!BH12,Calc!BP12,Calc!BX12,Calc!CF12,Calc!CN12))</f>
        <v/>
      </c>
    </row>
    <row r="13">
      <c r="B13" s="31" t="n"/>
      <c r="C13" s="31" t="n"/>
      <c r="D13" s="31" t="n"/>
      <c r="F13" s="32">
        <f>IF($I$3="","",EDATE(DATE(YEAR($I$3),MONTH($I$3),1),-4))</f>
        <v/>
      </c>
      <c r="G13" s="31">
        <f>IF(OR(F13="",$G$3=""),"",IF($G$3="Sum",SUMIFS($X$6:$X$165,$V$6:$V$165,"&gt;="&amp;F13,$V$6:$V$165,"&lt;="&amp;MIN(EDATE(F13,1)-1,$I$3)),IFERROR(INDEX($X$6:$X$165,MATCH(MIN(EDATE(F13,1)-1,$I$3),$V$6:$V$165,1)),"")))</f>
        <v/>
      </c>
      <c r="H13" s="31">
        <f>IF(OR(F13="",$G$3=""),"",IF($G$3="Sum",SUMIFS($X$6:$X$165,$V$6:$V$165,"&gt;="&amp;EDATE(F13,-12),$V$6:$V$165,"&lt;="&amp;MIN(EDATE(F13,-11)-1,$I$3-364)),IFERROR(INDEX($X$6:$X$165,MATCH(MIN(EDATE(F13,-11)-1,$I$3-364),$V$6:$V$165,1)),"")))</f>
        <v/>
      </c>
      <c r="J13" t="inlineStr">
        <is>
          <t>Year to date, last year</t>
        </is>
      </c>
      <c r="K13" s="31">
        <f>IF(OR($I$3="",$G$3&lt;&gt;"Sum"),"n/a",SUMIFS($X$6:$X$165,$V$6:$V$165,"&gt;="&amp;DATE(YEAR($I$3)-1,1,1),$V$6:$V$165,"&lt;="&amp;$I$3-364))</f>
        <v/>
      </c>
      <c r="V13" s="8">
        <f>IF('Weekly data'!A13="","",'Weekly data'!A13)</f>
        <v/>
      </c>
      <c r="W13">
        <f>'Weekly data'!C13</f>
        <v/>
      </c>
      <c r="X13">
        <f>IF(OR($E$3="",V13=""),"",IF(ISNUMBER(INDEX('Weekly data'!$E13:$P13,$E$3)),INDEX('Weekly data'!$E13:$P13,$E$3),""))</f>
        <v/>
      </c>
      <c r="Y13">
        <f>IF($E$3="","",CHOOSE($E$3,Calc!D13,Calc!L13,Calc!T13,Calc!AB13,Calc!AJ13,Calc!AR13,Calc!AZ13,Calc!BH13,Calc!BP13,Calc!BX13,Calc!CF13,Calc!CN13))</f>
        <v/>
      </c>
    </row>
    <row r="14">
      <c r="B14" s="31" t="n"/>
      <c r="C14" s="31" t="n"/>
      <c r="D14" s="31" t="n"/>
      <c r="F14" s="32">
        <f>IF($I$3="","",EDATE(DATE(YEAR($I$3),MONTH($I$3),1),-3))</f>
        <v/>
      </c>
      <c r="G14" s="31">
        <f>IF(OR(F14="",$G$3=""),"",IF($G$3="Sum",SUMIFS($X$6:$X$165,$V$6:$V$165,"&gt;="&amp;F14,$V$6:$V$165,"&lt;="&amp;MIN(EDATE(F14,1)-1,$I$3)),IFERROR(INDEX($X$6:$X$165,MATCH(MIN(EDATE(F14,1)-1,$I$3),$V$6:$V$165,1)),"")))</f>
        <v/>
      </c>
      <c r="H14" s="31">
        <f>IF(OR(F14="",$G$3=""),"",IF($G$3="Sum",SUMIFS($X$6:$X$165,$V$6:$V$165,"&gt;="&amp;EDATE(F14,-12),$V$6:$V$165,"&lt;="&amp;MIN(EDATE(F14,-11)-1,$I$3-364)),IFERROR(INDEX($X$6:$X$165,MATCH(MIN(EDATE(F14,-11)-1,$I$3-364),$V$6:$V$165,1)),"")))</f>
        <v/>
      </c>
      <c r="J14" t="inlineStr">
        <is>
          <t>YTD vs last year</t>
        </is>
      </c>
      <c r="K14" s="33">
        <f>IF(AND(ISNUMBER(K12),ISNUMBER(K13)),IF(K13=0,"",K12/K13-1),"")</f>
        <v/>
      </c>
      <c r="V14" s="8">
        <f>IF('Weekly data'!A14="","",'Weekly data'!A14)</f>
        <v/>
      </c>
      <c r="W14">
        <f>'Weekly data'!C14</f>
        <v/>
      </c>
      <c r="X14">
        <f>IF(OR($E$3="",V14=""),"",IF(ISNUMBER(INDEX('Weekly data'!$E14:$P14,$E$3)),INDEX('Weekly data'!$E14:$P14,$E$3),""))</f>
        <v/>
      </c>
      <c r="Y14">
        <f>IF($E$3="","",CHOOSE($E$3,Calc!D14,Calc!L14,Calc!T14,Calc!AB14,Calc!AJ14,Calc!AR14,Calc!AZ14,Calc!BH14,Calc!BP14,Calc!BX14,Calc!CF14,Calc!CN14))</f>
        <v/>
      </c>
    </row>
    <row r="15">
      <c r="B15" s="31" t="n"/>
      <c r="C15" s="31" t="n"/>
      <c r="D15" s="31" t="n"/>
      <c r="F15" s="32">
        <f>IF($I$3="","",EDATE(DATE(YEAR($I$3),MONTH($I$3),1),-2))</f>
        <v/>
      </c>
      <c r="G15" s="31">
        <f>IF(OR(F15="",$G$3=""),"",IF($G$3="Sum",SUMIFS($X$6:$X$165,$V$6:$V$165,"&gt;="&amp;F15,$V$6:$V$165,"&lt;="&amp;MIN(EDATE(F15,1)-1,$I$3)),IFERROR(INDEX($X$6:$X$165,MATCH(MIN(EDATE(F15,1)-1,$I$3),$V$6:$V$165,1)),"")))</f>
        <v/>
      </c>
      <c r="H15" s="31">
        <f>IF(OR(F15="",$G$3=""),"",IF($G$3="Sum",SUMIFS($X$6:$X$165,$V$6:$V$165,"&gt;="&amp;EDATE(F15,-12),$V$6:$V$165,"&lt;="&amp;MIN(EDATE(F15,-11)-1,$I$3-364)),IFERROR(INDEX($X$6:$X$165,MATCH(MIN(EDATE(F15,-11)-1,$I$3-364),$V$6:$V$165,1)),"")))</f>
        <v/>
      </c>
      <c r="V15" s="8">
        <f>IF('Weekly data'!A15="","",'Weekly data'!A15)</f>
        <v/>
      </c>
      <c r="W15">
        <f>'Weekly data'!C15</f>
        <v/>
      </c>
      <c r="X15">
        <f>IF(OR($E$3="",V15=""),"",IF(ISNUMBER(INDEX('Weekly data'!$E15:$P15,$E$3)),INDEX('Weekly data'!$E15:$P15,$E$3),""))</f>
        <v/>
      </c>
      <c r="Y15">
        <f>IF($E$3="","",CHOOSE($E$3,Calc!D15,Calc!L15,Calc!T15,Calc!AB15,Calc!AJ15,Calc!AR15,Calc!AZ15,Calc!BH15,Calc!BP15,Calc!BX15,Calc!CF15,Calc!CN15))</f>
        <v/>
      </c>
    </row>
    <row r="16">
      <c r="B16" s="31" t="n"/>
      <c r="C16" s="31" t="n"/>
      <c r="D16" s="31" t="n"/>
      <c r="F16" s="32">
        <f>IF($I$3="","",EDATE(DATE(YEAR($I$3),MONTH($I$3),1),-1))</f>
        <v/>
      </c>
      <c r="G16" s="31">
        <f>IF(OR(F16="",$G$3=""),"",IF($G$3="Sum",SUMIFS($X$6:$X$165,$V$6:$V$165,"&gt;="&amp;F16,$V$6:$V$165,"&lt;="&amp;MIN(EDATE(F16,1)-1,$I$3)),IFERROR(INDEX($X$6:$X$165,MATCH(MIN(EDATE(F16,1)-1,$I$3),$V$6:$V$165,1)),"")))</f>
        <v/>
      </c>
      <c r="H16" s="31">
        <f>IF(OR(F16="",$G$3=""),"",IF($G$3="Sum",SUMIFS($X$6:$X$165,$V$6:$V$165,"&gt;="&amp;EDATE(F16,-12),$V$6:$V$165,"&lt;="&amp;MIN(EDATE(F16,-11)-1,$I$3-364)),IFERROR(INDEX($X$6:$X$165,MATCH(MIN(EDATE(F16,-11)-1,$I$3-364),$V$6:$V$165,1)),"")))</f>
        <v/>
      </c>
      <c r="V16" s="8">
        <f>IF('Weekly data'!A16="","",'Weekly data'!A16)</f>
        <v/>
      </c>
      <c r="W16">
        <f>'Weekly data'!C16</f>
        <v/>
      </c>
      <c r="X16">
        <f>IF(OR($E$3="",V16=""),"",IF(ISNUMBER(INDEX('Weekly data'!$E16:$P16,$E$3)),INDEX('Weekly data'!$E16:$P16,$E$3),""))</f>
        <v/>
      </c>
      <c r="Y16">
        <f>IF($E$3="","",CHOOSE($E$3,Calc!D16,Calc!L16,Calc!T16,Calc!AB16,Calc!AJ16,Calc!AR16,Calc!AZ16,Calc!BH16,Calc!BP16,Calc!BX16,Calc!CF16,Calc!CN16))</f>
        <v/>
      </c>
    </row>
    <row r="17">
      <c r="B17" s="31" t="n"/>
      <c r="C17" s="31" t="n"/>
      <c r="D17" s="31" t="n"/>
      <c r="F17" s="32">
        <f>IF($I$3="","",EDATE(DATE(YEAR($I$3),MONTH($I$3),1),0))</f>
        <v/>
      </c>
      <c r="G17" s="31">
        <f>IF(OR(F17="",$G$3=""),"",IF($G$3="Sum",SUMIFS($X$6:$X$165,$V$6:$V$165,"&gt;="&amp;F17,$V$6:$V$165,"&lt;="&amp;MIN(EDATE(F17,1)-1,$I$3)),IFERROR(INDEX($X$6:$X$165,MATCH(MIN(EDATE(F17,1)-1,$I$3),$V$6:$V$165,1)),"")))</f>
        <v/>
      </c>
      <c r="H17" s="31">
        <f>IF(OR(F17="",$G$3=""),"",IF($G$3="Sum",SUMIFS($X$6:$X$165,$V$6:$V$165,"&gt;="&amp;EDATE(F17,-12),$V$6:$V$165,"&lt;="&amp;MIN(EDATE(F17,-11)-1,$I$3-364)),IFERROR(INDEX($X$6:$X$165,MATCH(MIN(EDATE(F17,-11)-1,$I$3-364),$V$6:$V$165,1)),"")))</f>
        <v/>
      </c>
      <c r="V17" s="8">
        <f>IF('Weekly data'!A17="","",'Weekly data'!A17)</f>
        <v/>
      </c>
      <c r="W17">
        <f>'Weekly data'!C17</f>
        <v/>
      </c>
      <c r="X17">
        <f>IF(OR($E$3="",V17=""),"",IF(ISNUMBER(INDEX('Weekly data'!$E17:$P17,$E$3)),INDEX('Weekly data'!$E17:$P17,$E$3),""))</f>
        <v/>
      </c>
      <c r="Y17">
        <f>IF($E$3="","",CHOOSE($E$3,Calc!D17,Calc!L17,Calc!T17,Calc!AB17,Calc!AJ17,Calc!AR17,Calc!AZ17,Calc!BH17,Calc!BP17,Calc!BX17,Calc!CF17,Calc!CN17))</f>
        <v/>
      </c>
    </row>
    <row r="18">
      <c r="F18" s="2" t="inlineStr">
        <is>
          <t>The last month is month to date; last year is cut at the same week.</t>
        </is>
      </c>
      <c r="V18" s="8">
        <f>IF('Weekly data'!A18="","",'Weekly data'!A18)</f>
        <v/>
      </c>
      <c r="W18">
        <f>'Weekly data'!C18</f>
        <v/>
      </c>
      <c r="X18">
        <f>IF(OR($E$3="",V18=""),"",IF(ISNUMBER(INDEX('Weekly data'!$E18:$P18,$E$3)),INDEX('Weekly data'!$E18:$P18,$E$3),""))</f>
        <v/>
      </c>
      <c r="Y18">
        <f>IF($E$3="","",CHOOSE($E$3,Calc!D18,Calc!L18,Calc!T18,Calc!AB18,Calc!AJ18,Calc!AR18,Calc!AZ18,Calc!BH18,Calc!BP18,Calc!BX18,Calc!CF18,Calc!CN18))</f>
        <v/>
      </c>
    </row>
    <row r="19">
      <c r="V19" s="8">
        <f>IF('Weekly data'!A19="","",'Weekly data'!A19)</f>
        <v/>
      </c>
      <c r="W19">
        <f>'Weekly data'!C19</f>
        <v/>
      </c>
      <c r="X19">
        <f>IF(OR($E$3="",V19=""),"",IF(ISNUMBER(INDEX('Weekly data'!$E19:$P19,$E$3)),INDEX('Weekly data'!$E19:$P19,$E$3),""))</f>
        <v/>
      </c>
      <c r="Y19">
        <f>IF($E$3="","",CHOOSE($E$3,Calc!D19,Calc!L19,Calc!T19,Calc!AB19,Calc!AJ19,Calc!AR19,Calc!AZ19,Calc!BH19,Calc!BP19,Calc!BX19,Calc!CF19,Calc!CN19))</f>
        <v/>
      </c>
    </row>
    <row r="20">
      <c r="V20" s="8">
        <f>IF('Weekly data'!A20="","",'Weekly data'!A20)</f>
        <v/>
      </c>
      <c r="W20">
        <f>'Weekly data'!C20</f>
        <v/>
      </c>
      <c r="X20">
        <f>IF(OR($E$3="",V20=""),"",IF(ISNUMBER(INDEX('Weekly data'!$E20:$P20,$E$3)),INDEX('Weekly data'!$E20:$P20,$E$3),""))</f>
        <v/>
      </c>
      <c r="Y20">
        <f>IF($E$3="","",CHOOSE($E$3,Calc!D20,Calc!L20,Calc!T20,Calc!AB20,Calc!AJ20,Calc!AR20,Calc!AZ20,Calc!BH20,Calc!BP20,Calc!BX20,Calc!CF20,Calc!CN20))</f>
        <v/>
      </c>
    </row>
    <row r="21">
      <c r="V21" s="8">
        <f>IF('Weekly data'!A21="","",'Weekly data'!A21)</f>
        <v/>
      </c>
      <c r="W21">
        <f>'Weekly data'!C21</f>
        <v/>
      </c>
      <c r="X21">
        <f>IF(OR($E$3="",V21=""),"",IF(ISNUMBER(INDEX('Weekly data'!$E21:$P21,$E$3)),INDEX('Weekly data'!$E21:$P21,$E$3),""))</f>
        <v/>
      </c>
      <c r="Y21">
        <f>IF($E$3="","",CHOOSE($E$3,Calc!D21,Calc!L21,Calc!T21,Calc!AB21,Calc!AJ21,Calc!AR21,Calc!AZ21,Calc!BH21,Calc!BP21,Calc!BX21,Calc!CF21,Calc!CN21))</f>
        <v/>
      </c>
    </row>
    <row r="22">
      <c r="V22" s="8">
        <f>IF('Weekly data'!A22="","",'Weekly data'!A22)</f>
        <v/>
      </c>
      <c r="W22">
        <f>'Weekly data'!C22</f>
        <v/>
      </c>
      <c r="X22">
        <f>IF(OR($E$3="",V22=""),"",IF(ISNUMBER(INDEX('Weekly data'!$E22:$P22,$E$3)),INDEX('Weekly data'!$E22:$P22,$E$3),""))</f>
        <v/>
      </c>
      <c r="Y22">
        <f>IF($E$3="","",CHOOSE($E$3,Calc!D22,Calc!L22,Calc!T22,Calc!AB22,Calc!AJ22,Calc!AR22,Calc!AZ22,Calc!BH22,Calc!BP22,Calc!BX22,Calc!CF22,Calc!CN22))</f>
        <v/>
      </c>
    </row>
    <row r="23">
      <c r="V23" s="8">
        <f>IF('Weekly data'!A23="","",'Weekly data'!A23)</f>
        <v/>
      </c>
      <c r="W23">
        <f>'Weekly data'!C23</f>
        <v/>
      </c>
      <c r="X23">
        <f>IF(OR($E$3="",V23=""),"",IF(ISNUMBER(INDEX('Weekly data'!$E23:$P23,$E$3)),INDEX('Weekly data'!$E23:$P23,$E$3),""))</f>
        <v/>
      </c>
      <c r="Y23">
        <f>IF($E$3="","",CHOOSE($E$3,Calc!D23,Calc!L23,Calc!T23,Calc!AB23,Calc!AJ23,Calc!AR23,Calc!AZ23,Calc!BH23,Calc!BP23,Calc!BX23,Calc!CF23,Calc!CN23))</f>
        <v/>
      </c>
    </row>
    <row r="24">
      <c r="V24" s="8">
        <f>IF('Weekly data'!A24="","",'Weekly data'!A24)</f>
        <v/>
      </c>
      <c r="W24">
        <f>'Weekly data'!C24</f>
        <v/>
      </c>
      <c r="X24">
        <f>IF(OR($E$3="",V24=""),"",IF(ISNUMBER(INDEX('Weekly data'!$E24:$P24,$E$3)),INDEX('Weekly data'!$E24:$P24,$E$3),""))</f>
        <v/>
      </c>
      <c r="Y24">
        <f>IF($E$3="","",CHOOSE($E$3,Calc!D24,Calc!L24,Calc!T24,Calc!AB24,Calc!AJ24,Calc!AR24,Calc!AZ24,Calc!BH24,Calc!BP24,Calc!BX24,Calc!CF24,Calc!CN24))</f>
        <v/>
      </c>
    </row>
    <row r="25">
      <c r="V25" s="8">
        <f>IF('Weekly data'!A25="","",'Weekly data'!A25)</f>
        <v/>
      </c>
      <c r="W25">
        <f>'Weekly data'!C25</f>
        <v/>
      </c>
      <c r="X25">
        <f>IF(OR($E$3="",V25=""),"",IF(ISNUMBER(INDEX('Weekly data'!$E25:$P25,$E$3)),INDEX('Weekly data'!$E25:$P25,$E$3),""))</f>
        <v/>
      </c>
      <c r="Y25">
        <f>IF($E$3="","",CHOOSE($E$3,Calc!D25,Calc!L25,Calc!T25,Calc!AB25,Calc!AJ25,Calc!AR25,Calc!AZ25,Calc!BH25,Calc!BP25,Calc!BX25,Calc!CF25,Calc!CN25))</f>
        <v/>
      </c>
    </row>
    <row r="26">
      <c r="V26" s="8">
        <f>IF('Weekly data'!A26="","",'Weekly data'!A26)</f>
        <v/>
      </c>
      <c r="W26">
        <f>'Weekly data'!C26</f>
        <v/>
      </c>
      <c r="X26">
        <f>IF(OR($E$3="",V26=""),"",IF(ISNUMBER(INDEX('Weekly data'!$E26:$P26,$E$3)),INDEX('Weekly data'!$E26:$P26,$E$3),""))</f>
        <v/>
      </c>
      <c r="Y26">
        <f>IF($E$3="","",CHOOSE($E$3,Calc!D26,Calc!L26,Calc!T26,Calc!AB26,Calc!AJ26,Calc!AR26,Calc!AZ26,Calc!BH26,Calc!BP26,Calc!BX26,Calc!CF26,Calc!CN26))</f>
        <v/>
      </c>
    </row>
    <row r="27">
      <c r="V27" s="8">
        <f>IF('Weekly data'!A27="","",'Weekly data'!A27)</f>
        <v/>
      </c>
      <c r="W27">
        <f>'Weekly data'!C27</f>
        <v/>
      </c>
      <c r="X27">
        <f>IF(OR($E$3="",V27=""),"",IF(ISNUMBER(INDEX('Weekly data'!$E27:$P27,$E$3)),INDEX('Weekly data'!$E27:$P27,$E$3),""))</f>
        <v/>
      </c>
      <c r="Y27">
        <f>IF($E$3="","",CHOOSE($E$3,Calc!D27,Calc!L27,Calc!T27,Calc!AB27,Calc!AJ27,Calc!AR27,Calc!AZ27,Calc!BH27,Calc!BP27,Calc!BX27,Calc!CF27,Calc!CN27))</f>
        <v/>
      </c>
    </row>
    <row r="28">
      <c r="V28" s="8">
        <f>IF('Weekly data'!A28="","",'Weekly data'!A28)</f>
        <v/>
      </c>
      <c r="W28">
        <f>'Weekly data'!C28</f>
        <v/>
      </c>
      <c r="X28">
        <f>IF(OR($E$3="",V28=""),"",IF(ISNUMBER(INDEX('Weekly data'!$E28:$P28,$E$3)),INDEX('Weekly data'!$E28:$P28,$E$3),""))</f>
        <v/>
      </c>
      <c r="Y28">
        <f>IF($E$3="","",CHOOSE($E$3,Calc!D28,Calc!L28,Calc!T28,Calc!AB28,Calc!AJ28,Calc!AR28,Calc!AZ28,Calc!BH28,Calc!BP28,Calc!BX28,Calc!CF28,Calc!CN28))</f>
        <v/>
      </c>
    </row>
    <row r="29">
      <c r="V29" s="8">
        <f>IF('Weekly data'!A29="","",'Weekly data'!A29)</f>
        <v/>
      </c>
      <c r="W29">
        <f>'Weekly data'!C29</f>
        <v/>
      </c>
      <c r="X29">
        <f>IF(OR($E$3="",V29=""),"",IF(ISNUMBER(INDEX('Weekly data'!$E29:$P29,$E$3)),INDEX('Weekly data'!$E29:$P29,$E$3),""))</f>
        <v/>
      </c>
      <c r="Y29">
        <f>IF($E$3="","",CHOOSE($E$3,Calc!D29,Calc!L29,Calc!T29,Calc!AB29,Calc!AJ29,Calc!AR29,Calc!AZ29,Calc!BH29,Calc!BP29,Calc!BX29,Calc!CF29,Calc!CN29))</f>
        <v/>
      </c>
    </row>
    <row r="30">
      <c r="V30" s="8">
        <f>IF('Weekly data'!A30="","",'Weekly data'!A30)</f>
        <v/>
      </c>
      <c r="W30">
        <f>'Weekly data'!C30</f>
        <v/>
      </c>
      <c r="X30">
        <f>IF(OR($E$3="",V30=""),"",IF(ISNUMBER(INDEX('Weekly data'!$E30:$P30,$E$3)),INDEX('Weekly data'!$E30:$P30,$E$3),""))</f>
        <v/>
      </c>
      <c r="Y30">
        <f>IF($E$3="","",CHOOSE($E$3,Calc!D30,Calc!L30,Calc!T30,Calc!AB30,Calc!AJ30,Calc!AR30,Calc!AZ30,Calc!BH30,Calc!BP30,Calc!BX30,Calc!CF30,Calc!CN30))</f>
        <v/>
      </c>
    </row>
    <row r="31">
      <c r="V31" s="8">
        <f>IF('Weekly data'!A31="","",'Weekly data'!A31)</f>
        <v/>
      </c>
      <c r="W31">
        <f>'Weekly data'!C31</f>
        <v/>
      </c>
      <c r="X31">
        <f>IF(OR($E$3="",V31=""),"",IF(ISNUMBER(INDEX('Weekly data'!$E31:$P31,$E$3)),INDEX('Weekly data'!$E31:$P31,$E$3),""))</f>
        <v/>
      </c>
      <c r="Y31">
        <f>IF($E$3="","",CHOOSE($E$3,Calc!D31,Calc!L31,Calc!T31,Calc!AB31,Calc!AJ31,Calc!AR31,Calc!AZ31,Calc!BH31,Calc!BP31,Calc!BX31,Calc!CF31,Calc!CN31))</f>
        <v/>
      </c>
    </row>
    <row r="32">
      <c r="V32" s="8">
        <f>IF('Weekly data'!A32="","",'Weekly data'!A32)</f>
        <v/>
      </c>
      <c r="W32">
        <f>'Weekly data'!C32</f>
        <v/>
      </c>
      <c r="X32">
        <f>IF(OR($E$3="",V32=""),"",IF(ISNUMBER(INDEX('Weekly data'!$E32:$P32,$E$3)),INDEX('Weekly data'!$E32:$P32,$E$3),""))</f>
        <v/>
      </c>
      <c r="Y32">
        <f>IF($E$3="","",CHOOSE($E$3,Calc!D32,Calc!L32,Calc!T32,Calc!AB32,Calc!AJ32,Calc!AR32,Calc!AZ32,Calc!BH32,Calc!BP32,Calc!BX32,Calc!CF32,Calc!CN32))</f>
        <v/>
      </c>
    </row>
    <row r="33">
      <c r="V33" s="8">
        <f>IF('Weekly data'!A33="","",'Weekly data'!A33)</f>
        <v/>
      </c>
      <c r="W33">
        <f>'Weekly data'!C33</f>
        <v/>
      </c>
      <c r="X33">
        <f>IF(OR($E$3="",V33=""),"",IF(ISNUMBER(INDEX('Weekly data'!$E33:$P33,$E$3)),INDEX('Weekly data'!$E33:$P33,$E$3),""))</f>
        <v/>
      </c>
      <c r="Y33">
        <f>IF($E$3="","",CHOOSE($E$3,Calc!D33,Calc!L33,Calc!T33,Calc!AB33,Calc!AJ33,Calc!AR33,Calc!AZ33,Calc!BH33,Calc!BP33,Calc!BX33,Calc!CF33,Calc!CN33))</f>
        <v/>
      </c>
    </row>
    <row r="34">
      <c r="V34" s="8">
        <f>IF('Weekly data'!A34="","",'Weekly data'!A34)</f>
        <v/>
      </c>
      <c r="W34">
        <f>'Weekly data'!C34</f>
        <v/>
      </c>
      <c r="X34">
        <f>IF(OR($E$3="",V34=""),"",IF(ISNUMBER(INDEX('Weekly data'!$E34:$P34,$E$3)),INDEX('Weekly data'!$E34:$P34,$E$3),""))</f>
        <v/>
      </c>
      <c r="Y34">
        <f>IF($E$3="","",CHOOSE($E$3,Calc!D34,Calc!L34,Calc!T34,Calc!AB34,Calc!AJ34,Calc!AR34,Calc!AZ34,Calc!BH34,Calc!BP34,Calc!BX34,Calc!CF34,Calc!CN34))</f>
        <v/>
      </c>
    </row>
    <row r="35">
      <c r="V35" s="8">
        <f>IF('Weekly data'!A35="","",'Weekly data'!A35)</f>
        <v/>
      </c>
      <c r="W35">
        <f>'Weekly data'!C35</f>
        <v/>
      </c>
      <c r="X35">
        <f>IF(OR($E$3="",V35=""),"",IF(ISNUMBER(INDEX('Weekly data'!$E35:$P35,$E$3)),INDEX('Weekly data'!$E35:$P35,$E$3),""))</f>
        <v/>
      </c>
      <c r="Y35">
        <f>IF($E$3="","",CHOOSE($E$3,Calc!D35,Calc!L35,Calc!T35,Calc!AB35,Calc!AJ35,Calc!AR35,Calc!AZ35,Calc!BH35,Calc!BP35,Calc!BX35,Calc!CF35,Calc!CN35))</f>
        <v/>
      </c>
    </row>
    <row r="36">
      <c r="V36" s="8">
        <f>IF('Weekly data'!A36="","",'Weekly data'!A36)</f>
        <v/>
      </c>
      <c r="W36">
        <f>'Weekly data'!C36</f>
        <v/>
      </c>
      <c r="X36">
        <f>IF(OR($E$3="",V36=""),"",IF(ISNUMBER(INDEX('Weekly data'!$E36:$P36,$E$3)),INDEX('Weekly data'!$E36:$P36,$E$3),""))</f>
        <v/>
      </c>
      <c r="Y36">
        <f>IF($E$3="","",CHOOSE($E$3,Calc!D36,Calc!L36,Calc!T36,Calc!AB36,Calc!AJ36,Calc!AR36,Calc!AZ36,Calc!BH36,Calc!BP36,Calc!BX36,Calc!CF36,Calc!CN36))</f>
        <v/>
      </c>
    </row>
    <row r="37">
      <c r="V37" s="8">
        <f>IF('Weekly data'!A37="","",'Weekly data'!A37)</f>
        <v/>
      </c>
      <c r="W37">
        <f>'Weekly data'!C37</f>
        <v/>
      </c>
      <c r="X37">
        <f>IF(OR($E$3="",V37=""),"",IF(ISNUMBER(INDEX('Weekly data'!$E37:$P37,$E$3)),INDEX('Weekly data'!$E37:$P37,$E$3),""))</f>
        <v/>
      </c>
      <c r="Y37">
        <f>IF($E$3="","",CHOOSE($E$3,Calc!D37,Calc!L37,Calc!T37,Calc!AB37,Calc!AJ37,Calc!AR37,Calc!AZ37,Calc!BH37,Calc!BP37,Calc!BX37,Calc!CF37,Calc!CN37))</f>
        <v/>
      </c>
    </row>
    <row r="38">
      <c r="V38" s="8">
        <f>IF('Weekly data'!A38="","",'Weekly data'!A38)</f>
        <v/>
      </c>
      <c r="W38">
        <f>'Weekly data'!C38</f>
        <v/>
      </c>
      <c r="X38">
        <f>IF(OR($E$3="",V38=""),"",IF(ISNUMBER(INDEX('Weekly data'!$E38:$P38,$E$3)),INDEX('Weekly data'!$E38:$P38,$E$3),""))</f>
        <v/>
      </c>
      <c r="Y38">
        <f>IF($E$3="","",CHOOSE($E$3,Calc!D38,Calc!L38,Calc!T38,Calc!AB38,Calc!AJ38,Calc!AR38,Calc!AZ38,Calc!BH38,Calc!BP38,Calc!BX38,Calc!CF38,Calc!CN38))</f>
        <v/>
      </c>
    </row>
    <row r="39">
      <c r="V39" s="8">
        <f>IF('Weekly data'!A39="","",'Weekly data'!A39)</f>
        <v/>
      </c>
      <c r="W39">
        <f>'Weekly data'!C39</f>
        <v/>
      </c>
      <c r="X39">
        <f>IF(OR($E$3="",V39=""),"",IF(ISNUMBER(INDEX('Weekly data'!$E39:$P39,$E$3)),INDEX('Weekly data'!$E39:$P39,$E$3),""))</f>
        <v/>
      </c>
      <c r="Y39">
        <f>IF($E$3="","",CHOOSE($E$3,Calc!D39,Calc!L39,Calc!T39,Calc!AB39,Calc!AJ39,Calc!AR39,Calc!AZ39,Calc!BH39,Calc!BP39,Calc!BX39,Calc!CF39,Calc!CN39))</f>
        <v/>
      </c>
    </row>
    <row r="40">
      <c r="V40" s="8">
        <f>IF('Weekly data'!A40="","",'Weekly data'!A40)</f>
        <v/>
      </c>
      <c r="W40">
        <f>'Weekly data'!C40</f>
        <v/>
      </c>
      <c r="X40">
        <f>IF(OR($E$3="",V40=""),"",IF(ISNUMBER(INDEX('Weekly data'!$E40:$P40,$E$3)),INDEX('Weekly data'!$E40:$P40,$E$3),""))</f>
        <v/>
      </c>
      <c r="Y40">
        <f>IF($E$3="","",CHOOSE($E$3,Calc!D40,Calc!L40,Calc!T40,Calc!AB40,Calc!AJ40,Calc!AR40,Calc!AZ40,Calc!BH40,Calc!BP40,Calc!BX40,Calc!CF40,Calc!CN40))</f>
        <v/>
      </c>
    </row>
    <row r="41">
      <c r="V41" s="8">
        <f>IF('Weekly data'!A41="","",'Weekly data'!A41)</f>
        <v/>
      </c>
      <c r="W41">
        <f>'Weekly data'!C41</f>
        <v/>
      </c>
      <c r="X41">
        <f>IF(OR($E$3="",V41=""),"",IF(ISNUMBER(INDEX('Weekly data'!$E41:$P41,$E$3)),INDEX('Weekly data'!$E41:$P41,$E$3),""))</f>
        <v/>
      </c>
      <c r="Y41">
        <f>IF($E$3="","",CHOOSE($E$3,Calc!D41,Calc!L41,Calc!T41,Calc!AB41,Calc!AJ41,Calc!AR41,Calc!AZ41,Calc!BH41,Calc!BP41,Calc!BX41,Calc!CF41,Calc!CN41))</f>
        <v/>
      </c>
    </row>
    <row r="42">
      <c r="V42" s="8">
        <f>IF('Weekly data'!A42="","",'Weekly data'!A42)</f>
        <v/>
      </c>
      <c r="W42">
        <f>'Weekly data'!C42</f>
        <v/>
      </c>
      <c r="X42">
        <f>IF(OR($E$3="",V42=""),"",IF(ISNUMBER(INDEX('Weekly data'!$E42:$P42,$E$3)),INDEX('Weekly data'!$E42:$P42,$E$3),""))</f>
        <v/>
      </c>
      <c r="Y42">
        <f>IF($E$3="","",CHOOSE($E$3,Calc!D42,Calc!L42,Calc!T42,Calc!AB42,Calc!AJ42,Calc!AR42,Calc!AZ42,Calc!BH42,Calc!BP42,Calc!BX42,Calc!CF42,Calc!CN42))</f>
        <v/>
      </c>
    </row>
    <row r="43">
      <c r="V43" s="8">
        <f>IF('Weekly data'!A43="","",'Weekly data'!A43)</f>
        <v/>
      </c>
      <c r="W43">
        <f>'Weekly data'!C43</f>
        <v/>
      </c>
      <c r="X43">
        <f>IF(OR($E$3="",V43=""),"",IF(ISNUMBER(INDEX('Weekly data'!$E43:$P43,$E$3)),INDEX('Weekly data'!$E43:$P43,$E$3),""))</f>
        <v/>
      </c>
      <c r="Y43">
        <f>IF($E$3="","",CHOOSE($E$3,Calc!D43,Calc!L43,Calc!T43,Calc!AB43,Calc!AJ43,Calc!AR43,Calc!AZ43,Calc!BH43,Calc!BP43,Calc!BX43,Calc!CF43,Calc!CN43))</f>
        <v/>
      </c>
    </row>
    <row r="44">
      <c r="V44" s="8">
        <f>IF('Weekly data'!A44="","",'Weekly data'!A44)</f>
        <v/>
      </c>
      <c r="W44">
        <f>'Weekly data'!C44</f>
        <v/>
      </c>
      <c r="X44">
        <f>IF(OR($E$3="",V44=""),"",IF(ISNUMBER(INDEX('Weekly data'!$E44:$P44,$E$3)),INDEX('Weekly data'!$E44:$P44,$E$3),""))</f>
        <v/>
      </c>
      <c r="Y44">
        <f>IF($E$3="","",CHOOSE($E$3,Calc!D44,Calc!L44,Calc!T44,Calc!AB44,Calc!AJ44,Calc!AR44,Calc!AZ44,Calc!BH44,Calc!BP44,Calc!BX44,Calc!CF44,Calc!CN44))</f>
        <v/>
      </c>
    </row>
    <row r="45">
      <c r="V45" s="8">
        <f>IF('Weekly data'!A45="","",'Weekly data'!A45)</f>
        <v/>
      </c>
      <c r="W45">
        <f>'Weekly data'!C45</f>
        <v/>
      </c>
      <c r="X45">
        <f>IF(OR($E$3="",V45=""),"",IF(ISNUMBER(INDEX('Weekly data'!$E45:$P45,$E$3)),INDEX('Weekly data'!$E45:$P45,$E$3),""))</f>
        <v/>
      </c>
      <c r="Y45">
        <f>IF($E$3="","",CHOOSE($E$3,Calc!D45,Calc!L45,Calc!T45,Calc!AB45,Calc!AJ45,Calc!AR45,Calc!AZ45,Calc!BH45,Calc!BP45,Calc!BX45,Calc!CF45,Calc!CN45))</f>
        <v/>
      </c>
    </row>
    <row r="46">
      <c r="V46" s="8">
        <f>IF('Weekly data'!A46="","",'Weekly data'!A46)</f>
        <v/>
      </c>
      <c r="W46">
        <f>'Weekly data'!C46</f>
        <v/>
      </c>
      <c r="X46">
        <f>IF(OR($E$3="",V46=""),"",IF(ISNUMBER(INDEX('Weekly data'!$E46:$P46,$E$3)),INDEX('Weekly data'!$E46:$P46,$E$3),""))</f>
        <v/>
      </c>
      <c r="Y46">
        <f>IF($E$3="","",CHOOSE($E$3,Calc!D46,Calc!L46,Calc!T46,Calc!AB46,Calc!AJ46,Calc!AR46,Calc!AZ46,Calc!BH46,Calc!BP46,Calc!BX46,Calc!CF46,Calc!CN46))</f>
        <v/>
      </c>
    </row>
    <row r="47">
      <c r="V47" s="8">
        <f>IF('Weekly data'!A47="","",'Weekly data'!A47)</f>
        <v/>
      </c>
      <c r="W47">
        <f>'Weekly data'!C47</f>
        <v/>
      </c>
      <c r="X47">
        <f>IF(OR($E$3="",V47=""),"",IF(ISNUMBER(INDEX('Weekly data'!$E47:$P47,$E$3)),INDEX('Weekly data'!$E47:$P47,$E$3),""))</f>
        <v/>
      </c>
      <c r="Y47">
        <f>IF($E$3="","",CHOOSE($E$3,Calc!D47,Calc!L47,Calc!T47,Calc!AB47,Calc!AJ47,Calc!AR47,Calc!AZ47,Calc!BH47,Calc!BP47,Calc!BX47,Calc!CF47,Calc!CN47))</f>
        <v/>
      </c>
    </row>
    <row r="48">
      <c r="V48" s="8">
        <f>IF('Weekly data'!A48="","",'Weekly data'!A48)</f>
        <v/>
      </c>
      <c r="W48">
        <f>'Weekly data'!C48</f>
        <v/>
      </c>
      <c r="X48">
        <f>IF(OR($E$3="",V48=""),"",IF(ISNUMBER(INDEX('Weekly data'!$E48:$P48,$E$3)),INDEX('Weekly data'!$E48:$P48,$E$3),""))</f>
        <v/>
      </c>
      <c r="Y48">
        <f>IF($E$3="","",CHOOSE($E$3,Calc!D48,Calc!L48,Calc!T48,Calc!AB48,Calc!AJ48,Calc!AR48,Calc!AZ48,Calc!BH48,Calc!BP48,Calc!BX48,Calc!CF48,Calc!CN48))</f>
        <v/>
      </c>
    </row>
    <row r="49">
      <c r="V49" s="8">
        <f>IF('Weekly data'!A49="","",'Weekly data'!A49)</f>
        <v/>
      </c>
      <c r="W49">
        <f>'Weekly data'!C49</f>
        <v/>
      </c>
      <c r="X49">
        <f>IF(OR($E$3="",V49=""),"",IF(ISNUMBER(INDEX('Weekly data'!$E49:$P49,$E$3)),INDEX('Weekly data'!$E49:$P49,$E$3),""))</f>
        <v/>
      </c>
      <c r="Y49">
        <f>IF($E$3="","",CHOOSE($E$3,Calc!D49,Calc!L49,Calc!T49,Calc!AB49,Calc!AJ49,Calc!AR49,Calc!AZ49,Calc!BH49,Calc!BP49,Calc!BX49,Calc!CF49,Calc!CN49))</f>
        <v/>
      </c>
    </row>
    <row r="50">
      <c r="V50" s="8">
        <f>IF('Weekly data'!A50="","",'Weekly data'!A50)</f>
        <v/>
      </c>
      <c r="W50">
        <f>'Weekly data'!C50</f>
        <v/>
      </c>
      <c r="X50">
        <f>IF(OR($E$3="",V50=""),"",IF(ISNUMBER(INDEX('Weekly data'!$E50:$P50,$E$3)),INDEX('Weekly data'!$E50:$P50,$E$3),""))</f>
        <v/>
      </c>
      <c r="Y50">
        <f>IF($E$3="","",CHOOSE($E$3,Calc!D50,Calc!L50,Calc!T50,Calc!AB50,Calc!AJ50,Calc!AR50,Calc!AZ50,Calc!BH50,Calc!BP50,Calc!BX50,Calc!CF50,Calc!CN50))</f>
        <v/>
      </c>
    </row>
    <row r="51">
      <c r="V51" s="8">
        <f>IF('Weekly data'!A51="","",'Weekly data'!A51)</f>
        <v/>
      </c>
      <c r="W51">
        <f>'Weekly data'!C51</f>
        <v/>
      </c>
      <c r="X51">
        <f>IF(OR($E$3="",V51=""),"",IF(ISNUMBER(INDEX('Weekly data'!$E51:$P51,$E$3)),INDEX('Weekly data'!$E51:$P51,$E$3),""))</f>
        <v/>
      </c>
      <c r="Y51">
        <f>IF($E$3="","",CHOOSE($E$3,Calc!D51,Calc!L51,Calc!T51,Calc!AB51,Calc!AJ51,Calc!AR51,Calc!AZ51,Calc!BH51,Calc!BP51,Calc!BX51,Calc!CF51,Calc!CN51))</f>
        <v/>
      </c>
    </row>
    <row r="52">
      <c r="V52" s="8">
        <f>IF('Weekly data'!A52="","",'Weekly data'!A52)</f>
        <v/>
      </c>
      <c r="W52">
        <f>'Weekly data'!C52</f>
        <v/>
      </c>
      <c r="X52">
        <f>IF(OR($E$3="",V52=""),"",IF(ISNUMBER(INDEX('Weekly data'!$E52:$P52,$E$3)),INDEX('Weekly data'!$E52:$P52,$E$3),""))</f>
        <v/>
      </c>
      <c r="Y52">
        <f>IF($E$3="","",CHOOSE($E$3,Calc!D52,Calc!L52,Calc!T52,Calc!AB52,Calc!AJ52,Calc!AR52,Calc!AZ52,Calc!BH52,Calc!BP52,Calc!BX52,Calc!CF52,Calc!CN52))</f>
        <v/>
      </c>
    </row>
    <row r="53">
      <c r="V53" s="8">
        <f>IF('Weekly data'!A53="","",'Weekly data'!A53)</f>
        <v/>
      </c>
      <c r="W53">
        <f>'Weekly data'!C53</f>
        <v/>
      </c>
      <c r="X53">
        <f>IF(OR($E$3="",V53=""),"",IF(ISNUMBER(INDEX('Weekly data'!$E53:$P53,$E$3)),INDEX('Weekly data'!$E53:$P53,$E$3),""))</f>
        <v/>
      </c>
      <c r="Y53">
        <f>IF($E$3="","",CHOOSE($E$3,Calc!D53,Calc!L53,Calc!T53,Calc!AB53,Calc!AJ53,Calc!AR53,Calc!AZ53,Calc!BH53,Calc!BP53,Calc!BX53,Calc!CF53,Calc!CN53))</f>
        <v/>
      </c>
    </row>
    <row r="54">
      <c r="V54" s="8">
        <f>IF('Weekly data'!A54="","",'Weekly data'!A54)</f>
        <v/>
      </c>
      <c r="W54">
        <f>'Weekly data'!C54</f>
        <v/>
      </c>
      <c r="X54">
        <f>IF(OR($E$3="",V54=""),"",IF(ISNUMBER(INDEX('Weekly data'!$E54:$P54,$E$3)),INDEX('Weekly data'!$E54:$P54,$E$3),""))</f>
        <v/>
      </c>
      <c r="Y54">
        <f>IF($E$3="","",CHOOSE($E$3,Calc!D54,Calc!L54,Calc!T54,Calc!AB54,Calc!AJ54,Calc!AR54,Calc!AZ54,Calc!BH54,Calc!BP54,Calc!BX54,Calc!CF54,Calc!CN54))</f>
        <v/>
      </c>
    </row>
    <row r="55">
      <c r="V55" s="8">
        <f>IF('Weekly data'!A55="","",'Weekly data'!A55)</f>
        <v/>
      </c>
      <c r="W55">
        <f>'Weekly data'!C55</f>
        <v/>
      </c>
      <c r="X55">
        <f>IF(OR($E$3="",V55=""),"",IF(ISNUMBER(INDEX('Weekly data'!$E55:$P55,$E$3)),INDEX('Weekly data'!$E55:$P55,$E$3),""))</f>
        <v/>
      </c>
      <c r="Y55">
        <f>IF($E$3="","",CHOOSE($E$3,Calc!D55,Calc!L55,Calc!T55,Calc!AB55,Calc!AJ55,Calc!AR55,Calc!AZ55,Calc!BH55,Calc!BP55,Calc!BX55,Calc!CF55,Calc!CN55))</f>
        <v/>
      </c>
    </row>
    <row r="56">
      <c r="V56" s="8">
        <f>IF('Weekly data'!A56="","",'Weekly data'!A56)</f>
        <v/>
      </c>
      <c r="W56">
        <f>'Weekly data'!C56</f>
        <v/>
      </c>
      <c r="X56">
        <f>IF(OR($E$3="",V56=""),"",IF(ISNUMBER(INDEX('Weekly data'!$E56:$P56,$E$3)),INDEX('Weekly data'!$E56:$P56,$E$3),""))</f>
        <v/>
      </c>
      <c r="Y56">
        <f>IF($E$3="","",CHOOSE($E$3,Calc!D56,Calc!L56,Calc!T56,Calc!AB56,Calc!AJ56,Calc!AR56,Calc!AZ56,Calc!BH56,Calc!BP56,Calc!BX56,Calc!CF56,Calc!CN56))</f>
        <v/>
      </c>
    </row>
    <row r="57">
      <c r="V57" s="8">
        <f>IF('Weekly data'!A57="","",'Weekly data'!A57)</f>
        <v/>
      </c>
      <c r="W57">
        <f>'Weekly data'!C57</f>
        <v/>
      </c>
      <c r="X57">
        <f>IF(OR($E$3="",V57=""),"",IF(ISNUMBER(INDEX('Weekly data'!$E57:$P57,$E$3)),INDEX('Weekly data'!$E57:$P57,$E$3),""))</f>
        <v/>
      </c>
      <c r="Y57">
        <f>IF($E$3="","",CHOOSE($E$3,Calc!D57,Calc!L57,Calc!T57,Calc!AB57,Calc!AJ57,Calc!AR57,Calc!AZ57,Calc!BH57,Calc!BP57,Calc!BX57,Calc!CF57,Calc!CN57))</f>
        <v/>
      </c>
    </row>
    <row r="58">
      <c r="V58" s="8">
        <f>IF('Weekly data'!A58="","",'Weekly data'!A58)</f>
        <v/>
      </c>
      <c r="W58">
        <f>'Weekly data'!C58</f>
        <v/>
      </c>
      <c r="X58">
        <f>IF(OR($E$3="",V58=""),"",IF(ISNUMBER(INDEX('Weekly data'!$E58:$P58,$E$3)),INDEX('Weekly data'!$E58:$P58,$E$3),""))</f>
        <v/>
      </c>
      <c r="Y58">
        <f>IF($E$3="","",CHOOSE($E$3,Calc!D58,Calc!L58,Calc!T58,Calc!AB58,Calc!AJ58,Calc!AR58,Calc!AZ58,Calc!BH58,Calc!BP58,Calc!BX58,Calc!CF58,Calc!CN58))</f>
        <v/>
      </c>
    </row>
    <row r="59">
      <c r="V59" s="8">
        <f>IF('Weekly data'!A59="","",'Weekly data'!A59)</f>
        <v/>
      </c>
      <c r="W59">
        <f>'Weekly data'!C59</f>
        <v/>
      </c>
      <c r="X59">
        <f>IF(OR($E$3="",V59=""),"",IF(ISNUMBER(INDEX('Weekly data'!$E59:$P59,$E$3)),INDEX('Weekly data'!$E59:$P59,$E$3),""))</f>
        <v/>
      </c>
      <c r="Y59">
        <f>IF($E$3="","",CHOOSE($E$3,Calc!D59,Calc!L59,Calc!T59,Calc!AB59,Calc!AJ59,Calc!AR59,Calc!AZ59,Calc!BH59,Calc!BP59,Calc!BX59,Calc!CF59,Calc!CN59))</f>
        <v/>
      </c>
    </row>
    <row r="60">
      <c r="V60" s="8">
        <f>IF('Weekly data'!A60="","",'Weekly data'!A60)</f>
        <v/>
      </c>
      <c r="W60">
        <f>'Weekly data'!C60</f>
        <v/>
      </c>
      <c r="X60">
        <f>IF(OR($E$3="",V60=""),"",IF(ISNUMBER(INDEX('Weekly data'!$E60:$P60,$E$3)),INDEX('Weekly data'!$E60:$P60,$E$3),""))</f>
        <v/>
      </c>
      <c r="Y60">
        <f>IF($E$3="","",CHOOSE($E$3,Calc!D60,Calc!L60,Calc!T60,Calc!AB60,Calc!AJ60,Calc!AR60,Calc!AZ60,Calc!BH60,Calc!BP60,Calc!BX60,Calc!CF60,Calc!CN60))</f>
        <v/>
      </c>
    </row>
    <row r="61">
      <c r="V61" s="8">
        <f>IF('Weekly data'!A61="","",'Weekly data'!A61)</f>
        <v/>
      </c>
      <c r="W61">
        <f>'Weekly data'!C61</f>
        <v/>
      </c>
      <c r="X61">
        <f>IF(OR($E$3="",V61=""),"",IF(ISNUMBER(INDEX('Weekly data'!$E61:$P61,$E$3)),INDEX('Weekly data'!$E61:$P61,$E$3),""))</f>
        <v/>
      </c>
      <c r="Y61">
        <f>IF($E$3="","",CHOOSE($E$3,Calc!D61,Calc!L61,Calc!T61,Calc!AB61,Calc!AJ61,Calc!AR61,Calc!AZ61,Calc!BH61,Calc!BP61,Calc!BX61,Calc!CF61,Calc!CN61))</f>
        <v/>
      </c>
    </row>
    <row r="62">
      <c r="V62" s="8">
        <f>IF('Weekly data'!A62="","",'Weekly data'!A62)</f>
        <v/>
      </c>
      <c r="W62">
        <f>'Weekly data'!C62</f>
        <v/>
      </c>
      <c r="X62">
        <f>IF(OR($E$3="",V62=""),"",IF(ISNUMBER(INDEX('Weekly data'!$E62:$P62,$E$3)),INDEX('Weekly data'!$E62:$P62,$E$3),""))</f>
        <v/>
      </c>
      <c r="Y62">
        <f>IF($E$3="","",CHOOSE($E$3,Calc!D62,Calc!L62,Calc!T62,Calc!AB62,Calc!AJ62,Calc!AR62,Calc!AZ62,Calc!BH62,Calc!BP62,Calc!BX62,Calc!CF62,Calc!CN62))</f>
        <v/>
      </c>
    </row>
    <row r="63">
      <c r="V63" s="8">
        <f>IF('Weekly data'!A63="","",'Weekly data'!A63)</f>
        <v/>
      </c>
      <c r="W63">
        <f>'Weekly data'!C63</f>
        <v/>
      </c>
      <c r="X63">
        <f>IF(OR($E$3="",V63=""),"",IF(ISNUMBER(INDEX('Weekly data'!$E63:$P63,$E$3)),INDEX('Weekly data'!$E63:$P63,$E$3),""))</f>
        <v/>
      </c>
      <c r="Y63">
        <f>IF($E$3="","",CHOOSE($E$3,Calc!D63,Calc!L63,Calc!T63,Calc!AB63,Calc!AJ63,Calc!AR63,Calc!AZ63,Calc!BH63,Calc!BP63,Calc!BX63,Calc!CF63,Calc!CN63))</f>
        <v/>
      </c>
    </row>
    <row r="64">
      <c r="V64" s="8">
        <f>IF('Weekly data'!A64="","",'Weekly data'!A64)</f>
        <v/>
      </c>
      <c r="W64">
        <f>'Weekly data'!C64</f>
        <v/>
      </c>
      <c r="X64">
        <f>IF(OR($E$3="",V64=""),"",IF(ISNUMBER(INDEX('Weekly data'!$E64:$P64,$E$3)),INDEX('Weekly data'!$E64:$P64,$E$3),""))</f>
        <v/>
      </c>
      <c r="Y64">
        <f>IF($E$3="","",CHOOSE($E$3,Calc!D64,Calc!L64,Calc!T64,Calc!AB64,Calc!AJ64,Calc!AR64,Calc!AZ64,Calc!BH64,Calc!BP64,Calc!BX64,Calc!CF64,Calc!CN64))</f>
        <v/>
      </c>
    </row>
    <row r="65">
      <c r="V65" s="8">
        <f>IF('Weekly data'!A65="","",'Weekly data'!A65)</f>
        <v/>
      </c>
      <c r="W65">
        <f>'Weekly data'!C65</f>
        <v/>
      </c>
      <c r="X65">
        <f>IF(OR($E$3="",V65=""),"",IF(ISNUMBER(INDEX('Weekly data'!$E65:$P65,$E$3)),INDEX('Weekly data'!$E65:$P65,$E$3),""))</f>
        <v/>
      </c>
      <c r="Y65">
        <f>IF($E$3="","",CHOOSE($E$3,Calc!D65,Calc!L65,Calc!T65,Calc!AB65,Calc!AJ65,Calc!AR65,Calc!AZ65,Calc!BH65,Calc!BP65,Calc!BX65,Calc!CF65,Calc!CN65))</f>
        <v/>
      </c>
    </row>
    <row r="66">
      <c r="V66" s="8">
        <f>IF('Weekly data'!A66="","",'Weekly data'!A66)</f>
        <v/>
      </c>
      <c r="W66">
        <f>'Weekly data'!C66</f>
        <v/>
      </c>
      <c r="X66">
        <f>IF(OR($E$3="",V66=""),"",IF(ISNUMBER(INDEX('Weekly data'!$E66:$P66,$E$3)),INDEX('Weekly data'!$E66:$P66,$E$3),""))</f>
        <v/>
      </c>
      <c r="Y66">
        <f>IF($E$3="","",CHOOSE($E$3,Calc!D66,Calc!L66,Calc!T66,Calc!AB66,Calc!AJ66,Calc!AR66,Calc!AZ66,Calc!BH66,Calc!BP66,Calc!BX66,Calc!CF66,Calc!CN66))</f>
        <v/>
      </c>
    </row>
    <row r="67">
      <c r="V67" s="8">
        <f>IF('Weekly data'!A67="","",'Weekly data'!A67)</f>
        <v/>
      </c>
      <c r="W67">
        <f>'Weekly data'!C67</f>
        <v/>
      </c>
      <c r="X67">
        <f>IF(OR($E$3="",V67=""),"",IF(ISNUMBER(INDEX('Weekly data'!$E67:$P67,$E$3)),INDEX('Weekly data'!$E67:$P67,$E$3),""))</f>
        <v/>
      </c>
      <c r="Y67">
        <f>IF($E$3="","",CHOOSE($E$3,Calc!D67,Calc!L67,Calc!T67,Calc!AB67,Calc!AJ67,Calc!AR67,Calc!AZ67,Calc!BH67,Calc!BP67,Calc!BX67,Calc!CF67,Calc!CN67))</f>
        <v/>
      </c>
    </row>
    <row r="68">
      <c r="V68" s="8">
        <f>IF('Weekly data'!A68="","",'Weekly data'!A68)</f>
        <v/>
      </c>
      <c r="W68">
        <f>'Weekly data'!C68</f>
        <v/>
      </c>
      <c r="X68">
        <f>IF(OR($E$3="",V68=""),"",IF(ISNUMBER(INDEX('Weekly data'!$E68:$P68,$E$3)),INDEX('Weekly data'!$E68:$P68,$E$3),""))</f>
        <v/>
      </c>
      <c r="Y68">
        <f>IF($E$3="","",CHOOSE($E$3,Calc!D68,Calc!L68,Calc!T68,Calc!AB68,Calc!AJ68,Calc!AR68,Calc!AZ68,Calc!BH68,Calc!BP68,Calc!BX68,Calc!CF68,Calc!CN68))</f>
        <v/>
      </c>
    </row>
    <row r="69">
      <c r="V69" s="8">
        <f>IF('Weekly data'!A69="","",'Weekly data'!A69)</f>
        <v/>
      </c>
      <c r="W69">
        <f>'Weekly data'!C69</f>
        <v/>
      </c>
      <c r="X69">
        <f>IF(OR($E$3="",V69=""),"",IF(ISNUMBER(INDEX('Weekly data'!$E69:$P69,$E$3)),INDEX('Weekly data'!$E69:$P69,$E$3),""))</f>
        <v/>
      </c>
      <c r="Y69">
        <f>IF($E$3="","",CHOOSE($E$3,Calc!D69,Calc!L69,Calc!T69,Calc!AB69,Calc!AJ69,Calc!AR69,Calc!AZ69,Calc!BH69,Calc!BP69,Calc!BX69,Calc!CF69,Calc!CN69))</f>
        <v/>
      </c>
    </row>
    <row r="70">
      <c r="V70" s="8">
        <f>IF('Weekly data'!A70="","",'Weekly data'!A70)</f>
        <v/>
      </c>
      <c r="W70">
        <f>'Weekly data'!C70</f>
        <v/>
      </c>
      <c r="X70">
        <f>IF(OR($E$3="",V70=""),"",IF(ISNUMBER(INDEX('Weekly data'!$E70:$P70,$E$3)),INDEX('Weekly data'!$E70:$P70,$E$3),""))</f>
        <v/>
      </c>
      <c r="Y70">
        <f>IF($E$3="","",CHOOSE($E$3,Calc!D70,Calc!L70,Calc!T70,Calc!AB70,Calc!AJ70,Calc!AR70,Calc!AZ70,Calc!BH70,Calc!BP70,Calc!BX70,Calc!CF70,Calc!CN70))</f>
        <v/>
      </c>
    </row>
    <row r="71">
      <c r="V71" s="8">
        <f>IF('Weekly data'!A71="","",'Weekly data'!A71)</f>
        <v/>
      </c>
      <c r="W71">
        <f>'Weekly data'!C71</f>
        <v/>
      </c>
      <c r="X71">
        <f>IF(OR($E$3="",V71=""),"",IF(ISNUMBER(INDEX('Weekly data'!$E71:$P71,$E$3)),INDEX('Weekly data'!$E71:$P71,$E$3),""))</f>
        <v/>
      </c>
      <c r="Y71">
        <f>IF($E$3="","",CHOOSE($E$3,Calc!D71,Calc!L71,Calc!T71,Calc!AB71,Calc!AJ71,Calc!AR71,Calc!AZ71,Calc!BH71,Calc!BP71,Calc!BX71,Calc!CF71,Calc!CN71))</f>
        <v/>
      </c>
    </row>
    <row r="72">
      <c r="V72" s="8">
        <f>IF('Weekly data'!A72="","",'Weekly data'!A72)</f>
        <v/>
      </c>
      <c r="W72">
        <f>'Weekly data'!C72</f>
        <v/>
      </c>
      <c r="X72">
        <f>IF(OR($E$3="",V72=""),"",IF(ISNUMBER(INDEX('Weekly data'!$E72:$P72,$E$3)),INDEX('Weekly data'!$E72:$P72,$E$3),""))</f>
        <v/>
      </c>
      <c r="Y72">
        <f>IF($E$3="","",CHOOSE($E$3,Calc!D72,Calc!L72,Calc!T72,Calc!AB72,Calc!AJ72,Calc!AR72,Calc!AZ72,Calc!BH72,Calc!BP72,Calc!BX72,Calc!CF72,Calc!CN72))</f>
        <v/>
      </c>
    </row>
    <row r="73">
      <c r="V73" s="8">
        <f>IF('Weekly data'!A73="","",'Weekly data'!A73)</f>
        <v/>
      </c>
      <c r="W73">
        <f>'Weekly data'!C73</f>
        <v/>
      </c>
      <c r="X73">
        <f>IF(OR($E$3="",V73=""),"",IF(ISNUMBER(INDEX('Weekly data'!$E73:$P73,$E$3)),INDEX('Weekly data'!$E73:$P73,$E$3),""))</f>
        <v/>
      </c>
      <c r="Y73">
        <f>IF($E$3="","",CHOOSE($E$3,Calc!D73,Calc!L73,Calc!T73,Calc!AB73,Calc!AJ73,Calc!AR73,Calc!AZ73,Calc!BH73,Calc!BP73,Calc!BX73,Calc!CF73,Calc!CN73))</f>
        <v/>
      </c>
    </row>
    <row r="74">
      <c r="V74" s="8">
        <f>IF('Weekly data'!A74="","",'Weekly data'!A74)</f>
        <v/>
      </c>
      <c r="W74">
        <f>'Weekly data'!C74</f>
        <v/>
      </c>
      <c r="X74">
        <f>IF(OR($E$3="",V74=""),"",IF(ISNUMBER(INDEX('Weekly data'!$E74:$P74,$E$3)),INDEX('Weekly data'!$E74:$P74,$E$3),""))</f>
        <v/>
      </c>
      <c r="Y74">
        <f>IF($E$3="","",CHOOSE($E$3,Calc!D74,Calc!L74,Calc!T74,Calc!AB74,Calc!AJ74,Calc!AR74,Calc!AZ74,Calc!BH74,Calc!BP74,Calc!BX74,Calc!CF74,Calc!CN74))</f>
        <v/>
      </c>
    </row>
    <row r="75">
      <c r="V75" s="8">
        <f>IF('Weekly data'!A75="","",'Weekly data'!A75)</f>
        <v/>
      </c>
      <c r="W75">
        <f>'Weekly data'!C75</f>
        <v/>
      </c>
      <c r="X75">
        <f>IF(OR($E$3="",V75=""),"",IF(ISNUMBER(INDEX('Weekly data'!$E75:$P75,$E$3)),INDEX('Weekly data'!$E75:$P75,$E$3),""))</f>
        <v/>
      </c>
      <c r="Y75">
        <f>IF($E$3="","",CHOOSE($E$3,Calc!D75,Calc!L75,Calc!T75,Calc!AB75,Calc!AJ75,Calc!AR75,Calc!AZ75,Calc!BH75,Calc!BP75,Calc!BX75,Calc!CF75,Calc!CN75))</f>
        <v/>
      </c>
    </row>
    <row r="76">
      <c r="V76" s="8">
        <f>IF('Weekly data'!A76="","",'Weekly data'!A76)</f>
        <v/>
      </c>
      <c r="W76">
        <f>'Weekly data'!C76</f>
        <v/>
      </c>
      <c r="X76">
        <f>IF(OR($E$3="",V76=""),"",IF(ISNUMBER(INDEX('Weekly data'!$E76:$P76,$E$3)),INDEX('Weekly data'!$E76:$P76,$E$3),""))</f>
        <v/>
      </c>
      <c r="Y76">
        <f>IF($E$3="","",CHOOSE($E$3,Calc!D76,Calc!L76,Calc!T76,Calc!AB76,Calc!AJ76,Calc!AR76,Calc!AZ76,Calc!BH76,Calc!BP76,Calc!BX76,Calc!CF76,Calc!CN76))</f>
        <v/>
      </c>
    </row>
    <row r="77">
      <c r="V77" s="8">
        <f>IF('Weekly data'!A77="","",'Weekly data'!A77)</f>
        <v/>
      </c>
      <c r="W77">
        <f>'Weekly data'!C77</f>
        <v/>
      </c>
      <c r="X77">
        <f>IF(OR($E$3="",V77=""),"",IF(ISNUMBER(INDEX('Weekly data'!$E77:$P77,$E$3)),INDEX('Weekly data'!$E77:$P77,$E$3),""))</f>
        <v/>
      </c>
      <c r="Y77">
        <f>IF($E$3="","",CHOOSE($E$3,Calc!D77,Calc!L77,Calc!T77,Calc!AB77,Calc!AJ77,Calc!AR77,Calc!AZ77,Calc!BH77,Calc!BP77,Calc!BX77,Calc!CF77,Calc!CN77))</f>
        <v/>
      </c>
    </row>
    <row r="78">
      <c r="V78" s="8">
        <f>IF('Weekly data'!A78="","",'Weekly data'!A78)</f>
        <v/>
      </c>
      <c r="W78">
        <f>'Weekly data'!C78</f>
        <v/>
      </c>
      <c r="X78">
        <f>IF(OR($E$3="",V78=""),"",IF(ISNUMBER(INDEX('Weekly data'!$E78:$P78,$E$3)),INDEX('Weekly data'!$E78:$P78,$E$3),""))</f>
        <v/>
      </c>
      <c r="Y78">
        <f>IF($E$3="","",CHOOSE($E$3,Calc!D78,Calc!L78,Calc!T78,Calc!AB78,Calc!AJ78,Calc!AR78,Calc!AZ78,Calc!BH78,Calc!BP78,Calc!BX78,Calc!CF78,Calc!CN78))</f>
        <v/>
      </c>
    </row>
    <row r="79">
      <c r="V79" s="8">
        <f>IF('Weekly data'!A79="","",'Weekly data'!A79)</f>
        <v/>
      </c>
      <c r="W79">
        <f>'Weekly data'!C79</f>
        <v/>
      </c>
      <c r="X79">
        <f>IF(OR($E$3="",V79=""),"",IF(ISNUMBER(INDEX('Weekly data'!$E79:$P79,$E$3)),INDEX('Weekly data'!$E79:$P79,$E$3),""))</f>
        <v/>
      </c>
      <c r="Y79">
        <f>IF($E$3="","",CHOOSE($E$3,Calc!D79,Calc!L79,Calc!T79,Calc!AB79,Calc!AJ79,Calc!AR79,Calc!AZ79,Calc!BH79,Calc!BP79,Calc!BX79,Calc!CF79,Calc!CN79))</f>
        <v/>
      </c>
    </row>
    <row r="80">
      <c r="V80" s="8">
        <f>IF('Weekly data'!A80="","",'Weekly data'!A80)</f>
        <v/>
      </c>
      <c r="W80">
        <f>'Weekly data'!C80</f>
        <v/>
      </c>
      <c r="X80">
        <f>IF(OR($E$3="",V80=""),"",IF(ISNUMBER(INDEX('Weekly data'!$E80:$P80,$E$3)),INDEX('Weekly data'!$E80:$P80,$E$3),""))</f>
        <v/>
      </c>
      <c r="Y80">
        <f>IF($E$3="","",CHOOSE($E$3,Calc!D80,Calc!L80,Calc!T80,Calc!AB80,Calc!AJ80,Calc!AR80,Calc!AZ80,Calc!BH80,Calc!BP80,Calc!BX80,Calc!CF80,Calc!CN80))</f>
        <v/>
      </c>
    </row>
    <row r="81">
      <c r="V81" s="8">
        <f>IF('Weekly data'!A81="","",'Weekly data'!A81)</f>
        <v/>
      </c>
      <c r="W81">
        <f>'Weekly data'!C81</f>
        <v/>
      </c>
      <c r="X81">
        <f>IF(OR($E$3="",V81=""),"",IF(ISNUMBER(INDEX('Weekly data'!$E81:$P81,$E$3)),INDEX('Weekly data'!$E81:$P81,$E$3),""))</f>
        <v/>
      </c>
      <c r="Y81">
        <f>IF($E$3="","",CHOOSE($E$3,Calc!D81,Calc!L81,Calc!T81,Calc!AB81,Calc!AJ81,Calc!AR81,Calc!AZ81,Calc!BH81,Calc!BP81,Calc!BX81,Calc!CF81,Calc!CN81))</f>
        <v/>
      </c>
    </row>
    <row r="82">
      <c r="V82" s="8">
        <f>IF('Weekly data'!A82="","",'Weekly data'!A82)</f>
        <v/>
      </c>
      <c r="W82">
        <f>'Weekly data'!C82</f>
        <v/>
      </c>
      <c r="X82">
        <f>IF(OR($E$3="",V82=""),"",IF(ISNUMBER(INDEX('Weekly data'!$E82:$P82,$E$3)),INDEX('Weekly data'!$E82:$P82,$E$3),""))</f>
        <v/>
      </c>
      <c r="Y82">
        <f>IF($E$3="","",CHOOSE($E$3,Calc!D82,Calc!L82,Calc!T82,Calc!AB82,Calc!AJ82,Calc!AR82,Calc!AZ82,Calc!BH82,Calc!BP82,Calc!BX82,Calc!CF82,Calc!CN82))</f>
        <v/>
      </c>
    </row>
    <row r="83">
      <c r="V83" s="8">
        <f>IF('Weekly data'!A83="","",'Weekly data'!A83)</f>
        <v/>
      </c>
      <c r="W83">
        <f>'Weekly data'!C83</f>
        <v/>
      </c>
      <c r="X83">
        <f>IF(OR($E$3="",V83=""),"",IF(ISNUMBER(INDEX('Weekly data'!$E83:$P83,$E$3)),INDEX('Weekly data'!$E83:$P83,$E$3),""))</f>
        <v/>
      </c>
      <c r="Y83">
        <f>IF($E$3="","",CHOOSE($E$3,Calc!D83,Calc!L83,Calc!T83,Calc!AB83,Calc!AJ83,Calc!AR83,Calc!AZ83,Calc!BH83,Calc!BP83,Calc!BX83,Calc!CF83,Calc!CN83))</f>
        <v/>
      </c>
    </row>
    <row r="84">
      <c r="V84" s="8">
        <f>IF('Weekly data'!A84="","",'Weekly data'!A84)</f>
        <v/>
      </c>
      <c r="W84">
        <f>'Weekly data'!C84</f>
        <v/>
      </c>
      <c r="X84">
        <f>IF(OR($E$3="",V84=""),"",IF(ISNUMBER(INDEX('Weekly data'!$E84:$P84,$E$3)),INDEX('Weekly data'!$E84:$P84,$E$3),""))</f>
        <v/>
      </c>
      <c r="Y84">
        <f>IF($E$3="","",CHOOSE($E$3,Calc!D84,Calc!L84,Calc!T84,Calc!AB84,Calc!AJ84,Calc!AR84,Calc!AZ84,Calc!BH84,Calc!BP84,Calc!BX84,Calc!CF84,Calc!CN84))</f>
        <v/>
      </c>
    </row>
    <row r="85">
      <c r="V85" s="8">
        <f>IF('Weekly data'!A85="","",'Weekly data'!A85)</f>
        <v/>
      </c>
      <c r="W85">
        <f>'Weekly data'!C85</f>
        <v/>
      </c>
      <c r="X85">
        <f>IF(OR($E$3="",V85=""),"",IF(ISNUMBER(INDEX('Weekly data'!$E85:$P85,$E$3)),INDEX('Weekly data'!$E85:$P85,$E$3),""))</f>
        <v/>
      </c>
      <c r="Y85">
        <f>IF($E$3="","",CHOOSE($E$3,Calc!D85,Calc!L85,Calc!T85,Calc!AB85,Calc!AJ85,Calc!AR85,Calc!AZ85,Calc!BH85,Calc!BP85,Calc!BX85,Calc!CF85,Calc!CN85))</f>
        <v/>
      </c>
    </row>
    <row r="86">
      <c r="V86" s="8">
        <f>IF('Weekly data'!A86="","",'Weekly data'!A86)</f>
        <v/>
      </c>
      <c r="W86">
        <f>'Weekly data'!C86</f>
        <v/>
      </c>
      <c r="X86">
        <f>IF(OR($E$3="",V86=""),"",IF(ISNUMBER(INDEX('Weekly data'!$E86:$P86,$E$3)),INDEX('Weekly data'!$E86:$P86,$E$3),""))</f>
        <v/>
      </c>
      <c r="Y86">
        <f>IF($E$3="","",CHOOSE($E$3,Calc!D86,Calc!L86,Calc!T86,Calc!AB86,Calc!AJ86,Calc!AR86,Calc!AZ86,Calc!BH86,Calc!BP86,Calc!BX86,Calc!CF86,Calc!CN86))</f>
        <v/>
      </c>
    </row>
    <row r="87">
      <c r="V87" s="8">
        <f>IF('Weekly data'!A87="","",'Weekly data'!A87)</f>
        <v/>
      </c>
      <c r="W87">
        <f>'Weekly data'!C87</f>
        <v/>
      </c>
      <c r="X87">
        <f>IF(OR($E$3="",V87=""),"",IF(ISNUMBER(INDEX('Weekly data'!$E87:$P87,$E$3)),INDEX('Weekly data'!$E87:$P87,$E$3),""))</f>
        <v/>
      </c>
      <c r="Y87">
        <f>IF($E$3="","",CHOOSE($E$3,Calc!D87,Calc!L87,Calc!T87,Calc!AB87,Calc!AJ87,Calc!AR87,Calc!AZ87,Calc!BH87,Calc!BP87,Calc!BX87,Calc!CF87,Calc!CN87))</f>
        <v/>
      </c>
    </row>
    <row r="88">
      <c r="V88" s="8">
        <f>IF('Weekly data'!A88="","",'Weekly data'!A88)</f>
        <v/>
      </c>
      <c r="W88">
        <f>'Weekly data'!C88</f>
        <v/>
      </c>
      <c r="X88">
        <f>IF(OR($E$3="",V88=""),"",IF(ISNUMBER(INDEX('Weekly data'!$E88:$P88,$E$3)),INDEX('Weekly data'!$E88:$P88,$E$3),""))</f>
        <v/>
      </c>
      <c r="Y88">
        <f>IF($E$3="","",CHOOSE($E$3,Calc!D88,Calc!L88,Calc!T88,Calc!AB88,Calc!AJ88,Calc!AR88,Calc!AZ88,Calc!BH88,Calc!BP88,Calc!BX88,Calc!CF88,Calc!CN88))</f>
        <v/>
      </c>
    </row>
    <row r="89">
      <c r="V89" s="8">
        <f>IF('Weekly data'!A89="","",'Weekly data'!A89)</f>
        <v/>
      </c>
      <c r="W89">
        <f>'Weekly data'!C89</f>
        <v/>
      </c>
      <c r="X89">
        <f>IF(OR($E$3="",V89=""),"",IF(ISNUMBER(INDEX('Weekly data'!$E89:$P89,$E$3)),INDEX('Weekly data'!$E89:$P89,$E$3),""))</f>
        <v/>
      </c>
      <c r="Y89">
        <f>IF($E$3="","",CHOOSE($E$3,Calc!D89,Calc!L89,Calc!T89,Calc!AB89,Calc!AJ89,Calc!AR89,Calc!AZ89,Calc!BH89,Calc!BP89,Calc!BX89,Calc!CF89,Calc!CN89))</f>
        <v/>
      </c>
    </row>
    <row r="90">
      <c r="V90" s="8">
        <f>IF('Weekly data'!A90="","",'Weekly data'!A90)</f>
        <v/>
      </c>
      <c r="W90">
        <f>'Weekly data'!C90</f>
        <v/>
      </c>
      <c r="X90">
        <f>IF(OR($E$3="",V90=""),"",IF(ISNUMBER(INDEX('Weekly data'!$E90:$P90,$E$3)),INDEX('Weekly data'!$E90:$P90,$E$3),""))</f>
        <v/>
      </c>
      <c r="Y90">
        <f>IF($E$3="","",CHOOSE($E$3,Calc!D90,Calc!L90,Calc!T90,Calc!AB90,Calc!AJ90,Calc!AR90,Calc!AZ90,Calc!BH90,Calc!BP90,Calc!BX90,Calc!CF90,Calc!CN90))</f>
        <v/>
      </c>
    </row>
    <row r="91">
      <c r="V91" s="8">
        <f>IF('Weekly data'!A91="","",'Weekly data'!A91)</f>
        <v/>
      </c>
      <c r="W91">
        <f>'Weekly data'!C91</f>
        <v/>
      </c>
      <c r="X91">
        <f>IF(OR($E$3="",V91=""),"",IF(ISNUMBER(INDEX('Weekly data'!$E91:$P91,$E$3)),INDEX('Weekly data'!$E91:$P91,$E$3),""))</f>
        <v/>
      </c>
      <c r="Y91">
        <f>IF($E$3="","",CHOOSE($E$3,Calc!D91,Calc!L91,Calc!T91,Calc!AB91,Calc!AJ91,Calc!AR91,Calc!AZ91,Calc!BH91,Calc!BP91,Calc!BX91,Calc!CF91,Calc!CN91))</f>
        <v/>
      </c>
    </row>
    <row r="92">
      <c r="V92" s="8">
        <f>IF('Weekly data'!A92="","",'Weekly data'!A92)</f>
        <v/>
      </c>
      <c r="W92">
        <f>'Weekly data'!C92</f>
        <v/>
      </c>
      <c r="X92">
        <f>IF(OR($E$3="",V92=""),"",IF(ISNUMBER(INDEX('Weekly data'!$E92:$P92,$E$3)),INDEX('Weekly data'!$E92:$P92,$E$3),""))</f>
        <v/>
      </c>
      <c r="Y92">
        <f>IF($E$3="","",CHOOSE($E$3,Calc!D92,Calc!L92,Calc!T92,Calc!AB92,Calc!AJ92,Calc!AR92,Calc!AZ92,Calc!BH92,Calc!BP92,Calc!BX92,Calc!CF92,Calc!CN92))</f>
        <v/>
      </c>
    </row>
    <row r="93">
      <c r="V93" s="8">
        <f>IF('Weekly data'!A93="","",'Weekly data'!A93)</f>
        <v/>
      </c>
      <c r="W93">
        <f>'Weekly data'!C93</f>
        <v/>
      </c>
      <c r="X93">
        <f>IF(OR($E$3="",V93=""),"",IF(ISNUMBER(INDEX('Weekly data'!$E93:$P93,$E$3)),INDEX('Weekly data'!$E93:$P93,$E$3),""))</f>
        <v/>
      </c>
      <c r="Y93">
        <f>IF($E$3="","",CHOOSE($E$3,Calc!D93,Calc!L93,Calc!T93,Calc!AB93,Calc!AJ93,Calc!AR93,Calc!AZ93,Calc!BH93,Calc!BP93,Calc!BX93,Calc!CF93,Calc!CN93))</f>
        <v/>
      </c>
    </row>
    <row r="94">
      <c r="V94" s="8">
        <f>IF('Weekly data'!A94="","",'Weekly data'!A94)</f>
        <v/>
      </c>
      <c r="W94">
        <f>'Weekly data'!C94</f>
        <v/>
      </c>
      <c r="X94">
        <f>IF(OR($E$3="",V94=""),"",IF(ISNUMBER(INDEX('Weekly data'!$E94:$P94,$E$3)),INDEX('Weekly data'!$E94:$P94,$E$3),""))</f>
        <v/>
      </c>
      <c r="Y94">
        <f>IF($E$3="","",CHOOSE($E$3,Calc!D94,Calc!L94,Calc!T94,Calc!AB94,Calc!AJ94,Calc!AR94,Calc!AZ94,Calc!BH94,Calc!BP94,Calc!BX94,Calc!CF94,Calc!CN94))</f>
        <v/>
      </c>
    </row>
    <row r="95">
      <c r="V95" s="8">
        <f>IF('Weekly data'!A95="","",'Weekly data'!A95)</f>
        <v/>
      </c>
      <c r="W95">
        <f>'Weekly data'!C95</f>
        <v/>
      </c>
      <c r="X95">
        <f>IF(OR($E$3="",V95=""),"",IF(ISNUMBER(INDEX('Weekly data'!$E95:$P95,$E$3)),INDEX('Weekly data'!$E95:$P95,$E$3),""))</f>
        <v/>
      </c>
      <c r="Y95">
        <f>IF($E$3="","",CHOOSE($E$3,Calc!D95,Calc!L95,Calc!T95,Calc!AB95,Calc!AJ95,Calc!AR95,Calc!AZ95,Calc!BH95,Calc!BP95,Calc!BX95,Calc!CF95,Calc!CN95))</f>
        <v/>
      </c>
    </row>
    <row r="96">
      <c r="V96" s="8">
        <f>IF('Weekly data'!A96="","",'Weekly data'!A96)</f>
        <v/>
      </c>
      <c r="W96">
        <f>'Weekly data'!C96</f>
        <v/>
      </c>
      <c r="X96">
        <f>IF(OR($E$3="",V96=""),"",IF(ISNUMBER(INDEX('Weekly data'!$E96:$P96,$E$3)),INDEX('Weekly data'!$E96:$P96,$E$3),""))</f>
        <v/>
      </c>
      <c r="Y96">
        <f>IF($E$3="","",CHOOSE($E$3,Calc!D96,Calc!L96,Calc!T96,Calc!AB96,Calc!AJ96,Calc!AR96,Calc!AZ96,Calc!BH96,Calc!BP96,Calc!BX96,Calc!CF96,Calc!CN96))</f>
        <v/>
      </c>
    </row>
    <row r="97">
      <c r="V97" s="8">
        <f>IF('Weekly data'!A97="","",'Weekly data'!A97)</f>
        <v/>
      </c>
      <c r="W97">
        <f>'Weekly data'!C97</f>
        <v/>
      </c>
      <c r="X97">
        <f>IF(OR($E$3="",V97=""),"",IF(ISNUMBER(INDEX('Weekly data'!$E97:$P97,$E$3)),INDEX('Weekly data'!$E97:$P97,$E$3),""))</f>
        <v/>
      </c>
      <c r="Y97">
        <f>IF($E$3="","",CHOOSE($E$3,Calc!D97,Calc!L97,Calc!T97,Calc!AB97,Calc!AJ97,Calc!AR97,Calc!AZ97,Calc!BH97,Calc!BP97,Calc!BX97,Calc!CF97,Calc!CN97))</f>
        <v/>
      </c>
    </row>
    <row r="98">
      <c r="V98" s="8">
        <f>IF('Weekly data'!A98="","",'Weekly data'!A98)</f>
        <v/>
      </c>
      <c r="W98">
        <f>'Weekly data'!C98</f>
        <v/>
      </c>
      <c r="X98">
        <f>IF(OR($E$3="",V98=""),"",IF(ISNUMBER(INDEX('Weekly data'!$E98:$P98,$E$3)),INDEX('Weekly data'!$E98:$P98,$E$3),""))</f>
        <v/>
      </c>
      <c r="Y98">
        <f>IF($E$3="","",CHOOSE($E$3,Calc!D98,Calc!L98,Calc!T98,Calc!AB98,Calc!AJ98,Calc!AR98,Calc!AZ98,Calc!BH98,Calc!BP98,Calc!BX98,Calc!CF98,Calc!CN98))</f>
        <v/>
      </c>
    </row>
    <row r="99">
      <c r="V99" s="8">
        <f>IF('Weekly data'!A99="","",'Weekly data'!A99)</f>
        <v/>
      </c>
      <c r="W99">
        <f>'Weekly data'!C99</f>
        <v/>
      </c>
      <c r="X99">
        <f>IF(OR($E$3="",V99=""),"",IF(ISNUMBER(INDEX('Weekly data'!$E99:$P99,$E$3)),INDEX('Weekly data'!$E99:$P99,$E$3),""))</f>
        <v/>
      </c>
      <c r="Y99">
        <f>IF($E$3="","",CHOOSE($E$3,Calc!D99,Calc!L99,Calc!T99,Calc!AB99,Calc!AJ99,Calc!AR99,Calc!AZ99,Calc!BH99,Calc!BP99,Calc!BX99,Calc!CF99,Calc!CN99))</f>
        <v/>
      </c>
    </row>
    <row r="100">
      <c r="V100" s="8">
        <f>IF('Weekly data'!A100="","",'Weekly data'!A100)</f>
        <v/>
      </c>
      <c r="W100">
        <f>'Weekly data'!C100</f>
        <v/>
      </c>
      <c r="X100">
        <f>IF(OR($E$3="",V100=""),"",IF(ISNUMBER(INDEX('Weekly data'!$E100:$P100,$E$3)),INDEX('Weekly data'!$E100:$P100,$E$3),""))</f>
        <v/>
      </c>
      <c r="Y100">
        <f>IF($E$3="","",CHOOSE($E$3,Calc!D100,Calc!L100,Calc!T100,Calc!AB100,Calc!AJ100,Calc!AR100,Calc!AZ100,Calc!BH100,Calc!BP100,Calc!BX100,Calc!CF100,Calc!CN100))</f>
        <v/>
      </c>
    </row>
    <row r="101">
      <c r="V101" s="8">
        <f>IF('Weekly data'!A101="","",'Weekly data'!A101)</f>
        <v/>
      </c>
      <c r="W101">
        <f>'Weekly data'!C101</f>
        <v/>
      </c>
      <c r="X101">
        <f>IF(OR($E$3="",V101=""),"",IF(ISNUMBER(INDEX('Weekly data'!$E101:$P101,$E$3)),INDEX('Weekly data'!$E101:$P101,$E$3),""))</f>
        <v/>
      </c>
      <c r="Y101">
        <f>IF($E$3="","",CHOOSE($E$3,Calc!D101,Calc!L101,Calc!T101,Calc!AB101,Calc!AJ101,Calc!AR101,Calc!AZ101,Calc!BH101,Calc!BP101,Calc!BX101,Calc!CF101,Calc!CN101))</f>
        <v/>
      </c>
    </row>
    <row r="102">
      <c r="V102" s="8">
        <f>IF('Weekly data'!A102="","",'Weekly data'!A102)</f>
        <v/>
      </c>
      <c r="W102">
        <f>'Weekly data'!C102</f>
        <v/>
      </c>
      <c r="X102">
        <f>IF(OR($E$3="",V102=""),"",IF(ISNUMBER(INDEX('Weekly data'!$E102:$P102,$E$3)),INDEX('Weekly data'!$E102:$P102,$E$3),""))</f>
        <v/>
      </c>
      <c r="Y102">
        <f>IF($E$3="","",CHOOSE($E$3,Calc!D102,Calc!L102,Calc!T102,Calc!AB102,Calc!AJ102,Calc!AR102,Calc!AZ102,Calc!BH102,Calc!BP102,Calc!BX102,Calc!CF102,Calc!CN102))</f>
        <v/>
      </c>
    </row>
    <row r="103">
      <c r="V103" s="8">
        <f>IF('Weekly data'!A103="","",'Weekly data'!A103)</f>
        <v/>
      </c>
      <c r="W103">
        <f>'Weekly data'!C103</f>
        <v/>
      </c>
      <c r="X103">
        <f>IF(OR($E$3="",V103=""),"",IF(ISNUMBER(INDEX('Weekly data'!$E103:$P103,$E$3)),INDEX('Weekly data'!$E103:$P103,$E$3),""))</f>
        <v/>
      </c>
      <c r="Y103">
        <f>IF($E$3="","",CHOOSE($E$3,Calc!D103,Calc!L103,Calc!T103,Calc!AB103,Calc!AJ103,Calc!AR103,Calc!AZ103,Calc!BH103,Calc!BP103,Calc!BX103,Calc!CF103,Calc!CN103))</f>
        <v/>
      </c>
    </row>
    <row r="104">
      <c r="V104" s="8">
        <f>IF('Weekly data'!A104="","",'Weekly data'!A104)</f>
        <v/>
      </c>
      <c r="W104">
        <f>'Weekly data'!C104</f>
        <v/>
      </c>
      <c r="X104">
        <f>IF(OR($E$3="",V104=""),"",IF(ISNUMBER(INDEX('Weekly data'!$E104:$P104,$E$3)),INDEX('Weekly data'!$E104:$P104,$E$3),""))</f>
        <v/>
      </c>
      <c r="Y104">
        <f>IF($E$3="","",CHOOSE($E$3,Calc!D104,Calc!L104,Calc!T104,Calc!AB104,Calc!AJ104,Calc!AR104,Calc!AZ104,Calc!BH104,Calc!BP104,Calc!BX104,Calc!CF104,Calc!CN104))</f>
        <v/>
      </c>
    </row>
    <row r="105">
      <c r="V105" s="8">
        <f>IF('Weekly data'!A105="","",'Weekly data'!A105)</f>
        <v/>
      </c>
      <c r="W105">
        <f>'Weekly data'!C105</f>
        <v/>
      </c>
      <c r="X105">
        <f>IF(OR($E$3="",V105=""),"",IF(ISNUMBER(INDEX('Weekly data'!$E105:$P105,$E$3)),INDEX('Weekly data'!$E105:$P105,$E$3),""))</f>
        <v/>
      </c>
      <c r="Y105">
        <f>IF($E$3="","",CHOOSE($E$3,Calc!D105,Calc!L105,Calc!T105,Calc!AB105,Calc!AJ105,Calc!AR105,Calc!AZ105,Calc!BH105,Calc!BP105,Calc!BX105,Calc!CF105,Calc!CN105))</f>
        <v/>
      </c>
    </row>
    <row r="106">
      <c r="V106" s="8">
        <f>IF('Weekly data'!A106="","",'Weekly data'!A106)</f>
        <v/>
      </c>
      <c r="W106">
        <f>'Weekly data'!C106</f>
        <v/>
      </c>
      <c r="X106">
        <f>IF(OR($E$3="",V106=""),"",IF(ISNUMBER(INDEX('Weekly data'!$E106:$P106,$E$3)),INDEX('Weekly data'!$E106:$P106,$E$3),""))</f>
        <v/>
      </c>
      <c r="Y106">
        <f>IF($E$3="","",CHOOSE($E$3,Calc!D106,Calc!L106,Calc!T106,Calc!AB106,Calc!AJ106,Calc!AR106,Calc!AZ106,Calc!BH106,Calc!BP106,Calc!BX106,Calc!CF106,Calc!CN106))</f>
        <v/>
      </c>
    </row>
    <row r="107">
      <c r="V107" s="8">
        <f>IF('Weekly data'!A107="","",'Weekly data'!A107)</f>
        <v/>
      </c>
      <c r="W107">
        <f>'Weekly data'!C107</f>
        <v/>
      </c>
      <c r="X107">
        <f>IF(OR($E$3="",V107=""),"",IF(ISNUMBER(INDEX('Weekly data'!$E107:$P107,$E$3)),INDEX('Weekly data'!$E107:$P107,$E$3),""))</f>
        <v/>
      </c>
      <c r="Y107">
        <f>IF($E$3="","",CHOOSE($E$3,Calc!D107,Calc!L107,Calc!T107,Calc!AB107,Calc!AJ107,Calc!AR107,Calc!AZ107,Calc!BH107,Calc!BP107,Calc!BX107,Calc!CF107,Calc!CN107))</f>
        <v/>
      </c>
    </row>
    <row r="108">
      <c r="V108" s="8">
        <f>IF('Weekly data'!A108="","",'Weekly data'!A108)</f>
        <v/>
      </c>
      <c r="W108">
        <f>'Weekly data'!C108</f>
        <v/>
      </c>
      <c r="X108">
        <f>IF(OR($E$3="",V108=""),"",IF(ISNUMBER(INDEX('Weekly data'!$E108:$P108,$E$3)),INDEX('Weekly data'!$E108:$P108,$E$3),""))</f>
        <v/>
      </c>
      <c r="Y108">
        <f>IF($E$3="","",CHOOSE($E$3,Calc!D108,Calc!L108,Calc!T108,Calc!AB108,Calc!AJ108,Calc!AR108,Calc!AZ108,Calc!BH108,Calc!BP108,Calc!BX108,Calc!CF108,Calc!CN108))</f>
        <v/>
      </c>
    </row>
    <row r="109">
      <c r="V109" s="8">
        <f>IF('Weekly data'!A109="","",'Weekly data'!A109)</f>
        <v/>
      </c>
      <c r="W109">
        <f>'Weekly data'!C109</f>
        <v/>
      </c>
      <c r="X109">
        <f>IF(OR($E$3="",V109=""),"",IF(ISNUMBER(INDEX('Weekly data'!$E109:$P109,$E$3)),INDEX('Weekly data'!$E109:$P109,$E$3),""))</f>
        <v/>
      </c>
      <c r="Y109">
        <f>IF($E$3="","",CHOOSE($E$3,Calc!D109,Calc!L109,Calc!T109,Calc!AB109,Calc!AJ109,Calc!AR109,Calc!AZ109,Calc!BH109,Calc!BP109,Calc!BX109,Calc!CF109,Calc!CN109))</f>
        <v/>
      </c>
    </row>
    <row r="110">
      <c r="V110" s="8">
        <f>IF('Weekly data'!A110="","",'Weekly data'!A110)</f>
        <v/>
      </c>
      <c r="W110">
        <f>'Weekly data'!C110</f>
        <v/>
      </c>
      <c r="X110">
        <f>IF(OR($E$3="",V110=""),"",IF(ISNUMBER(INDEX('Weekly data'!$E110:$P110,$E$3)),INDEX('Weekly data'!$E110:$P110,$E$3),""))</f>
        <v/>
      </c>
      <c r="Y110">
        <f>IF($E$3="","",CHOOSE($E$3,Calc!D110,Calc!L110,Calc!T110,Calc!AB110,Calc!AJ110,Calc!AR110,Calc!AZ110,Calc!BH110,Calc!BP110,Calc!BX110,Calc!CF110,Calc!CN110))</f>
        <v/>
      </c>
    </row>
    <row r="111">
      <c r="V111" s="8">
        <f>IF('Weekly data'!A111="","",'Weekly data'!A111)</f>
        <v/>
      </c>
      <c r="W111">
        <f>'Weekly data'!C111</f>
        <v/>
      </c>
      <c r="X111">
        <f>IF(OR($E$3="",V111=""),"",IF(ISNUMBER(INDEX('Weekly data'!$E111:$P111,$E$3)),INDEX('Weekly data'!$E111:$P111,$E$3),""))</f>
        <v/>
      </c>
      <c r="Y111">
        <f>IF($E$3="","",CHOOSE($E$3,Calc!D111,Calc!L111,Calc!T111,Calc!AB111,Calc!AJ111,Calc!AR111,Calc!AZ111,Calc!BH111,Calc!BP111,Calc!BX111,Calc!CF111,Calc!CN111))</f>
        <v/>
      </c>
    </row>
    <row r="112">
      <c r="V112" s="8">
        <f>IF('Weekly data'!A112="","",'Weekly data'!A112)</f>
        <v/>
      </c>
      <c r="W112">
        <f>'Weekly data'!C112</f>
        <v/>
      </c>
      <c r="X112">
        <f>IF(OR($E$3="",V112=""),"",IF(ISNUMBER(INDEX('Weekly data'!$E112:$P112,$E$3)),INDEX('Weekly data'!$E112:$P112,$E$3),""))</f>
        <v/>
      </c>
      <c r="Y112">
        <f>IF($E$3="","",CHOOSE($E$3,Calc!D112,Calc!L112,Calc!T112,Calc!AB112,Calc!AJ112,Calc!AR112,Calc!AZ112,Calc!BH112,Calc!BP112,Calc!BX112,Calc!CF112,Calc!CN112))</f>
        <v/>
      </c>
    </row>
    <row r="113">
      <c r="V113" s="8">
        <f>IF('Weekly data'!A113="","",'Weekly data'!A113)</f>
        <v/>
      </c>
      <c r="W113">
        <f>'Weekly data'!C113</f>
        <v/>
      </c>
      <c r="X113">
        <f>IF(OR($E$3="",V113=""),"",IF(ISNUMBER(INDEX('Weekly data'!$E113:$P113,$E$3)),INDEX('Weekly data'!$E113:$P113,$E$3),""))</f>
        <v/>
      </c>
      <c r="Y113">
        <f>IF($E$3="","",CHOOSE($E$3,Calc!D113,Calc!L113,Calc!T113,Calc!AB113,Calc!AJ113,Calc!AR113,Calc!AZ113,Calc!BH113,Calc!BP113,Calc!BX113,Calc!CF113,Calc!CN113))</f>
        <v/>
      </c>
    </row>
    <row r="114">
      <c r="V114" s="8">
        <f>IF('Weekly data'!A114="","",'Weekly data'!A114)</f>
        <v/>
      </c>
      <c r="W114">
        <f>'Weekly data'!C114</f>
        <v/>
      </c>
      <c r="X114">
        <f>IF(OR($E$3="",V114=""),"",IF(ISNUMBER(INDEX('Weekly data'!$E114:$P114,$E$3)),INDEX('Weekly data'!$E114:$P114,$E$3),""))</f>
        <v/>
      </c>
      <c r="Y114">
        <f>IF($E$3="","",CHOOSE($E$3,Calc!D114,Calc!L114,Calc!T114,Calc!AB114,Calc!AJ114,Calc!AR114,Calc!AZ114,Calc!BH114,Calc!BP114,Calc!BX114,Calc!CF114,Calc!CN114))</f>
        <v/>
      </c>
    </row>
    <row r="115">
      <c r="V115" s="8">
        <f>IF('Weekly data'!A115="","",'Weekly data'!A115)</f>
        <v/>
      </c>
      <c r="W115">
        <f>'Weekly data'!C115</f>
        <v/>
      </c>
      <c r="X115">
        <f>IF(OR($E$3="",V115=""),"",IF(ISNUMBER(INDEX('Weekly data'!$E115:$P115,$E$3)),INDEX('Weekly data'!$E115:$P115,$E$3),""))</f>
        <v/>
      </c>
      <c r="Y115">
        <f>IF($E$3="","",CHOOSE($E$3,Calc!D115,Calc!L115,Calc!T115,Calc!AB115,Calc!AJ115,Calc!AR115,Calc!AZ115,Calc!BH115,Calc!BP115,Calc!BX115,Calc!CF115,Calc!CN115))</f>
        <v/>
      </c>
    </row>
    <row r="116">
      <c r="V116" s="8">
        <f>IF('Weekly data'!A116="","",'Weekly data'!A116)</f>
        <v/>
      </c>
      <c r="W116">
        <f>'Weekly data'!C116</f>
        <v/>
      </c>
      <c r="X116">
        <f>IF(OR($E$3="",V116=""),"",IF(ISNUMBER(INDEX('Weekly data'!$E116:$P116,$E$3)),INDEX('Weekly data'!$E116:$P116,$E$3),""))</f>
        <v/>
      </c>
      <c r="Y116">
        <f>IF($E$3="","",CHOOSE($E$3,Calc!D116,Calc!L116,Calc!T116,Calc!AB116,Calc!AJ116,Calc!AR116,Calc!AZ116,Calc!BH116,Calc!BP116,Calc!BX116,Calc!CF116,Calc!CN116))</f>
        <v/>
      </c>
    </row>
    <row r="117">
      <c r="V117" s="8">
        <f>IF('Weekly data'!A117="","",'Weekly data'!A117)</f>
        <v/>
      </c>
      <c r="W117">
        <f>'Weekly data'!C117</f>
        <v/>
      </c>
      <c r="X117">
        <f>IF(OR($E$3="",V117=""),"",IF(ISNUMBER(INDEX('Weekly data'!$E117:$P117,$E$3)),INDEX('Weekly data'!$E117:$P117,$E$3),""))</f>
        <v/>
      </c>
      <c r="Y117">
        <f>IF($E$3="","",CHOOSE($E$3,Calc!D117,Calc!L117,Calc!T117,Calc!AB117,Calc!AJ117,Calc!AR117,Calc!AZ117,Calc!BH117,Calc!BP117,Calc!BX117,Calc!CF117,Calc!CN117))</f>
        <v/>
      </c>
    </row>
    <row r="118">
      <c r="V118" s="8">
        <f>IF('Weekly data'!A118="","",'Weekly data'!A118)</f>
        <v/>
      </c>
      <c r="W118">
        <f>'Weekly data'!C118</f>
        <v/>
      </c>
      <c r="X118">
        <f>IF(OR($E$3="",V118=""),"",IF(ISNUMBER(INDEX('Weekly data'!$E118:$P118,$E$3)),INDEX('Weekly data'!$E118:$P118,$E$3),""))</f>
        <v/>
      </c>
      <c r="Y118">
        <f>IF($E$3="","",CHOOSE($E$3,Calc!D118,Calc!L118,Calc!T118,Calc!AB118,Calc!AJ118,Calc!AR118,Calc!AZ118,Calc!BH118,Calc!BP118,Calc!BX118,Calc!CF118,Calc!CN118))</f>
        <v/>
      </c>
    </row>
    <row r="119">
      <c r="V119" s="8">
        <f>IF('Weekly data'!A119="","",'Weekly data'!A119)</f>
        <v/>
      </c>
      <c r="W119">
        <f>'Weekly data'!C119</f>
        <v/>
      </c>
      <c r="X119">
        <f>IF(OR($E$3="",V119=""),"",IF(ISNUMBER(INDEX('Weekly data'!$E119:$P119,$E$3)),INDEX('Weekly data'!$E119:$P119,$E$3),""))</f>
        <v/>
      </c>
      <c r="Y119">
        <f>IF($E$3="","",CHOOSE($E$3,Calc!D119,Calc!L119,Calc!T119,Calc!AB119,Calc!AJ119,Calc!AR119,Calc!AZ119,Calc!BH119,Calc!BP119,Calc!BX119,Calc!CF119,Calc!CN119))</f>
        <v/>
      </c>
    </row>
    <row r="120">
      <c r="V120" s="8">
        <f>IF('Weekly data'!A120="","",'Weekly data'!A120)</f>
        <v/>
      </c>
      <c r="W120">
        <f>'Weekly data'!C120</f>
        <v/>
      </c>
      <c r="X120">
        <f>IF(OR($E$3="",V120=""),"",IF(ISNUMBER(INDEX('Weekly data'!$E120:$P120,$E$3)),INDEX('Weekly data'!$E120:$P120,$E$3),""))</f>
        <v/>
      </c>
      <c r="Y120">
        <f>IF($E$3="","",CHOOSE($E$3,Calc!D120,Calc!L120,Calc!T120,Calc!AB120,Calc!AJ120,Calc!AR120,Calc!AZ120,Calc!BH120,Calc!BP120,Calc!BX120,Calc!CF120,Calc!CN120))</f>
        <v/>
      </c>
    </row>
    <row r="121">
      <c r="V121" s="8">
        <f>IF('Weekly data'!A121="","",'Weekly data'!A121)</f>
        <v/>
      </c>
      <c r="W121">
        <f>'Weekly data'!C121</f>
        <v/>
      </c>
      <c r="X121">
        <f>IF(OR($E$3="",V121=""),"",IF(ISNUMBER(INDEX('Weekly data'!$E121:$P121,$E$3)),INDEX('Weekly data'!$E121:$P121,$E$3),""))</f>
        <v/>
      </c>
      <c r="Y121">
        <f>IF($E$3="","",CHOOSE($E$3,Calc!D121,Calc!L121,Calc!T121,Calc!AB121,Calc!AJ121,Calc!AR121,Calc!AZ121,Calc!BH121,Calc!BP121,Calc!BX121,Calc!CF121,Calc!CN121))</f>
        <v/>
      </c>
    </row>
    <row r="122">
      <c r="V122" s="8">
        <f>IF('Weekly data'!A122="","",'Weekly data'!A122)</f>
        <v/>
      </c>
      <c r="W122">
        <f>'Weekly data'!C122</f>
        <v/>
      </c>
      <c r="X122">
        <f>IF(OR($E$3="",V122=""),"",IF(ISNUMBER(INDEX('Weekly data'!$E122:$P122,$E$3)),INDEX('Weekly data'!$E122:$P122,$E$3),""))</f>
        <v/>
      </c>
      <c r="Y122">
        <f>IF($E$3="","",CHOOSE($E$3,Calc!D122,Calc!L122,Calc!T122,Calc!AB122,Calc!AJ122,Calc!AR122,Calc!AZ122,Calc!BH122,Calc!BP122,Calc!BX122,Calc!CF122,Calc!CN122))</f>
        <v/>
      </c>
    </row>
    <row r="123">
      <c r="V123" s="8">
        <f>IF('Weekly data'!A123="","",'Weekly data'!A123)</f>
        <v/>
      </c>
      <c r="W123">
        <f>'Weekly data'!C123</f>
        <v/>
      </c>
      <c r="X123">
        <f>IF(OR($E$3="",V123=""),"",IF(ISNUMBER(INDEX('Weekly data'!$E123:$P123,$E$3)),INDEX('Weekly data'!$E123:$P123,$E$3),""))</f>
        <v/>
      </c>
      <c r="Y123">
        <f>IF($E$3="","",CHOOSE($E$3,Calc!D123,Calc!L123,Calc!T123,Calc!AB123,Calc!AJ123,Calc!AR123,Calc!AZ123,Calc!BH123,Calc!BP123,Calc!BX123,Calc!CF123,Calc!CN123))</f>
        <v/>
      </c>
    </row>
    <row r="124">
      <c r="V124" s="8">
        <f>IF('Weekly data'!A124="","",'Weekly data'!A124)</f>
        <v/>
      </c>
      <c r="W124">
        <f>'Weekly data'!C124</f>
        <v/>
      </c>
      <c r="X124">
        <f>IF(OR($E$3="",V124=""),"",IF(ISNUMBER(INDEX('Weekly data'!$E124:$P124,$E$3)),INDEX('Weekly data'!$E124:$P124,$E$3),""))</f>
        <v/>
      </c>
      <c r="Y124">
        <f>IF($E$3="","",CHOOSE($E$3,Calc!D124,Calc!L124,Calc!T124,Calc!AB124,Calc!AJ124,Calc!AR124,Calc!AZ124,Calc!BH124,Calc!BP124,Calc!BX124,Calc!CF124,Calc!CN124))</f>
        <v/>
      </c>
    </row>
    <row r="125">
      <c r="V125" s="8">
        <f>IF('Weekly data'!A125="","",'Weekly data'!A125)</f>
        <v/>
      </c>
      <c r="W125">
        <f>'Weekly data'!C125</f>
        <v/>
      </c>
      <c r="X125">
        <f>IF(OR($E$3="",V125=""),"",IF(ISNUMBER(INDEX('Weekly data'!$E125:$P125,$E$3)),INDEX('Weekly data'!$E125:$P125,$E$3),""))</f>
        <v/>
      </c>
      <c r="Y125">
        <f>IF($E$3="","",CHOOSE($E$3,Calc!D125,Calc!L125,Calc!T125,Calc!AB125,Calc!AJ125,Calc!AR125,Calc!AZ125,Calc!BH125,Calc!BP125,Calc!BX125,Calc!CF125,Calc!CN125))</f>
        <v/>
      </c>
    </row>
    <row r="126">
      <c r="V126" s="8">
        <f>IF('Weekly data'!A126="","",'Weekly data'!A126)</f>
        <v/>
      </c>
      <c r="W126">
        <f>'Weekly data'!C126</f>
        <v/>
      </c>
      <c r="X126">
        <f>IF(OR($E$3="",V126=""),"",IF(ISNUMBER(INDEX('Weekly data'!$E126:$P126,$E$3)),INDEX('Weekly data'!$E126:$P126,$E$3),""))</f>
        <v/>
      </c>
      <c r="Y126">
        <f>IF($E$3="","",CHOOSE($E$3,Calc!D126,Calc!L126,Calc!T126,Calc!AB126,Calc!AJ126,Calc!AR126,Calc!AZ126,Calc!BH126,Calc!BP126,Calc!BX126,Calc!CF126,Calc!CN126))</f>
        <v/>
      </c>
    </row>
    <row r="127">
      <c r="V127" s="8">
        <f>IF('Weekly data'!A127="","",'Weekly data'!A127)</f>
        <v/>
      </c>
      <c r="W127">
        <f>'Weekly data'!C127</f>
        <v/>
      </c>
      <c r="X127">
        <f>IF(OR($E$3="",V127=""),"",IF(ISNUMBER(INDEX('Weekly data'!$E127:$P127,$E$3)),INDEX('Weekly data'!$E127:$P127,$E$3),""))</f>
        <v/>
      </c>
      <c r="Y127">
        <f>IF($E$3="","",CHOOSE($E$3,Calc!D127,Calc!L127,Calc!T127,Calc!AB127,Calc!AJ127,Calc!AR127,Calc!AZ127,Calc!BH127,Calc!BP127,Calc!BX127,Calc!CF127,Calc!CN127))</f>
        <v/>
      </c>
    </row>
    <row r="128">
      <c r="V128" s="8">
        <f>IF('Weekly data'!A128="","",'Weekly data'!A128)</f>
        <v/>
      </c>
      <c r="W128">
        <f>'Weekly data'!C128</f>
        <v/>
      </c>
      <c r="X128">
        <f>IF(OR($E$3="",V128=""),"",IF(ISNUMBER(INDEX('Weekly data'!$E128:$P128,$E$3)),INDEX('Weekly data'!$E128:$P128,$E$3),""))</f>
        <v/>
      </c>
      <c r="Y128">
        <f>IF($E$3="","",CHOOSE($E$3,Calc!D128,Calc!L128,Calc!T128,Calc!AB128,Calc!AJ128,Calc!AR128,Calc!AZ128,Calc!BH128,Calc!BP128,Calc!BX128,Calc!CF128,Calc!CN128))</f>
        <v/>
      </c>
    </row>
    <row r="129">
      <c r="V129" s="8">
        <f>IF('Weekly data'!A129="","",'Weekly data'!A129)</f>
        <v/>
      </c>
      <c r="W129">
        <f>'Weekly data'!C129</f>
        <v/>
      </c>
      <c r="X129">
        <f>IF(OR($E$3="",V129=""),"",IF(ISNUMBER(INDEX('Weekly data'!$E129:$P129,$E$3)),INDEX('Weekly data'!$E129:$P129,$E$3),""))</f>
        <v/>
      </c>
      <c r="Y129">
        <f>IF($E$3="","",CHOOSE($E$3,Calc!D129,Calc!L129,Calc!T129,Calc!AB129,Calc!AJ129,Calc!AR129,Calc!AZ129,Calc!BH129,Calc!BP129,Calc!BX129,Calc!CF129,Calc!CN129))</f>
        <v/>
      </c>
    </row>
    <row r="130">
      <c r="V130" s="8">
        <f>IF('Weekly data'!A130="","",'Weekly data'!A130)</f>
        <v/>
      </c>
      <c r="W130">
        <f>'Weekly data'!C130</f>
        <v/>
      </c>
      <c r="X130">
        <f>IF(OR($E$3="",V130=""),"",IF(ISNUMBER(INDEX('Weekly data'!$E130:$P130,$E$3)),INDEX('Weekly data'!$E130:$P130,$E$3),""))</f>
        <v/>
      </c>
      <c r="Y130">
        <f>IF($E$3="","",CHOOSE($E$3,Calc!D130,Calc!L130,Calc!T130,Calc!AB130,Calc!AJ130,Calc!AR130,Calc!AZ130,Calc!BH130,Calc!BP130,Calc!BX130,Calc!CF130,Calc!CN130))</f>
        <v/>
      </c>
    </row>
    <row r="131">
      <c r="V131" s="8">
        <f>IF('Weekly data'!A131="","",'Weekly data'!A131)</f>
        <v/>
      </c>
      <c r="W131">
        <f>'Weekly data'!C131</f>
        <v/>
      </c>
      <c r="X131">
        <f>IF(OR($E$3="",V131=""),"",IF(ISNUMBER(INDEX('Weekly data'!$E131:$P131,$E$3)),INDEX('Weekly data'!$E131:$P131,$E$3),""))</f>
        <v/>
      </c>
      <c r="Y131">
        <f>IF($E$3="","",CHOOSE($E$3,Calc!D131,Calc!L131,Calc!T131,Calc!AB131,Calc!AJ131,Calc!AR131,Calc!AZ131,Calc!BH131,Calc!BP131,Calc!BX131,Calc!CF131,Calc!CN131))</f>
        <v/>
      </c>
    </row>
    <row r="132">
      <c r="V132" s="8">
        <f>IF('Weekly data'!A132="","",'Weekly data'!A132)</f>
        <v/>
      </c>
      <c r="W132">
        <f>'Weekly data'!C132</f>
        <v/>
      </c>
      <c r="X132">
        <f>IF(OR($E$3="",V132=""),"",IF(ISNUMBER(INDEX('Weekly data'!$E132:$P132,$E$3)),INDEX('Weekly data'!$E132:$P132,$E$3),""))</f>
        <v/>
      </c>
      <c r="Y132">
        <f>IF($E$3="","",CHOOSE($E$3,Calc!D132,Calc!L132,Calc!T132,Calc!AB132,Calc!AJ132,Calc!AR132,Calc!AZ132,Calc!BH132,Calc!BP132,Calc!BX132,Calc!CF132,Calc!CN132))</f>
        <v/>
      </c>
    </row>
    <row r="133">
      <c r="V133" s="8">
        <f>IF('Weekly data'!A133="","",'Weekly data'!A133)</f>
        <v/>
      </c>
      <c r="W133">
        <f>'Weekly data'!C133</f>
        <v/>
      </c>
      <c r="X133">
        <f>IF(OR($E$3="",V133=""),"",IF(ISNUMBER(INDEX('Weekly data'!$E133:$P133,$E$3)),INDEX('Weekly data'!$E133:$P133,$E$3),""))</f>
        <v/>
      </c>
      <c r="Y133">
        <f>IF($E$3="","",CHOOSE($E$3,Calc!D133,Calc!L133,Calc!T133,Calc!AB133,Calc!AJ133,Calc!AR133,Calc!AZ133,Calc!BH133,Calc!BP133,Calc!BX133,Calc!CF133,Calc!CN133))</f>
        <v/>
      </c>
    </row>
    <row r="134">
      <c r="V134" s="8">
        <f>IF('Weekly data'!A134="","",'Weekly data'!A134)</f>
        <v/>
      </c>
      <c r="W134">
        <f>'Weekly data'!C134</f>
        <v/>
      </c>
      <c r="X134">
        <f>IF(OR($E$3="",V134=""),"",IF(ISNUMBER(INDEX('Weekly data'!$E134:$P134,$E$3)),INDEX('Weekly data'!$E134:$P134,$E$3),""))</f>
        <v/>
      </c>
      <c r="Y134">
        <f>IF($E$3="","",CHOOSE($E$3,Calc!D134,Calc!L134,Calc!T134,Calc!AB134,Calc!AJ134,Calc!AR134,Calc!AZ134,Calc!BH134,Calc!BP134,Calc!BX134,Calc!CF134,Calc!CN134))</f>
        <v/>
      </c>
    </row>
    <row r="135">
      <c r="V135" s="8">
        <f>IF('Weekly data'!A135="","",'Weekly data'!A135)</f>
        <v/>
      </c>
      <c r="W135">
        <f>'Weekly data'!C135</f>
        <v/>
      </c>
      <c r="X135">
        <f>IF(OR($E$3="",V135=""),"",IF(ISNUMBER(INDEX('Weekly data'!$E135:$P135,$E$3)),INDEX('Weekly data'!$E135:$P135,$E$3),""))</f>
        <v/>
      </c>
      <c r="Y135">
        <f>IF($E$3="","",CHOOSE($E$3,Calc!D135,Calc!L135,Calc!T135,Calc!AB135,Calc!AJ135,Calc!AR135,Calc!AZ135,Calc!BH135,Calc!BP135,Calc!BX135,Calc!CF135,Calc!CN135))</f>
        <v/>
      </c>
    </row>
    <row r="136">
      <c r="V136" s="8">
        <f>IF('Weekly data'!A136="","",'Weekly data'!A136)</f>
        <v/>
      </c>
      <c r="W136">
        <f>'Weekly data'!C136</f>
        <v/>
      </c>
      <c r="X136">
        <f>IF(OR($E$3="",V136=""),"",IF(ISNUMBER(INDEX('Weekly data'!$E136:$P136,$E$3)),INDEX('Weekly data'!$E136:$P136,$E$3),""))</f>
        <v/>
      </c>
      <c r="Y136">
        <f>IF($E$3="","",CHOOSE($E$3,Calc!D136,Calc!L136,Calc!T136,Calc!AB136,Calc!AJ136,Calc!AR136,Calc!AZ136,Calc!BH136,Calc!BP136,Calc!BX136,Calc!CF136,Calc!CN136))</f>
        <v/>
      </c>
    </row>
    <row r="137">
      <c r="V137" s="8">
        <f>IF('Weekly data'!A137="","",'Weekly data'!A137)</f>
        <v/>
      </c>
      <c r="W137">
        <f>'Weekly data'!C137</f>
        <v/>
      </c>
      <c r="X137">
        <f>IF(OR($E$3="",V137=""),"",IF(ISNUMBER(INDEX('Weekly data'!$E137:$P137,$E$3)),INDEX('Weekly data'!$E137:$P137,$E$3),""))</f>
        <v/>
      </c>
      <c r="Y137">
        <f>IF($E$3="","",CHOOSE($E$3,Calc!D137,Calc!L137,Calc!T137,Calc!AB137,Calc!AJ137,Calc!AR137,Calc!AZ137,Calc!BH137,Calc!BP137,Calc!BX137,Calc!CF137,Calc!CN137))</f>
        <v/>
      </c>
    </row>
    <row r="138">
      <c r="V138" s="8">
        <f>IF('Weekly data'!A138="","",'Weekly data'!A138)</f>
        <v/>
      </c>
      <c r="W138">
        <f>'Weekly data'!C138</f>
        <v/>
      </c>
      <c r="X138">
        <f>IF(OR($E$3="",V138=""),"",IF(ISNUMBER(INDEX('Weekly data'!$E138:$P138,$E$3)),INDEX('Weekly data'!$E138:$P138,$E$3),""))</f>
        <v/>
      </c>
      <c r="Y138">
        <f>IF($E$3="","",CHOOSE($E$3,Calc!D138,Calc!L138,Calc!T138,Calc!AB138,Calc!AJ138,Calc!AR138,Calc!AZ138,Calc!BH138,Calc!BP138,Calc!BX138,Calc!CF138,Calc!CN138))</f>
        <v/>
      </c>
    </row>
    <row r="139">
      <c r="V139" s="8">
        <f>IF('Weekly data'!A139="","",'Weekly data'!A139)</f>
        <v/>
      </c>
      <c r="W139">
        <f>'Weekly data'!C139</f>
        <v/>
      </c>
      <c r="X139">
        <f>IF(OR($E$3="",V139=""),"",IF(ISNUMBER(INDEX('Weekly data'!$E139:$P139,$E$3)),INDEX('Weekly data'!$E139:$P139,$E$3),""))</f>
        <v/>
      </c>
      <c r="Y139">
        <f>IF($E$3="","",CHOOSE($E$3,Calc!D139,Calc!L139,Calc!T139,Calc!AB139,Calc!AJ139,Calc!AR139,Calc!AZ139,Calc!BH139,Calc!BP139,Calc!BX139,Calc!CF139,Calc!CN139))</f>
        <v/>
      </c>
    </row>
    <row r="140">
      <c r="V140" s="8">
        <f>IF('Weekly data'!A140="","",'Weekly data'!A140)</f>
        <v/>
      </c>
      <c r="W140">
        <f>'Weekly data'!C140</f>
        <v/>
      </c>
      <c r="X140">
        <f>IF(OR($E$3="",V140=""),"",IF(ISNUMBER(INDEX('Weekly data'!$E140:$P140,$E$3)),INDEX('Weekly data'!$E140:$P140,$E$3),""))</f>
        <v/>
      </c>
      <c r="Y140">
        <f>IF($E$3="","",CHOOSE($E$3,Calc!D140,Calc!L140,Calc!T140,Calc!AB140,Calc!AJ140,Calc!AR140,Calc!AZ140,Calc!BH140,Calc!BP140,Calc!BX140,Calc!CF140,Calc!CN140))</f>
        <v/>
      </c>
    </row>
    <row r="141">
      <c r="V141" s="8">
        <f>IF('Weekly data'!A141="","",'Weekly data'!A141)</f>
        <v/>
      </c>
      <c r="W141">
        <f>'Weekly data'!C141</f>
        <v/>
      </c>
      <c r="X141">
        <f>IF(OR($E$3="",V141=""),"",IF(ISNUMBER(INDEX('Weekly data'!$E141:$P141,$E$3)),INDEX('Weekly data'!$E141:$P141,$E$3),""))</f>
        <v/>
      </c>
      <c r="Y141">
        <f>IF($E$3="","",CHOOSE($E$3,Calc!D141,Calc!L141,Calc!T141,Calc!AB141,Calc!AJ141,Calc!AR141,Calc!AZ141,Calc!BH141,Calc!BP141,Calc!BX141,Calc!CF141,Calc!CN141))</f>
        <v/>
      </c>
    </row>
    <row r="142">
      <c r="V142" s="8">
        <f>IF('Weekly data'!A142="","",'Weekly data'!A142)</f>
        <v/>
      </c>
      <c r="W142">
        <f>'Weekly data'!C142</f>
        <v/>
      </c>
      <c r="X142">
        <f>IF(OR($E$3="",V142=""),"",IF(ISNUMBER(INDEX('Weekly data'!$E142:$P142,$E$3)),INDEX('Weekly data'!$E142:$P142,$E$3),""))</f>
        <v/>
      </c>
      <c r="Y142">
        <f>IF($E$3="","",CHOOSE($E$3,Calc!D142,Calc!L142,Calc!T142,Calc!AB142,Calc!AJ142,Calc!AR142,Calc!AZ142,Calc!BH142,Calc!BP142,Calc!BX142,Calc!CF142,Calc!CN142))</f>
        <v/>
      </c>
    </row>
    <row r="143">
      <c r="V143" s="8">
        <f>IF('Weekly data'!A143="","",'Weekly data'!A143)</f>
        <v/>
      </c>
      <c r="W143">
        <f>'Weekly data'!C143</f>
        <v/>
      </c>
      <c r="X143">
        <f>IF(OR($E$3="",V143=""),"",IF(ISNUMBER(INDEX('Weekly data'!$E143:$P143,$E$3)),INDEX('Weekly data'!$E143:$P143,$E$3),""))</f>
        <v/>
      </c>
      <c r="Y143">
        <f>IF($E$3="","",CHOOSE($E$3,Calc!D143,Calc!L143,Calc!T143,Calc!AB143,Calc!AJ143,Calc!AR143,Calc!AZ143,Calc!BH143,Calc!BP143,Calc!BX143,Calc!CF143,Calc!CN143))</f>
        <v/>
      </c>
    </row>
    <row r="144">
      <c r="V144" s="8">
        <f>IF('Weekly data'!A144="","",'Weekly data'!A144)</f>
        <v/>
      </c>
      <c r="W144">
        <f>'Weekly data'!C144</f>
        <v/>
      </c>
      <c r="X144">
        <f>IF(OR($E$3="",V144=""),"",IF(ISNUMBER(INDEX('Weekly data'!$E144:$P144,$E$3)),INDEX('Weekly data'!$E144:$P144,$E$3),""))</f>
        <v/>
      </c>
      <c r="Y144">
        <f>IF($E$3="","",CHOOSE($E$3,Calc!D144,Calc!L144,Calc!T144,Calc!AB144,Calc!AJ144,Calc!AR144,Calc!AZ144,Calc!BH144,Calc!BP144,Calc!BX144,Calc!CF144,Calc!CN144))</f>
        <v/>
      </c>
    </row>
    <row r="145">
      <c r="V145" s="8">
        <f>IF('Weekly data'!A145="","",'Weekly data'!A145)</f>
        <v/>
      </c>
      <c r="W145">
        <f>'Weekly data'!C145</f>
        <v/>
      </c>
      <c r="X145">
        <f>IF(OR($E$3="",V145=""),"",IF(ISNUMBER(INDEX('Weekly data'!$E145:$P145,$E$3)),INDEX('Weekly data'!$E145:$P145,$E$3),""))</f>
        <v/>
      </c>
      <c r="Y145">
        <f>IF($E$3="","",CHOOSE($E$3,Calc!D145,Calc!L145,Calc!T145,Calc!AB145,Calc!AJ145,Calc!AR145,Calc!AZ145,Calc!BH145,Calc!BP145,Calc!BX145,Calc!CF145,Calc!CN145))</f>
        <v/>
      </c>
    </row>
    <row r="146">
      <c r="V146" s="8">
        <f>IF('Weekly data'!A146="","",'Weekly data'!A146)</f>
        <v/>
      </c>
      <c r="W146">
        <f>'Weekly data'!C146</f>
        <v/>
      </c>
      <c r="X146">
        <f>IF(OR($E$3="",V146=""),"",IF(ISNUMBER(INDEX('Weekly data'!$E146:$P146,$E$3)),INDEX('Weekly data'!$E146:$P146,$E$3),""))</f>
        <v/>
      </c>
      <c r="Y146">
        <f>IF($E$3="","",CHOOSE($E$3,Calc!D146,Calc!L146,Calc!T146,Calc!AB146,Calc!AJ146,Calc!AR146,Calc!AZ146,Calc!BH146,Calc!BP146,Calc!BX146,Calc!CF146,Calc!CN146))</f>
        <v/>
      </c>
    </row>
    <row r="147">
      <c r="V147" s="8">
        <f>IF('Weekly data'!A147="","",'Weekly data'!A147)</f>
        <v/>
      </c>
      <c r="W147">
        <f>'Weekly data'!C147</f>
        <v/>
      </c>
      <c r="X147">
        <f>IF(OR($E$3="",V147=""),"",IF(ISNUMBER(INDEX('Weekly data'!$E147:$P147,$E$3)),INDEX('Weekly data'!$E147:$P147,$E$3),""))</f>
        <v/>
      </c>
      <c r="Y147">
        <f>IF($E$3="","",CHOOSE($E$3,Calc!D147,Calc!L147,Calc!T147,Calc!AB147,Calc!AJ147,Calc!AR147,Calc!AZ147,Calc!BH147,Calc!BP147,Calc!BX147,Calc!CF147,Calc!CN147))</f>
        <v/>
      </c>
    </row>
    <row r="148">
      <c r="V148" s="8">
        <f>IF('Weekly data'!A148="","",'Weekly data'!A148)</f>
        <v/>
      </c>
      <c r="W148">
        <f>'Weekly data'!C148</f>
        <v/>
      </c>
      <c r="X148">
        <f>IF(OR($E$3="",V148=""),"",IF(ISNUMBER(INDEX('Weekly data'!$E148:$P148,$E$3)),INDEX('Weekly data'!$E148:$P148,$E$3),""))</f>
        <v/>
      </c>
      <c r="Y148">
        <f>IF($E$3="","",CHOOSE($E$3,Calc!D148,Calc!L148,Calc!T148,Calc!AB148,Calc!AJ148,Calc!AR148,Calc!AZ148,Calc!BH148,Calc!BP148,Calc!BX148,Calc!CF148,Calc!CN148))</f>
        <v/>
      </c>
    </row>
    <row r="149">
      <c r="V149" s="8">
        <f>IF('Weekly data'!A149="","",'Weekly data'!A149)</f>
        <v/>
      </c>
      <c r="W149">
        <f>'Weekly data'!C149</f>
        <v/>
      </c>
      <c r="X149">
        <f>IF(OR($E$3="",V149=""),"",IF(ISNUMBER(INDEX('Weekly data'!$E149:$P149,$E$3)),INDEX('Weekly data'!$E149:$P149,$E$3),""))</f>
        <v/>
      </c>
      <c r="Y149">
        <f>IF($E$3="","",CHOOSE($E$3,Calc!D149,Calc!L149,Calc!T149,Calc!AB149,Calc!AJ149,Calc!AR149,Calc!AZ149,Calc!BH149,Calc!BP149,Calc!BX149,Calc!CF149,Calc!CN149))</f>
        <v/>
      </c>
    </row>
    <row r="150">
      <c r="V150" s="8">
        <f>IF('Weekly data'!A150="","",'Weekly data'!A150)</f>
        <v/>
      </c>
      <c r="W150">
        <f>'Weekly data'!C150</f>
        <v/>
      </c>
      <c r="X150">
        <f>IF(OR($E$3="",V150=""),"",IF(ISNUMBER(INDEX('Weekly data'!$E150:$P150,$E$3)),INDEX('Weekly data'!$E150:$P150,$E$3),""))</f>
        <v/>
      </c>
      <c r="Y150">
        <f>IF($E$3="","",CHOOSE($E$3,Calc!D150,Calc!L150,Calc!T150,Calc!AB150,Calc!AJ150,Calc!AR150,Calc!AZ150,Calc!BH150,Calc!BP150,Calc!BX150,Calc!CF150,Calc!CN150))</f>
        <v/>
      </c>
    </row>
    <row r="151">
      <c r="V151" s="8">
        <f>IF('Weekly data'!A151="","",'Weekly data'!A151)</f>
        <v/>
      </c>
      <c r="W151">
        <f>'Weekly data'!C151</f>
        <v/>
      </c>
      <c r="X151">
        <f>IF(OR($E$3="",V151=""),"",IF(ISNUMBER(INDEX('Weekly data'!$E151:$P151,$E$3)),INDEX('Weekly data'!$E151:$P151,$E$3),""))</f>
        <v/>
      </c>
      <c r="Y151">
        <f>IF($E$3="","",CHOOSE($E$3,Calc!D151,Calc!L151,Calc!T151,Calc!AB151,Calc!AJ151,Calc!AR151,Calc!AZ151,Calc!BH151,Calc!BP151,Calc!BX151,Calc!CF151,Calc!CN151))</f>
        <v/>
      </c>
    </row>
    <row r="152">
      <c r="V152" s="8">
        <f>IF('Weekly data'!A152="","",'Weekly data'!A152)</f>
        <v/>
      </c>
      <c r="W152">
        <f>'Weekly data'!C152</f>
        <v/>
      </c>
      <c r="X152">
        <f>IF(OR($E$3="",V152=""),"",IF(ISNUMBER(INDEX('Weekly data'!$E152:$P152,$E$3)),INDEX('Weekly data'!$E152:$P152,$E$3),""))</f>
        <v/>
      </c>
      <c r="Y152">
        <f>IF($E$3="","",CHOOSE($E$3,Calc!D152,Calc!L152,Calc!T152,Calc!AB152,Calc!AJ152,Calc!AR152,Calc!AZ152,Calc!BH152,Calc!BP152,Calc!BX152,Calc!CF152,Calc!CN152))</f>
        <v/>
      </c>
    </row>
    <row r="153">
      <c r="V153" s="8">
        <f>IF('Weekly data'!A153="","",'Weekly data'!A153)</f>
        <v/>
      </c>
      <c r="W153">
        <f>'Weekly data'!C153</f>
        <v/>
      </c>
      <c r="X153">
        <f>IF(OR($E$3="",V153=""),"",IF(ISNUMBER(INDEX('Weekly data'!$E153:$P153,$E$3)),INDEX('Weekly data'!$E153:$P153,$E$3),""))</f>
        <v/>
      </c>
      <c r="Y153">
        <f>IF($E$3="","",CHOOSE($E$3,Calc!D153,Calc!L153,Calc!T153,Calc!AB153,Calc!AJ153,Calc!AR153,Calc!AZ153,Calc!BH153,Calc!BP153,Calc!BX153,Calc!CF153,Calc!CN153))</f>
        <v/>
      </c>
    </row>
    <row r="154">
      <c r="V154" s="8">
        <f>IF('Weekly data'!A154="","",'Weekly data'!A154)</f>
        <v/>
      </c>
      <c r="W154">
        <f>'Weekly data'!C154</f>
        <v/>
      </c>
      <c r="X154">
        <f>IF(OR($E$3="",V154=""),"",IF(ISNUMBER(INDEX('Weekly data'!$E154:$P154,$E$3)),INDEX('Weekly data'!$E154:$P154,$E$3),""))</f>
        <v/>
      </c>
      <c r="Y154">
        <f>IF($E$3="","",CHOOSE($E$3,Calc!D154,Calc!L154,Calc!T154,Calc!AB154,Calc!AJ154,Calc!AR154,Calc!AZ154,Calc!BH154,Calc!BP154,Calc!BX154,Calc!CF154,Calc!CN154))</f>
        <v/>
      </c>
    </row>
    <row r="155">
      <c r="V155" s="8">
        <f>IF('Weekly data'!A155="","",'Weekly data'!A155)</f>
        <v/>
      </c>
      <c r="W155">
        <f>'Weekly data'!C155</f>
        <v/>
      </c>
      <c r="X155">
        <f>IF(OR($E$3="",V155=""),"",IF(ISNUMBER(INDEX('Weekly data'!$E155:$P155,$E$3)),INDEX('Weekly data'!$E155:$P155,$E$3),""))</f>
        <v/>
      </c>
      <c r="Y155">
        <f>IF($E$3="","",CHOOSE($E$3,Calc!D155,Calc!L155,Calc!T155,Calc!AB155,Calc!AJ155,Calc!AR155,Calc!AZ155,Calc!BH155,Calc!BP155,Calc!BX155,Calc!CF155,Calc!CN155))</f>
        <v/>
      </c>
    </row>
    <row r="156">
      <c r="V156" s="8">
        <f>IF('Weekly data'!A156="","",'Weekly data'!A156)</f>
        <v/>
      </c>
      <c r="W156">
        <f>'Weekly data'!C156</f>
        <v/>
      </c>
      <c r="X156">
        <f>IF(OR($E$3="",V156=""),"",IF(ISNUMBER(INDEX('Weekly data'!$E156:$P156,$E$3)),INDEX('Weekly data'!$E156:$P156,$E$3),""))</f>
        <v/>
      </c>
      <c r="Y156">
        <f>IF($E$3="","",CHOOSE($E$3,Calc!D156,Calc!L156,Calc!T156,Calc!AB156,Calc!AJ156,Calc!AR156,Calc!AZ156,Calc!BH156,Calc!BP156,Calc!BX156,Calc!CF156,Calc!CN156))</f>
        <v/>
      </c>
    </row>
    <row r="157">
      <c r="V157" s="8">
        <f>IF('Weekly data'!A157="","",'Weekly data'!A157)</f>
        <v/>
      </c>
      <c r="W157">
        <f>'Weekly data'!C157</f>
        <v/>
      </c>
      <c r="X157">
        <f>IF(OR($E$3="",V157=""),"",IF(ISNUMBER(INDEX('Weekly data'!$E157:$P157,$E$3)),INDEX('Weekly data'!$E157:$P157,$E$3),""))</f>
        <v/>
      </c>
      <c r="Y157">
        <f>IF($E$3="","",CHOOSE($E$3,Calc!D157,Calc!L157,Calc!T157,Calc!AB157,Calc!AJ157,Calc!AR157,Calc!AZ157,Calc!BH157,Calc!BP157,Calc!BX157,Calc!CF157,Calc!CN157))</f>
        <v/>
      </c>
    </row>
    <row r="158">
      <c r="V158" s="8">
        <f>IF('Weekly data'!A158="","",'Weekly data'!A158)</f>
        <v/>
      </c>
      <c r="W158">
        <f>'Weekly data'!C158</f>
        <v/>
      </c>
      <c r="X158">
        <f>IF(OR($E$3="",V158=""),"",IF(ISNUMBER(INDEX('Weekly data'!$E158:$P158,$E$3)),INDEX('Weekly data'!$E158:$P158,$E$3),""))</f>
        <v/>
      </c>
      <c r="Y158">
        <f>IF($E$3="","",CHOOSE($E$3,Calc!D158,Calc!L158,Calc!T158,Calc!AB158,Calc!AJ158,Calc!AR158,Calc!AZ158,Calc!BH158,Calc!BP158,Calc!BX158,Calc!CF158,Calc!CN158))</f>
        <v/>
      </c>
    </row>
    <row r="159">
      <c r="V159" s="8">
        <f>IF('Weekly data'!A159="","",'Weekly data'!A159)</f>
        <v/>
      </c>
      <c r="W159">
        <f>'Weekly data'!C159</f>
        <v/>
      </c>
      <c r="X159">
        <f>IF(OR($E$3="",V159=""),"",IF(ISNUMBER(INDEX('Weekly data'!$E159:$P159,$E$3)),INDEX('Weekly data'!$E159:$P159,$E$3),""))</f>
        <v/>
      </c>
      <c r="Y159">
        <f>IF($E$3="","",CHOOSE($E$3,Calc!D159,Calc!L159,Calc!T159,Calc!AB159,Calc!AJ159,Calc!AR159,Calc!AZ159,Calc!BH159,Calc!BP159,Calc!BX159,Calc!CF159,Calc!CN159))</f>
        <v/>
      </c>
    </row>
    <row r="160">
      <c r="V160" s="8">
        <f>IF('Weekly data'!A160="","",'Weekly data'!A160)</f>
        <v/>
      </c>
      <c r="W160">
        <f>'Weekly data'!C160</f>
        <v/>
      </c>
      <c r="X160">
        <f>IF(OR($E$3="",V160=""),"",IF(ISNUMBER(INDEX('Weekly data'!$E160:$P160,$E$3)),INDEX('Weekly data'!$E160:$P160,$E$3),""))</f>
        <v/>
      </c>
      <c r="Y160">
        <f>IF($E$3="","",CHOOSE($E$3,Calc!D160,Calc!L160,Calc!T160,Calc!AB160,Calc!AJ160,Calc!AR160,Calc!AZ160,Calc!BH160,Calc!BP160,Calc!BX160,Calc!CF160,Calc!CN160))</f>
        <v/>
      </c>
    </row>
    <row r="161">
      <c r="V161" s="8">
        <f>IF('Weekly data'!A161="","",'Weekly data'!A161)</f>
        <v/>
      </c>
      <c r="W161">
        <f>'Weekly data'!C161</f>
        <v/>
      </c>
      <c r="X161">
        <f>IF(OR($E$3="",V161=""),"",IF(ISNUMBER(INDEX('Weekly data'!$E161:$P161,$E$3)),INDEX('Weekly data'!$E161:$P161,$E$3),""))</f>
        <v/>
      </c>
      <c r="Y161">
        <f>IF($E$3="","",CHOOSE($E$3,Calc!D161,Calc!L161,Calc!T161,Calc!AB161,Calc!AJ161,Calc!AR161,Calc!AZ161,Calc!BH161,Calc!BP161,Calc!BX161,Calc!CF161,Calc!CN161))</f>
        <v/>
      </c>
    </row>
    <row r="162">
      <c r="V162" s="8">
        <f>IF('Weekly data'!A162="","",'Weekly data'!A162)</f>
        <v/>
      </c>
      <c r="W162">
        <f>'Weekly data'!C162</f>
        <v/>
      </c>
      <c r="X162">
        <f>IF(OR($E$3="",V162=""),"",IF(ISNUMBER(INDEX('Weekly data'!$E162:$P162,$E$3)),INDEX('Weekly data'!$E162:$P162,$E$3),""))</f>
        <v/>
      </c>
      <c r="Y162">
        <f>IF($E$3="","",CHOOSE($E$3,Calc!D162,Calc!L162,Calc!T162,Calc!AB162,Calc!AJ162,Calc!AR162,Calc!AZ162,Calc!BH162,Calc!BP162,Calc!BX162,Calc!CF162,Calc!CN162))</f>
        <v/>
      </c>
    </row>
    <row r="163">
      <c r="V163" s="8">
        <f>IF('Weekly data'!A163="","",'Weekly data'!A163)</f>
        <v/>
      </c>
      <c r="W163">
        <f>'Weekly data'!C163</f>
        <v/>
      </c>
      <c r="X163">
        <f>IF(OR($E$3="",V163=""),"",IF(ISNUMBER(INDEX('Weekly data'!$E163:$P163,$E$3)),INDEX('Weekly data'!$E163:$P163,$E$3),""))</f>
        <v/>
      </c>
      <c r="Y163">
        <f>IF($E$3="","",CHOOSE($E$3,Calc!D163,Calc!L163,Calc!T163,Calc!AB163,Calc!AJ163,Calc!AR163,Calc!AZ163,Calc!BH163,Calc!BP163,Calc!BX163,Calc!CF163,Calc!CN163))</f>
        <v/>
      </c>
    </row>
    <row r="164">
      <c r="V164" s="8">
        <f>IF('Weekly data'!A164="","",'Weekly data'!A164)</f>
        <v/>
      </c>
      <c r="W164">
        <f>'Weekly data'!C164</f>
        <v/>
      </c>
      <c r="X164">
        <f>IF(OR($E$3="",V164=""),"",IF(ISNUMBER(INDEX('Weekly data'!$E164:$P164,$E$3)),INDEX('Weekly data'!$E164:$P164,$E$3),""))</f>
        <v/>
      </c>
      <c r="Y164">
        <f>IF($E$3="","",CHOOSE($E$3,Calc!D164,Calc!L164,Calc!T164,Calc!AB164,Calc!AJ164,Calc!AR164,Calc!AZ164,Calc!BH164,Calc!BP164,Calc!BX164,Calc!CF164,Calc!CN164))</f>
        <v/>
      </c>
    </row>
    <row r="165">
      <c r="V165" s="8">
        <f>IF('Weekly data'!A165="","",'Weekly data'!A165)</f>
        <v/>
      </c>
      <c r="W165">
        <f>'Weekly data'!C165</f>
        <v/>
      </c>
      <c r="X165">
        <f>IF(OR($E$3="",V165=""),"",IF(ISNUMBER(INDEX('Weekly data'!$E165:$P165,$E$3)),INDEX('Weekly data'!$E165:$P165,$E$3),""))</f>
        <v/>
      </c>
      <c r="Y165">
        <f>IF($E$3="","",CHOOSE($E$3,Calc!D165,Calc!L165,Calc!T165,Calc!AB165,Calc!AJ165,Calc!AR165,Calc!AZ165,Calc!BH165,Calc!BP165,Calc!BX165,Calc!CF165,Calc!CN165))</f>
        <v/>
      </c>
    </row>
  </sheetData>
  <dataValidations count="1">
    <dataValidation sqref="B3" showDropDown="0" showInputMessage="0" showErrorMessage="0" allowBlank="0" type="list">
      <formula1>=Metrics!$C$6:$C$17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5" customWidth="1" min="4" max="4"/>
    <col width="15" customWidth="1" min="5" max="5"/>
    <col width="40" customWidth="1" min="6" max="6"/>
  </cols>
  <sheetData>
    <row r="1">
      <c r="A1" s="1" t="inlineStr">
        <is>
          <t>Forecast bridge: why the quarter forecast moved this week</t>
        </is>
      </c>
    </row>
    <row r="2">
      <c r="A2" s="2" t="inlineStr">
        <is>
          <t>Last week's forecast plus each movement must equal this week's forecast. The check cell should read 0.</t>
        </is>
      </c>
    </row>
    <row r="4">
      <c r="A4" s="34" t="inlineStr">
        <is>
          <t>Last week's quarter forecast</t>
        </is>
      </c>
      <c r="B4" s="35">
        <f>IF(OR(Setup!$B$12="",N(Setup!$B$12)&lt;2),"",INDEX('Weekly data'!$H$6:$H$165,Setup!$B$12-1))</f>
        <v/>
      </c>
    </row>
    <row r="5">
      <c r="A5" s="16" t="inlineStr">
        <is>
          <t>New deals added to the forecast</t>
        </is>
      </c>
      <c r="B5" s="15" t="n"/>
    </row>
    <row r="6">
      <c r="A6" s="16" t="inlineStr">
        <is>
          <t>Upside deals moved into the forecast</t>
        </is>
      </c>
      <c r="B6" s="15" t="n"/>
    </row>
    <row r="7">
      <c r="A7" s="16" t="inlineStr">
        <is>
          <t>Deals slipped to next quarter</t>
        </is>
      </c>
      <c r="B7" s="15" t="n"/>
    </row>
    <row r="8">
      <c r="A8" s="16" t="inlineStr">
        <is>
          <t>Deals closed lost</t>
        </is>
      </c>
      <c r="B8" s="15" t="n"/>
    </row>
    <row r="9">
      <c r="A9" s="16" t="inlineStr">
        <is>
          <t>Amount changes on forecast deals</t>
        </is>
      </c>
      <c r="B9" s="15" t="n"/>
    </row>
    <row r="10">
      <c r="A10" s="16" t="inlineStr">
        <is>
          <t>Other (probability or model changes)</t>
        </is>
      </c>
      <c r="B10" s="15" t="n"/>
    </row>
    <row r="11">
      <c r="A11" s="34" t="inlineStr">
        <is>
          <t>This week's forecast (bridge)</t>
        </is>
      </c>
      <c r="B11" s="35">
        <f>IF(B4="","",B4+SUM(B5:B10))</f>
        <v/>
      </c>
    </row>
    <row r="12">
      <c r="A12" s="34" t="inlineStr">
        <is>
          <t>This week's forecast (Weekly data)</t>
        </is>
      </c>
      <c r="B12" s="35">
        <f>IF(Setup!$B$12="","",INDEX('Weekly data'!$H$6:$H$165,Setup!$B$12))</f>
        <v/>
      </c>
    </row>
    <row r="13">
      <c r="A13" s="34" t="inlineStr">
        <is>
          <t>Check (should be 0)</t>
        </is>
      </c>
      <c r="B13" s="35">
        <f>IF(OR(B11="",B12=""),"",B12-B11)</f>
        <v/>
      </c>
    </row>
    <row r="15">
      <c r="A15" s="3" t="inlineStr">
        <is>
          <t>Forecast range this week</t>
        </is>
      </c>
    </row>
    <row r="16">
      <c r="A16" t="inlineStr">
        <is>
          <t>Low</t>
        </is>
      </c>
      <c r="B16" s="20" t="n"/>
    </row>
    <row r="17">
      <c r="A17" t="inlineStr">
        <is>
          <t>Base</t>
        </is>
      </c>
      <c r="B17" s="20" t="n"/>
    </row>
    <row r="18">
      <c r="A18" t="inlineStr">
        <is>
          <t>High</t>
        </is>
      </c>
      <c r="B18" s="20" t="n"/>
    </row>
    <row r="19">
      <c r="A19" t="inlineStr">
        <is>
          <t>Base vs quarter plan</t>
        </is>
      </c>
      <c r="B19" s="36">
        <f>IF(OR(NOT(ISNUMBER(B17)),NOT(ISNUMBER('WBR pack'!E10))),"",B17-'WBR pack'!E10)</f>
        <v/>
      </c>
    </row>
    <row r="21">
      <c r="A21" s="9" t="inlineStr">
        <is>
          <t>Deal slipped out of quarter</t>
        </is>
      </c>
      <c r="B21" s="9" t="inlineStr">
        <is>
          <t>Segment</t>
        </is>
      </c>
      <c r="C21" s="9" t="inlineStr">
        <is>
          <t>ARR</t>
        </is>
      </c>
      <c r="D21" s="9" t="inlineStr">
        <is>
          <t>Old close date</t>
        </is>
      </c>
      <c r="E21" s="9" t="inlineStr">
        <is>
          <t>New close date</t>
        </is>
      </c>
      <c r="F21" s="9" t="inlineStr">
        <is>
          <t>Reason given</t>
        </is>
      </c>
    </row>
    <row r="22">
      <c r="A22" s="5" t="n"/>
      <c r="B22" s="5" t="n"/>
      <c r="C22" s="15" t="n"/>
      <c r="D22" s="5" t="n"/>
      <c r="E22" s="5" t="n"/>
      <c r="F22" s="5" t="n"/>
    </row>
    <row r="23">
      <c r="A23" s="5" t="n"/>
      <c r="B23" s="5" t="n"/>
      <c r="C23" s="15" t="n"/>
      <c r="D23" s="5" t="n"/>
      <c r="E23" s="5" t="n"/>
      <c r="F23" s="5" t="n"/>
    </row>
    <row r="24">
      <c r="A24" s="5" t="n"/>
      <c r="B24" s="5" t="n"/>
      <c r="C24" s="15" t="n"/>
      <c r="D24" s="5" t="n"/>
      <c r="E24" s="5" t="n"/>
      <c r="F24" s="5" t="n"/>
    </row>
    <row r="25">
      <c r="A25" s="5" t="n"/>
      <c r="B25" s="5" t="n"/>
      <c r="C25" s="15" t="n"/>
      <c r="D25" s="5" t="n"/>
      <c r="E25" s="5" t="n"/>
      <c r="F25" s="5" t="n"/>
    </row>
    <row r="26">
      <c r="A26" s="5" t="n"/>
      <c r="B26" s="5" t="n"/>
      <c r="C26" s="15" t="n"/>
      <c r="D26" s="5" t="n"/>
      <c r="E26" s="5" t="n"/>
      <c r="F26" s="5" t="n"/>
    </row>
    <row r="27">
      <c r="A27" s="5" t="n"/>
      <c r="B27" s="5" t="n"/>
      <c r="C27" s="15" t="n"/>
      <c r="D27" s="5" t="n"/>
      <c r="E27" s="5" t="n"/>
      <c r="F27" s="5" t="n"/>
    </row>
    <row r="28">
      <c r="A28" s="5" t="n"/>
      <c r="B28" s="5" t="n"/>
      <c r="C28" s="15" t="n"/>
      <c r="D28" s="5" t="n"/>
      <c r="E28" s="5" t="n"/>
      <c r="F28" s="5" t="n"/>
    </row>
    <row r="29">
      <c r="A29" s="5" t="n"/>
      <c r="B29" s="5" t="n"/>
      <c r="C29" s="15" t="n"/>
      <c r="D29" s="5" t="n"/>
      <c r="E29" s="5" t="n"/>
      <c r="F29" s="5" t="n"/>
    </row>
    <row r="30">
      <c r="A30" s="5" t="n"/>
      <c r="B30" s="5" t="n"/>
      <c r="C30" s="15" t="n"/>
      <c r="D30" s="5" t="n"/>
      <c r="E30" s="5" t="n"/>
      <c r="F30" s="5" t="n"/>
    </row>
    <row r="31">
      <c r="A31" s="5" t="n"/>
      <c r="B31" s="5" t="n"/>
      <c r="C31" s="15" t="n"/>
      <c r="D31" s="5" t="n"/>
      <c r="E31" s="5" t="n"/>
      <c r="F31" s="5" t="n"/>
    </row>
    <row r="32">
      <c r="A32" t="inlineStr">
        <is>
          <t>Total slipped ARR</t>
        </is>
      </c>
      <c r="C32" s="36">
        <f>SUM(C22:C31)</f>
        <v/>
      </c>
    </row>
    <row r="33">
      <c r="A33" s="2" t="inlineStr">
        <is>
          <t>Check: total slipped ARR should equal the 'Deals slipped' line above (as a positive number).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50" customWidth="1" min="3" max="3"/>
    <col width="18" customWidth="1" min="4" max="4"/>
    <col width="12" customWidth="1" min="5" max="5"/>
    <col width="11" customWidth="1" min="6" max="6"/>
    <col width="45" customWidth="1" min="7" max="7"/>
  </cols>
  <sheetData>
    <row r="1">
      <c r="A1" s="1" t="inlineStr">
        <is>
          <t>Action log</t>
        </is>
      </c>
    </row>
    <row r="2">
      <c r="A2" s="2" t="inlineStr">
        <is>
          <t>Every question raised in the WBR gets an owner and a due date. Unanswered items open the next meeting.</t>
        </is>
      </c>
    </row>
    <row r="4">
      <c r="A4" s="9" t="inlineStr">
        <is>
          <t>Date raised</t>
        </is>
      </c>
      <c r="B4" s="9" t="inlineStr">
        <is>
          <t>Metric</t>
        </is>
      </c>
      <c r="C4" s="9" t="inlineStr">
        <is>
          <t>Question</t>
        </is>
      </c>
      <c r="D4" s="9" t="inlineStr">
        <is>
          <t>Owner</t>
        </is>
      </c>
      <c r="E4" s="9" t="inlineStr">
        <is>
          <t>Due</t>
        </is>
      </c>
      <c r="F4" s="9" t="inlineStr">
        <is>
          <t>Status</t>
        </is>
      </c>
      <c r="G4" s="9" t="inlineStr">
        <is>
          <t>Answer</t>
        </is>
      </c>
      <c r="I4" t="inlineStr">
        <is>
          <t>Open items</t>
        </is>
      </c>
      <c r="J4">
        <f>COUNTIF(F5:F44,"Open")</f>
        <v/>
      </c>
    </row>
    <row r="5">
      <c r="A5" s="37" t="n"/>
      <c r="B5" s="11" t="n"/>
      <c r="C5" s="11" t="n"/>
      <c r="D5" s="11" t="n"/>
      <c r="E5" s="37" t="n"/>
      <c r="F5" s="11" t="n"/>
      <c r="G5" s="11" t="n"/>
    </row>
    <row r="6">
      <c r="A6" s="37" t="n"/>
      <c r="B6" s="11" t="n"/>
      <c r="C6" s="11" t="n"/>
      <c r="D6" s="11" t="n"/>
      <c r="E6" s="37" t="n"/>
      <c r="F6" s="11" t="n"/>
      <c r="G6" s="11" t="n"/>
    </row>
    <row r="7">
      <c r="A7" s="37" t="n"/>
      <c r="B7" s="11" t="n"/>
      <c r="C7" s="11" t="n"/>
      <c r="D7" s="11" t="n"/>
      <c r="E7" s="37" t="n"/>
      <c r="F7" s="11" t="n"/>
      <c r="G7" s="11" t="n"/>
    </row>
    <row r="8">
      <c r="A8" s="37" t="n"/>
      <c r="B8" s="11" t="n"/>
      <c r="C8" s="11" t="n"/>
      <c r="D8" s="11" t="n"/>
      <c r="E8" s="37" t="n"/>
      <c r="F8" s="11" t="n"/>
      <c r="G8" s="11" t="n"/>
    </row>
    <row r="9">
      <c r="A9" s="37" t="n"/>
      <c r="B9" s="11" t="n"/>
      <c r="C9" s="11" t="n"/>
      <c r="D9" s="11" t="n"/>
      <c r="E9" s="37" t="n"/>
      <c r="F9" s="11" t="n"/>
      <c r="G9" s="11" t="n"/>
    </row>
    <row r="10">
      <c r="A10" s="37" t="n"/>
      <c r="B10" s="11" t="n"/>
      <c r="C10" s="11" t="n"/>
      <c r="D10" s="11" t="n"/>
      <c r="E10" s="37" t="n"/>
      <c r="F10" s="11" t="n"/>
      <c r="G10" s="11" t="n"/>
    </row>
    <row r="11">
      <c r="A11" s="37" t="n"/>
      <c r="B11" s="11" t="n"/>
      <c r="C11" s="11" t="n"/>
      <c r="D11" s="11" t="n"/>
      <c r="E11" s="37" t="n"/>
      <c r="F11" s="11" t="n"/>
      <c r="G11" s="11" t="n"/>
    </row>
    <row r="12">
      <c r="A12" s="37" t="n"/>
      <c r="B12" s="11" t="n"/>
      <c r="C12" s="11" t="n"/>
      <c r="D12" s="11" t="n"/>
      <c r="E12" s="37" t="n"/>
      <c r="F12" s="11" t="n"/>
      <c r="G12" s="11" t="n"/>
    </row>
    <row r="13">
      <c r="A13" s="37" t="n"/>
      <c r="B13" s="11" t="n"/>
      <c r="C13" s="11" t="n"/>
      <c r="D13" s="11" t="n"/>
      <c r="E13" s="37" t="n"/>
      <c r="F13" s="11" t="n"/>
      <c r="G13" s="11" t="n"/>
    </row>
    <row r="14">
      <c r="A14" s="37" t="n"/>
      <c r="B14" s="11" t="n"/>
      <c r="C14" s="11" t="n"/>
      <c r="D14" s="11" t="n"/>
      <c r="E14" s="37" t="n"/>
      <c r="F14" s="11" t="n"/>
      <c r="G14" s="11" t="n"/>
    </row>
    <row r="15">
      <c r="A15" s="37" t="n"/>
      <c r="B15" s="11" t="n"/>
      <c r="C15" s="11" t="n"/>
      <c r="D15" s="11" t="n"/>
      <c r="E15" s="37" t="n"/>
      <c r="F15" s="11" t="n"/>
      <c r="G15" s="11" t="n"/>
    </row>
    <row r="16">
      <c r="A16" s="37" t="n"/>
      <c r="B16" s="11" t="n"/>
      <c r="C16" s="11" t="n"/>
      <c r="D16" s="11" t="n"/>
      <c r="E16" s="37" t="n"/>
      <c r="F16" s="11" t="n"/>
      <c r="G16" s="11" t="n"/>
    </row>
    <row r="17">
      <c r="A17" s="37" t="n"/>
      <c r="B17" s="11" t="n"/>
      <c r="C17" s="11" t="n"/>
      <c r="D17" s="11" t="n"/>
      <c r="E17" s="37" t="n"/>
      <c r="F17" s="11" t="n"/>
      <c r="G17" s="11" t="n"/>
    </row>
    <row r="18">
      <c r="A18" s="37" t="n"/>
      <c r="B18" s="11" t="n"/>
      <c r="C18" s="11" t="n"/>
      <c r="D18" s="11" t="n"/>
      <c r="E18" s="37" t="n"/>
      <c r="F18" s="11" t="n"/>
      <c r="G18" s="11" t="n"/>
    </row>
    <row r="19">
      <c r="A19" s="37" t="n"/>
      <c r="B19" s="11" t="n"/>
      <c r="C19" s="11" t="n"/>
      <c r="D19" s="11" t="n"/>
      <c r="E19" s="37" t="n"/>
      <c r="F19" s="11" t="n"/>
      <c r="G19" s="11" t="n"/>
    </row>
    <row r="20">
      <c r="A20" s="37" t="n"/>
      <c r="B20" s="11" t="n"/>
      <c r="C20" s="11" t="n"/>
      <c r="D20" s="11" t="n"/>
      <c r="E20" s="37" t="n"/>
      <c r="F20" s="11" t="n"/>
      <c r="G20" s="11" t="n"/>
    </row>
    <row r="21">
      <c r="A21" s="37" t="n"/>
      <c r="B21" s="11" t="n"/>
      <c r="C21" s="11" t="n"/>
      <c r="D21" s="11" t="n"/>
      <c r="E21" s="37" t="n"/>
      <c r="F21" s="11" t="n"/>
      <c r="G21" s="11" t="n"/>
    </row>
    <row r="22">
      <c r="A22" s="37" t="n"/>
      <c r="B22" s="11" t="n"/>
      <c r="C22" s="11" t="n"/>
      <c r="D22" s="11" t="n"/>
      <c r="E22" s="37" t="n"/>
      <c r="F22" s="11" t="n"/>
      <c r="G22" s="11" t="n"/>
    </row>
    <row r="23">
      <c r="A23" s="37" t="n"/>
      <c r="B23" s="11" t="n"/>
      <c r="C23" s="11" t="n"/>
      <c r="D23" s="11" t="n"/>
      <c r="E23" s="37" t="n"/>
      <c r="F23" s="11" t="n"/>
      <c r="G23" s="11" t="n"/>
    </row>
    <row r="24">
      <c r="A24" s="37" t="n"/>
      <c r="B24" s="11" t="n"/>
      <c r="C24" s="11" t="n"/>
      <c r="D24" s="11" t="n"/>
      <c r="E24" s="37" t="n"/>
      <c r="F24" s="11" t="n"/>
      <c r="G24" s="11" t="n"/>
    </row>
    <row r="25">
      <c r="A25" s="37" t="n"/>
      <c r="B25" s="11" t="n"/>
      <c r="C25" s="11" t="n"/>
      <c r="D25" s="11" t="n"/>
      <c r="E25" s="37" t="n"/>
      <c r="F25" s="11" t="n"/>
      <c r="G25" s="11" t="n"/>
    </row>
    <row r="26">
      <c r="A26" s="37" t="n"/>
      <c r="B26" s="11" t="n"/>
      <c r="C26" s="11" t="n"/>
      <c r="D26" s="11" t="n"/>
      <c r="E26" s="37" t="n"/>
      <c r="F26" s="11" t="n"/>
      <c r="G26" s="11" t="n"/>
    </row>
    <row r="27">
      <c r="A27" s="37" t="n"/>
      <c r="B27" s="11" t="n"/>
      <c r="C27" s="11" t="n"/>
      <c r="D27" s="11" t="n"/>
      <c r="E27" s="37" t="n"/>
      <c r="F27" s="11" t="n"/>
      <c r="G27" s="11" t="n"/>
    </row>
    <row r="28">
      <c r="A28" s="37" t="n"/>
      <c r="B28" s="11" t="n"/>
      <c r="C28" s="11" t="n"/>
      <c r="D28" s="11" t="n"/>
      <c r="E28" s="37" t="n"/>
      <c r="F28" s="11" t="n"/>
      <c r="G28" s="11" t="n"/>
    </row>
    <row r="29">
      <c r="A29" s="37" t="n"/>
      <c r="B29" s="11" t="n"/>
      <c r="C29" s="11" t="n"/>
      <c r="D29" s="11" t="n"/>
      <c r="E29" s="37" t="n"/>
      <c r="F29" s="11" t="n"/>
      <c r="G29" s="11" t="n"/>
    </row>
    <row r="30">
      <c r="A30" s="37" t="n"/>
      <c r="B30" s="11" t="n"/>
      <c r="C30" s="11" t="n"/>
      <c r="D30" s="11" t="n"/>
      <c r="E30" s="37" t="n"/>
      <c r="F30" s="11" t="n"/>
      <c r="G30" s="11" t="n"/>
    </row>
    <row r="31">
      <c r="A31" s="37" t="n"/>
      <c r="B31" s="11" t="n"/>
      <c r="C31" s="11" t="n"/>
      <c r="D31" s="11" t="n"/>
      <c r="E31" s="37" t="n"/>
      <c r="F31" s="11" t="n"/>
      <c r="G31" s="11" t="n"/>
    </row>
    <row r="32">
      <c r="A32" s="37" t="n"/>
      <c r="B32" s="11" t="n"/>
      <c r="C32" s="11" t="n"/>
      <c r="D32" s="11" t="n"/>
      <c r="E32" s="37" t="n"/>
      <c r="F32" s="11" t="n"/>
      <c r="G32" s="11" t="n"/>
    </row>
    <row r="33">
      <c r="A33" s="37" t="n"/>
      <c r="B33" s="11" t="n"/>
      <c r="C33" s="11" t="n"/>
      <c r="D33" s="11" t="n"/>
      <c r="E33" s="37" t="n"/>
      <c r="F33" s="11" t="n"/>
      <c r="G33" s="11" t="n"/>
    </row>
    <row r="34">
      <c r="A34" s="37" t="n"/>
      <c r="B34" s="11" t="n"/>
      <c r="C34" s="11" t="n"/>
      <c r="D34" s="11" t="n"/>
      <c r="E34" s="37" t="n"/>
      <c r="F34" s="11" t="n"/>
      <c r="G34" s="11" t="n"/>
    </row>
    <row r="35">
      <c r="A35" s="37" t="n"/>
      <c r="B35" s="11" t="n"/>
      <c r="C35" s="11" t="n"/>
      <c r="D35" s="11" t="n"/>
      <c r="E35" s="37" t="n"/>
      <c r="F35" s="11" t="n"/>
      <c r="G35" s="11" t="n"/>
    </row>
    <row r="36">
      <c r="A36" s="37" t="n"/>
      <c r="B36" s="11" t="n"/>
      <c r="C36" s="11" t="n"/>
      <c r="D36" s="11" t="n"/>
      <c r="E36" s="37" t="n"/>
      <c r="F36" s="11" t="n"/>
      <c r="G36" s="11" t="n"/>
    </row>
    <row r="37">
      <c r="A37" s="37" t="n"/>
      <c r="B37" s="11" t="n"/>
      <c r="C37" s="11" t="n"/>
      <c r="D37" s="11" t="n"/>
      <c r="E37" s="37" t="n"/>
      <c r="F37" s="11" t="n"/>
      <c r="G37" s="11" t="n"/>
    </row>
    <row r="38">
      <c r="A38" s="37" t="n"/>
      <c r="B38" s="11" t="n"/>
      <c r="C38" s="11" t="n"/>
      <c r="D38" s="11" t="n"/>
      <c r="E38" s="37" t="n"/>
      <c r="F38" s="11" t="n"/>
      <c r="G38" s="11" t="n"/>
    </row>
    <row r="39">
      <c r="A39" s="37" t="n"/>
      <c r="B39" s="11" t="n"/>
      <c r="C39" s="11" t="n"/>
      <c r="D39" s="11" t="n"/>
      <c r="E39" s="37" t="n"/>
      <c r="F39" s="11" t="n"/>
      <c r="G39" s="11" t="n"/>
    </row>
    <row r="40">
      <c r="A40" s="37" t="n"/>
      <c r="B40" s="11" t="n"/>
      <c r="C40" s="11" t="n"/>
      <c r="D40" s="11" t="n"/>
      <c r="E40" s="37" t="n"/>
      <c r="F40" s="11" t="n"/>
      <c r="G40" s="11" t="n"/>
    </row>
    <row r="41">
      <c r="A41" s="37" t="n"/>
      <c r="B41" s="11" t="n"/>
      <c r="C41" s="11" t="n"/>
      <c r="D41" s="11" t="n"/>
      <c r="E41" s="37" t="n"/>
      <c r="F41" s="11" t="n"/>
      <c r="G41" s="11" t="n"/>
    </row>
    <row r="42">
      <c r="A42" s="37" t="n"/>
      <c r="B42" s="11" t="n"/>
      <c r="C42" s="11" t="n"/>
      <c r="D42" s="11" t="n"/>
      <c r="E42" s="37" t="n"/>
      <c r="F42" s="11" t="n"/>
      <c r="G42" s="11" t="n"/>
    </row>
    <row r="43">
      <c r="A43" s="37" t="n"/>
      <c r="B43" s="11" t="n"/>
      <c r="C43" s="11" t="n"/>
      <c r="D43" s="11" t="n"/>
      <c r="E43" s="37" t="n"/>
      <c r="F43" s="11" t="n"/>
      <c r="G43" s="11" t="n"/>
    </row>
    <row r="44">
      <c r="A44" s="37" t="n"/>
      <c r="B44" s="11" t="n"/>
      <c r="C44" s="11" t="n"/>
      <c r="D44" s="11" t="n"/>
      <c r="E44" s="37" t="n"/>
      <c r="F44" s="11" t="n"/>
      <c r="G44" s="11" t="n"/>
    </row>
  </sheetData>
  <dataValidations count="1">
    <dataValidation sqref="F5:F44" showDropDown="0" showInputMessage="0" showErrorMessage="0" allowBlank="1" type="list">
      <formula1>"Open,Answered,Dropped"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2026-10-25T20:20:41Z</dcterms:created>
  <dcterms:modified xmlns:dcterms="http://purl.org/dc/terms/" xmlns:xsi="http://www.w3.org/2001/XMLSchema-instance" xsi:type="dcterms:W3CDTF">2026-10-25T20:20:41Z</dcterms:modified>
</cp:coreProperties>
</file>