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Targets" sheetId="3" state="visible" r:id="rId3"/>
    <sheet xmlns:r="http://schemas.openxmlformats.org/officeDocument/2006/relationships" name="Weekly log" sheetId="4" state="visible" r:id="rId4"/>
    <sheet xmlns:r="http://schemas.openxmlformats.org/officeDocument/2006/relationships" name="Pacing" sheetId="5" state="visible" r:id="rId5"/>
    <sheet xmlns:r="http://schemas.openxmlformats.org/officeDocument/2006/relationships" name="Checkpoi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&quot;$&quot;#,##0"/>
    <numFmt numFmtId="166" formatCode="0.0%"/>
    <numFmt numFmtId="167" formatCode="0.##"/>
    <numFmt numFmtId="168" formatCode="0.0#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</font>
    <font>
      <b val="1"/>
      <color rgb="00C92A1F"/>
    </font>
  </fonts>
  <fills count="4">
    <fill>
      <patternFill/>
    </fill>
    <fill>
      <patternFill patternType="gray125"/>
    </fill>
    <fill>
      <patternFill patternType="solid">
        <fgColor rgb="00F3F1EE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  <xf numFmtId="165" fontId="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9" fontId="0" fillId="3" borderId="0" pivotButton="0" quotePrefix="0" xfId="0"/>
    <xf numFmtId="0" fontId="3" fillId="2" borderId="0" applyAlignment="1" pivotButton="0" quotePrefix="0" xfId="0">
      <alignment vertical="top" wrapText="1"/>
    </xf>
    <xf numFmtId="2" fontId="0" fillId="3" borderId="0" pivotButton="0" quotePrefix="0" xfId="0"/>
    <xf numFmtId="164" fontId="0" fillId="0" borderId="0" pivotButton="0" quotePrefix="0" xfId="0"/>
    <xf numFmtId="167" fontId="0" fillId="3" borderId="0" pivotButton="0" quotePrefix="0" xfId="0"/>
    <xf numFmtId="0" fontId="3" fillId="0" borderId="0" pivotButton="0" quotePrefix="0" xfId="0"/>
    <xf numFmtId="168" fontId="0" fillId="0" borderId="0" pivotButton="0" quotePrefix="0" xfId="0"/>
    <xf numFmtId="9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F1E3"/>
        </patternFill>
      </fill>
    </dxf>
    <dxf>
      <fill>
        <patternFill patternType="solid">
          <fgColor rgb="00FB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Sales PIP tracker (30/60/90 days)</t>
        </is>
      </c>
    </row>
    <row r="2">
      <c r="A2" s="2" t="inlineStr">
        <is>
          <t>From orm-tech.com/blog/sales-performance-improvement-plan/. Yellow cells are inputs. Example numbers are illustrative.</t>
        </is>
      </c>
    </row>
    <row r="4" ht="32" customHeight="1">
      <c r="A4" s="3" t="inlineStr">
        <is>
          <t>What this workbook does: tracks a 90-day sales performance improvement plan on leading indicators and on attainment pacing, and applies the decision rules written in the plan document.</t>
        </is>
      </c>
    </row>
    <row r="5" ht="32" customHeight="1">
      <c r="A5" s="3" t="inlineStr">
        <is>
          <t>1. Setup: enter the rep, the quarterly quota, the open qualified pipeline with a this-quarter close date on day 1, and the peer conversion rate. The bookings bar is calculated for you.</t>
        </is>
      </c>
    </row>
    <row r="6" ht="32" customHeight="1">
      <c r="A6" s="3" t="inlineStr">
        <is>
          <t>2. Setup: replace the 13 weekly weights with your own seasonality (two or more years of closed-won bookings by week of quarter). The prefilled curve is a representative curve from ORM, not your data.</t>
        </is>
      </c>
    </row>
    <row r="7" ht="32" customHeight="1">
      <c r="A7" s="3" t="inlineStr">
        <is>
          <t>3. Targets: set each leading indicator's target for days 1-30, 31-60 and 61-90. Set them from the peer median for the same segment and tenure, not from the top rep.</t>
        </is>
      </c>
    </row>
    <row r="8" ht="32" customHeight="1">
      <c r="A8" s="3" t="inlineStr">
        <is>
          <t>4. Weekly log: before each weekly PIP check-in, enter last week's numbers from the CRM. Use the same report every week.</t>
        </is>
      </c>
    </row>
    <row r="9" ht="32" customHeight="1">
      <c r="A9" s="3" t="inlineStr">
        <is>
          <t>5. Pacing: bookings to date against the seasonal pace of the bar, and pipeline created against target, week by week.</t>
        </is>
      </c>
    </row>
    <row r="10" ht="32" customHeight="1">
      <c r="A10" s="3" t="inlineStr">
        <is>
          <t>6. Checkpoints: the day 30, 60 and 90 results, Met or Missed per indicator, and the day 90 outcome under the plan's rules.</t>
        </is>
      </c>
    </row>
    <row r="11" ht="32" customHeight="1">
      <c r="A11" s="3" t="inlineStr">
        <is>
          <t>Decision rules (edit them in the plan document and in Checkpoints!D24 if yours differ): Plan met = all six indicators met in days 61-90 and bookings at or above the pass threshold share of the bar. Extend 30 days = indicators met but bookings below the threshold. Otherwise Plan not met.</t>
        </is>
      </c>
    </row>
    <row r="12" ht="32" customHeight="1">
      <c r="A12" s="3" t="inlineStr">
        <is>
          <t>Not legal or HR advice. Check the plan, its timing and any outcome with HR and employment counsel before you start it and before you act on it.</t>
        </is>
      </c>
    </row>
    <row r="13" ht="32" customHeight="1">
      <c r="A13" s="3" t="inlineStr">
        <is>
          <t>Google Sheets: File &gt; Import &gt; Upload, or open the file from Google Drive. Formulas carry over.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selection activeCell="A1" sqref="A1"/>
    </sheetView>
  </sheetViews>
  <sheetFormatPr baseColWidth="8" defaultRowHeight="15"/>
  <cols>
    <col width="70" customWidth="1" min="1" max="1"/>
    <col width="22" customWidth="1" min="2" max="2"/>
    <col width="18" customWidth="1" min="3" max="3"/>
    <col width="14" customWidth="1" min="4" max="4"/>
  </cols>
  <sheetData>
    <row r="1">
      <c r="A1" s="1" t="inlineStr">
        <is>
          <t>Setup</t>
        </is>
      </c>
    </row>
    <row r="2">
      <c r="A2" s="2" t="inlineStr">
        <is>
          <t>Inputs in yellow. The bookings bar = day-1 in-quarter pipeline x peer conversion, so it measures conversion on the rep's own pipeline.</t>
        </is>
      </c>
    </row>
    <row r="4">
      <c r="A4" s="4" t="inlineStr">
        <is>
          <t>Input</t>
        </is>
      </c>
      <c r="B4" s="4" t="inlineStr">
        <is>
          <t>Value</t>
        </is>
      </c>
    </row>
    <row r="5">
      <c r="A5" s="3" t="inlineStr">
        <is>
          <t>Rep</t>
        </is>
      </c>
      <c r="B5" s="5" t="n"/>
    </row>
    <row r="6">
      <c r="A6" s="3" t="inlineStr">
        <is>
          <t>Role, segment and tenure</t>
        </is>
      </c>
      <c r="B6" s="5" t="n"/>
    </row>
    <row r="7">
      <c r="A7" s="3" t="inlineStr">
        <is>
          <t>Manager</t>
        </is>
      </c>
      <c r="B7" s="5" t="n"/>
    </row>
    <row r="8">
      <c r="A8" s="3" t="inlineStr">
        <is>
          <t>Plan start date (Monday)</t>
        </is>
      </c>
      <c r="B8" s="6" t="n"/>
    </row>
    <row r="9">
      <c r="A9" s="3" t="inlineStr">
        <is>
          <t>Quarterly quota (new ARR)</t>
        </is>
      </c>
      <c r="B9" s="7" t="n"/>
    </row>
    <row r="10">
      <c r="A10" s="3" t="inlineStr">
        <is>
          <t>Open qualified pipeline with a this-quarter close date, day 1</t>
        </is>
      </c>
      <c r="B10" s="7" t="n"/>
    </row>
    <row r="11">
      <c r="A11" s="3" t="inlineStr">
        <is>
          <t>Peer in-quarter conversion of day-1 pipeline (median, same segment and tenure)</t>
        </is>
      </c>
      <c r="B11" s="8" t="n"/>
    </row>
    <row r="12">
      <c r="A12" s="3" t="inlineStr">
        <is>
          <t>Rep's own trailing in-quarter conversion</t>
        </is>
      </c>
      <c r="B12" s="8" t="n"/>
    </row>
    <row r="13">
      <c r="A13" t="inlineStr">
        <is>
          <t>Bookings bar for the 90 days (day-1 pipeline x peer conversion)</t>
        </is>
      </c>
      <c r="B13" s="9">
        <f>IF(OR(B10="",B11=""),"",B10*B11)</f>
        <v/>
      </c>
    </row>
    <row r="14">
      <c r="A14" t="inlineStr">
        <is>
          <t>Same pipeline at the rep's own conversion (what happens if nothing changes)</t>
        </is>
      </c>
      <c r="B14" s="10">
        <f>IF(OR(B10="",B12=""),"",B10*B12)</f>
        <v/>
      </c>
    </row>
    <row r="15">
      <c r="A15" t="inlineStr">
        <is>
          <t>Bar as a share of quarterly quota</t>
        </is>
      </c>
      <c r="B15" s="11">
        <f>IF(OR(B13="",B9=""),"",B13/B9)</f>
        <v/>
      </c>
    </row>
    <row r="16">
      <c r="A16" t="inlineStr">
        <is>
          <t>Pass threshold (share of the bar booked by day 90)</t>
        </is>
      </c>
      <c r="B16" s="12" t="n">
        <v>0.9</v>
      </c>
    </row>
    <row r="17">
      <c r="A17" s="2" t="inlineStr">
        <is>
          <t>If the bar is far below quota, the gap is pipeline supply. The pipeline-created indicator covers it.</t>
        </is>
      </c>
    </row>
    <row r="19">
      <c r="A19" s="13" t="inlineStr">
        <is>
          <t>Week of quarter</t>
        </is>
      </c>
      <c r="B19" s="13" t="inlineStr">
        <is>
          <t>Weight (1.00 = average week)</t>
        </is>
      </c>
      <c r="C19" s="13" t="inlineStr">
        <is>
          <t>Cumulative share of quarter</t>
        </is>
      </c>
      <c r="D19" s="13" t="inlineStr">
        <is>
          <t>Week starting</t>
        </is>
      </c>
    </row>
    <row r="20">
      <c r="A20" t="n">
        <v>1</v>
      </c>
      <c r="B20" s="14" t="n">
        <v>0.7</v>
      </c>
      <c r="C20" s="11">
        <f>SUM($B$20:B20)/SUM($B$20:$B$32)</f>
        <v/>
      </c>
      <c r="D20" s="15">
        <f>IF($B$8="","",$B$8+7*(A20-1))</f>
        <v/>
      </c>
    </row>
    <row r="21">
      <c r="A21" t="n">
        <v>2</v>
      </c>
      <c r="B21" s="14" t="n">
        <v>0.59</v>
      </c>
      <c r="C21" s="11">
        <f>SUM($B$20:B21)/SUM($B$20:$B$32)</f>
        <v/>
      </c>
      <c r="D21" s="15">
        <f>IF($B$8="","",$B$8+7*(A21-1))</f>
        <v/>
      </c>
    </row>
    <row r="22">
      <c r="A22" t="n">
        <v>3</v>
      </c>
      <c r="B22" s="14" t="n">
        <v>0.63</v>
      </c>
      <c r="C22" s="11">
        <f>SUM($B$20:B22)/SUM($B$20:$B$32)</f>
        <v/>
      </c>
      <c r="D22" s="15">
        <f>IF($B$8="","",$B$8+7*(A22-1))</f>
        <v/>
      </c>
    </row>
    <row r="23">
      <c r="A23" t="n">
        <v>4</v>
      </c>
      <c r="B23" s="14" t="n">
        <v>0.8100000000000001</v>
      </c>
      <c r="C23" s="11">
        <f>SUM($B$20:B23)/SUM($B$20:$B$32)</f>
        <v/>
      </c>
      <c r="D23" s="15">
        <f>IF($B$8="","",$B$8+7*(A23-1))</f>
        <v/>
      </c>
    </row>
    <row r="24">
      <c r="A24" t="n">
        <v>5</v>
      </c>
      <c r="B24" s="14" t="n">
        <v>0.96</v>
      </c>
      <c r="C24" s="11">
        <f>SUM($B$20:B24)/SUM($B$20:$B$32)</f>
        <v/>
      </c>
      <c r="D24" s="15">
        <f>IF($B$8="","",$B$8+7*(A24-1))</f>
        <v/>
      </c>
    </row>
    <row r="25">
      <c r="A25" t="n">
        <v>6</v>
      </c>
      <c r="B25" s="14" t="n">
        <v>0.73</v>
      </c>
      <c r="C25" s="11">
        <f>SUM($B$20:B25)/SUM($B$20:$B$32)</f>
        <v/>
      </c>
      <c r="D25" s="15">
        <f>IF($B$8="","",$B$8+7*(A25-1))</f>
        <v/>
      </c>
    </row>
    <row r="26">
      <c r="A26" t="n">
        <v>7</v>
      </c>
      <c r="B26" s="14" t="n">
        <v>0.6</v>
      </c>
      <c r="C26" s="11">
        <f>SUM($B$20:B26)/SUM($B$20:$B$32)</f>
        <v/>
      </c>
      <c r="D26" s="15">
        <f>IF($B$8="","",$B$8+7*(A26-1))</f>
        <v/>
      </c>
    </row>
    <row r="27">
      <c r="A27" t="n">
        <v>8</v>
      </c>
      <c r="B27" s="14" t="n">
        <v>1.44</v>
      </c>
      <c r="C27" s="11">
        <f>SUM($B$20:B27)/SUM($B$20:$B$32)</f>
        <v/>
      </c>
      <c r="D27" s="15">
        <f>IF($B$8="","",$B$8+7*(A27-1))</f>
        <v/>
      </c>
    </row>
    <row r="28">
      <c r="A28" t="n">
        <v>9</v>
      </c>
      <c r="B28" s="14" t="n">
        <v>0.84</v>
      </c>
      <c r="C28" s="11">
        <f>SUM($B$20:B28)/SUM($B$20:$B$32)</f>
        <v/>
      </c>
      <c r="D28" s="15">
        <f>IF($B$8="","",$B$8+7*(A28-1))</f>
        <v/>
      </c>
    </row>
    <row r="29">
      <c r="A29" t="n">
        <v>10</v>
      </c>
      <c r="B29" s="14" t="n">
        <v>0.68</v>
      </c>
      <c r="C29" s="11">
        <f>SUM($B$20:B29)/SUM($B$20:$B$32)</f>
        <v/>
      </c>
      <c r="D29" s="15">
        <f>IF($B$8="","",$B$8+7*(A29-1))</f>
        <v/>
      </c>
    </row>
    <row r="30">
      <c r="A30" t="n">
        <v>11</v>
      </c>
      <c r="B30" s="14" t="n">
        <v>1.27</v>
      </c>
      <c r="C30" s="11">
        <f>SUM($B$20:B30)/SUM($B$20:$B$32)</f>
        <v/>
      </c>
      <c r="D30" s="15">
        <f>IF($B$8="","",$B$8+7*(A30-1))</f>
        <v/>
      </c>
    </row>
    <row r="31">
      <c r="A31" t="n">
        <v>12</v>
      </c>
      <c r="B31" s="14" t="n">
        <v>1.47</v>
      </c>
      <c r="C31" s="11">
        <f>SUM($B$20:B31)/SUM($B$20:$B$32)</f>
        <v/>
      </c>
      <c r="D31" s="15">
        <f>IF($B$8="","",$B$8+7*(A31-1))</f>
        <v/>
      </c>
    </row>
    <row r="32">
      <c r="A32" t="n">
        <v>13</v>
      </c>
      <c r="B32" s="14" t="n">
        <v>2.27</v>
      </c>
      <c r="C32" s="11">
        <f>SUM($B$20:B32)/SUM($B$20:$B$32)</f>
        <v/>
      </c>
      <c r="D32" s="15">
        <f>IF($B$8="","",$B$8+7*(A32-1))</f>
        <v/>
      </c>
    </row>
    <row r="33">
      <c r="A33" t="inlineStr">
        <is>
          <t>Total</t>
        </is>
      </c>
      <c r="B33">
        <f>SUM(B20:B32)</f>
        <v/>
      </c>
    </row>
    <row r="34">
      <c r="A34" s="2" t="inlineStr">
        <is>
          <t>Prefilled weights: a representative 13-week bookings curve from ORM's Pete Furseth. Replace them with your own.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  <col width="10" customWidth="1" min="3" max="3"/>
    <col width="26" customWidth="1" min="4" max="4"/>
    <col width="14" customWidth="1" min="5" max="5"/>
    <col width="14" customWidth="1" min="6" max="6"/>
    <col width="14" customWidth="1" min="7" max="7"/>
    <col width="12" customWidth="1" min="8" max="8"/>
    <col width="16" customWidth="1" min="9" max="9"/>
  </cols>
  <sheetData>
    <row r="1">
      <c r="A1" s="1" t="inlineStr">
        <is>
          <t>Leading indicator targets</t>
        </is>
      </c>
    </row>
    <row r="2">
      <c r="A2" s="2" t="inlineStr">
        <is>
          <t>Targets by phase. Set them from the peer median for the same segment and tenure. Direction says whether higher or lower is better.</t>
        </is>
      </c>
    </row>
    <row r="4">
      <c r="A4" s="13" t="inlineStr">
        <is>
          <t>Indicator</t>
        </is>
      </c>
      <c r="B4" s="13" t="inlineStr">
        <is>
          <t>Unit</t>
        </is>
      </c>
      <c r="C4" s="13" t="inlineStr">
        <is>
          <t>Direction</t>
        </is>
      </c>
      <c r="D4" s="13" t="inlineStr">
        <is>
          <t>How it is judged</t>
        </is>
      </c>
      <c r="E4" s="13" t="inlineStr">
        <is>
          <t>Days 1-30 target</t>
        </is>
      </c>
      <c r="F4" s="13" t="inlineStr">
        <is>
          <t>Days 31-60 target</t>
        </is>
      </c>
      <c r="G4" s="13" t="inlineStr">
        <is>
          <t>Days 61-90 target</t>
        </is>
      </c>
      <c r="H4" s="13" t="inlineStr">
        <is>
          <t>Peer median</t>
        </is>
      </c>
      <c r="I4" s="13" t="inlineStr">
        <is>
          <t>Rep baseline (last quarter)</t>
        </is>
      </c>
    </row>
    <row r="5">
      <c r="A5" s="3" t="inlineStr">
        <is>
          <t>First meetings held</t>
        </is>
      </c>
      <c r="B5" s="3" t="inlineStr">
        <is>
          <t>Per week (average)</t>
        </is>
      </c>
      <c r="C5" s="5" t="inlineStr">
        <is>
          <t>Higher</t>
        </is>
      </c>
      <c r="D5" s="3" t="inlineStr">
        <is>
          <t>Weekly average in the phase</t>
        </is>
      </c>
      <c r="E5" s="16" t="n"/>
      <c r="F5" s="16" t="n"/>
      <c r="G5" s="16" t="n"/>
      <c r="H5" s="16" t="n"/>
      <c r="I5" s="16" t="n"/>
    </row>
    <row r="6">
      <c r="A6" s="3" t="inlineStr">
        <is>
          <t>Discovery to qualified conversion</t>
        </is>
      </c>
      <c r="B6" s="3" t="inlineStr">
        <is>
          <t>Qualified opps / first meetings</t>
        </is>
      </c>
      <c r="C6" s="5" t="inlineStr">
        <is>
          <t>Higher</t>
        </is>
      </c>
      <c r="D6" s="3" t="inlineStr">
        <is>
          <t>Phase total ratio</t>
        </is>
      </c>
      <c r="E6" s="8" t="n"/>
      <c r="F6" s="8" t="n"/>
      <c r="G6" s="8" t="n"/>
      <c r="H6" s="8" t="n"/>
      <c r="I6" s="8" t="n"/>
    </row>
    <row r="7">
      <c r="A7" s="3" t="inlineStr">
        <is>
          <t>Qualified pipeline created</t>
        </is>
      </c>
      <c r="B7" s="3" t="inlineStr">
        <is>
          <t>$ per week (average)</t>
        </is>
      </c>
      <c r="C7" s="5" t="inlineStr">
        <is>
          <t>Higher</t>
        </is>
      </c>
      <c r="D7" s="3" t="inlineStr">
        <is>
          <t>Weekly average in the phase</t>
        </is>
      </c>
      <c r="E7" s="7" t="n"/>
      <c r="F7" s="7" t="n"/>
      <c r="G7" s="7" t="n"/>
      <c r="H7" s="7" t="n"/>
      <c r="I7" s="7" t="n"/>
    </row>
    <row r="8">
      <c r="A8" s="3" t="inlineStr">
        <is>
          <t>Stage advances on open deals</t>
        </is>
      </c>
      <c r="B8" s="3" t="inlineStr">
        <is>
          <t>Per week (average)</t>
        </is>
      </c>
      <c r="C8" s="5" t="inlineStr">
        <is>
          <t>Higher</t>
        </is>
      </c>
      <c r="D8" s="3" t="inlineStr">
        <is>
          <t>Weekly average in the phase</t>
        </is>
      </c>
      <c r="E8" s="16" t="n"/>
      <c r="F8" s="16" t="n"/>
      <c r="G8" s="16" t="n"/>
      <c r="H8" s="16" t="n"/>
      <c r="I8" s="16" t="n"/>
    </row>
    <row r="9">
      <c r="A9" s="3" t="inlineStr">
        <is>
          <t>Close-date pushes on current-quarter deals</t>
        </is>
      </c>
      <c r="B9" s="3" t="inlineStr">
        <is>
          <t>Per week (average)</t>
        </is>
      </c>
      <c r="C9" s="5" t="inlineStr">
        <is>
          <t>Lower</t>
        </is>
      </c>
      <c r="D9" s="3" t="inlineStr">
        <is>
          <t>Weekly average in the phase</t>
        </is>
      </c>
      <c r="E9" s="16" t="n"/>
      <c r="F9" s="16" t="n"/>
      <c r="G9" s="16" t="n"/>
      <c r="H9" s="16" t="n"/>
      <c r="I9" s="16" t="n"/>
    </row>
    <row r="10">
      <c r="A10" s="3" t="inlineStr">
        <is>
          <t>Commit deals with no change in 30 days</t>
        </is>
      </c>
      <c r="B10" s="3" t="inlineStr">
        <is>
          <t>Count at end of phase</t>
        </is>
      </c>
      <c r="C10" s="5" t="inlineStr">
        <is>
          <t>Lower</t>
        </is>
      </c>
      <c r="D10" s="3" t="inlineStr">
        <is>
          <t>Last week of the phase</t>
        </is>
      </c>
      <c r="E10" s="16" t="n"/>
      <c r="F10" s="16" t="n"/>
      <c r="G10" s="16" t="n"/>
      <c r="H10" s="16" t="n"/>
      <c r="I10" s="16" t="n"/>
    </row>
    <row r="12">
      <c r="A12" s="2" t="inlineStr">
        <is>
          <t>Meaningful change on a deal = a change in stage, close date or amount (Pete Furseth, ORM). A Commit deal with none of those in 30 days is stale.</t>
        </is>
      </c>
    </row>
    <row r="13">
      <c r="A13" s="2" t="inlineStr">
        <is>
          <t>A rep changing the close date is the best single signal that a committed deal will slip (Pete Furseth, ORM). Log the buyer's stated reason for every push.</t>
        </is>
      </c>
    </row>
  </sheetData>
  <dataValidations count="1">
    <dataValidation sqref="C5 C6 C7 C8 C9 C10" showDropDown="0" showInputMessage="0" showErrorMessage="0" allowBlank="1" type="list">
      <formula1>"Higher,Lower"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16" customWidth="1" min="4" max="4"/>
    <col width="12" customWidth="1" min="5" max="5"/>
    <col width="12" customWidth="1" min="6" max="6"/>
    <col width="16" customWidth="1" min="7" max="7"/>
    <col width="13" customWidth="1" min="8" max="8"/>
    <col width="16" customWidth="1" min="9" max="9"/>
    <col width="18" customWidth="1" min="10" max="10"/>
    <col width="40" customWidth="1" min="11" max="11"/>
  </cols>
  <sheetData>
    <row r="1">
      <c r="A1" s="1" t="inlineStr">
        <is>
          <t>Weekly log</t>
        </is>
      </c>
    </row>
    <row r="2">
      <c r="A2" s="2" t="inlineStr">
        <is>
          <t>One row per week, entered before the weekly PIP check-in. Same CRM report every week. Phase is a formula: weeks 1-4 = days 1-30, 5-8 = days 31-60, 9-13 = days 61-90.</t>
        </is>
      </c>
    </row>
    <row r="4">
      <c r="A4" s="13" t="inlineStr">
        <is>
          <t>Week</t>
        </is>
      </c>
      <c r="B4" s="13" t="inlineStr">
        <is>
          <t>Week starting</t>
        </is>
      </c>
      <c r="C4" s="13" t="inlineStr">
        <is>
          <t>Phase</t>
        </is>
      </c>
      <c r="D4" s="13" t="inlineStr">
        <is>
          <t>Bookings (new ARR closed won)</t>
        </is>
      </c>
      <c r="E4" s="13" t="inlineStr">
        <is>
          <t>First meetings held</t>
        </is>
      </c>
      <c r="F4" s="13" t="inlineStr">
        <is>
          <t>Qualified opps created</t>
        </is>
      </c>
      <c r="G4" s="13" t="inlineStr">
        <is>
          <t>Qualified pipeline created ($)</t>
        </is>
      </c>
      <c r="H4" s="13" t="inlineStr">
        <is>
          <t>Stage advances on open deals</t>
        </is>
      </c>
      <c r="I4" s="13" t="inlineStr">
        <is>
          <t>Close-date pushes on current-quarter deals</t>
        </is>
      </c>
      <c r="J4" s="13" t="inlineStr">
        <is>
          <t>Commit deals with no change in 30 days (end of week)</t>
        </is>
      </c>
      <c r="K4" s="13" t="inlineStr">
        <is>
          <t>Notes</t>
        </is>
      </c>
    </row>
    <row r="5">
      <c r="A5" t="n">
        <v>1</v>
      </c>
      <c r="B5" s="15">
        <f>Setup!D20</f>
        <v/>
      </c>
      <c r="C5">
        <f>IF(A5&lt;=4,1,IF(A5&lt;=8,2,3))</f>
        <v/>
      </c>
      <c r="D5" s="7" t="n"/>
      <c r="E5" s="5" t="n"/>
      <c r="F5" s="5" t="n"/>
      <c r="G5" s="7" t="n"/>
      <c r="H5" s="5" t="n"/>
      <c r="I5" s="5" t="n"/>
      <c r="J5" s="5" t="n"/>
      <c r="K5" s="5" t="n"/>
    </row>
    <row r="6">
      <c r="A6" t="n">
        <v>2</v>
      </c>
      <c r="B6" s="15">
        <f>Setup!D21</f>
        <v/>
      </c>
      <c r="C6">
        <f>IF(A6&lt;=4,1,IF(A6&lt;=8,2,3))</f>
        <v/>
      </c>
      <c r="D6" s="7" t="n"/>
      <c r="E6" s="5" t="n"/>
      <c r="F6" s="5" t="n"/>
      <c r="G6" s="7" t="n"/>
      <c r="H6" s="5" t="n"/>
      <c r="I6" s="5" t="n"/>
      <c r="J6" s="5" t="n"/>
      <c r="K6" s="5" t="n"/>
    </row>
    <row r="7">
      <c r="A7" t="n">
        <v>3</v>
      </c>
      <c r="B7" s="15">
        <f>Setup!D22</f>
        <v/>
      </c>
      <c r="C7">
        <f>IF(A7&lt;=4,1,IF(A7&lt;=8,2,3))</f>
        <v/>
      </c>
      <c r="D7" s="7" t="n"/>
      <c r="E7" s="5" t="n"/>
      <c r="F7" s="5" t="n"/>
      <c r="G7" s="7" t="n"/>
      <c r="H7" s="5" t="n"/>
      <c r="I7" s="5" t="n"/>
      <c r="J7" s="5" t="n"/>
      <c r="K7" s="5" t="n"/>
    </row>
    <row r="8">
      <c r="A8" t="n">
        <v>4</v>
      </c>
      <c r="B8" s="15">
        <f>Setup!D23</f>
        <v/>
      </c>
      <c r="C8">
        <f>IF(A8&lt;=4,1,IF(A8&lt;=8,2,3))</f>
        <v/>
      </c>
      <c r="D8" s="7" t="n"/>
      <c r="E8" s="5" t="n"/>
      <c r="F8" s="5" t="n"/>
      <c r="G8" s="7" t="n"/>
      <c r="H8" s="5" t="n"/>
      <c r="I8" s="5" t="n"/>
      <c r="J8" s="5" t="n"/>
      <c r="K8" s="5" t="n"/>
    </row>
    <row r="9">
      <c r="A9" t="n">
        <v>5</v>
      </c>
      <c r="B9" s="15">
        <f>Setup!D24</f>
        <v/>
      </c>
      <c r="C9">
        <f>IF(A9&lt;=4,1,IF(A9&lt;=8,2,3))</f>
        <v/>
      </c>
      <c r="D9" s="7" t="n"/>
      <c r="E9" s="5" t="n"/>
      <c r="F9" s="5" t="n"/>
      <c r="G9" s="7" t="n"/>
      <c r="H9" s="5" t="n"/>
      <c r="I9" s="5" t="n"/>
      <c r="J9" s="5" t="n"/>
      <c r="K9" s="5" t="n"/>
    </row>
    <row r="10">
      <c r="A10" t="n">
        <v>6</v>
      </c>
      <c r="B10" s="15">
        <f>Setup!D25</f>
        <v/>
      </c>
      <c r="C10">
        <f>IF(A10&lt;=4,1,IF(A10&lt;=8,2,3))</f>
        <v/>
      </c>
      <c r="D10" s="7" t="n"/>
      <c r="E10" s="5" t="n"/>
      <c r="F10" s="5" t="n"/>
      <c r="G10" s="7" t="n"/>
      <c r="H10" s="5" t="n"/>
      <c r="I10" s="5" t="n"/>
      <c r="J10" s="5" t="n"/>
      <c r="K10" s="5" t="n"/>
    </row>
    <row r="11">
      <c r="A11" t="n">
        <v>7</v>
      </c>
      <c r="B11" s="15">
        <f>Setup!D26</f>
        <v/>
      </c>
      <c r="C11">
        <f>IF(A11&lt;=4,1,IF(A11&lt;=8,2,3))</f>
        <v/>
      </c>
      <c r="D11" s="7" t="n"/>
      <c r="E11" s="5" t="n"/>
      <c r="F11" s="5" t="n"/>
      <c r="G11" s="7" t="n"/>
      <c r="H11" s="5" t="n"/>
      <c r="I11" s="5" t="n"/>
      <c r="J11" s="5" t="n"/>
      <c r="K11" s="5" t="n"/>
    </row>
    <row r="12">
      <c r="A12" t="n">
        <v>8</v>
      </c>
      <c r="B12" s="15">
        <f>Setup!D27</f>
        <v/>
      </c>
      <c r="C12">
        <f>IF(A12&lt;=4,1,IF(A12&lt;=8,2,3))</f>
        <v/>
      </c>
      <c r="D12" s="7" t="n"/>
      <c r="E12" s="5" t="n"/>
      <c r="F12" s="5" t="n"/>
      <c r="G12" s="7" t="n"/>
      <c r="H12" s="5" t="n"/>
      <c r="I12" s="5" t="n"/>
      <c r="J12" s="5" t="n"/>
      <c r="K12" s="5" t="n"/>
    </row>
    <row r="13">
      <c r="A13" t="n">
        <v>9</v>
      </c>
      <c r="B13" s="15">
        <f>Setup!D28</f>
        <v/>
      </c>
      <c r="C13">
        <f>IF(A13&lt;=4,1,IF(A13&lt;=8,2,3))</f>
        <v/>
      </c>
      <c r="D13" s="7" t="n"/>
      <c r="E13" s="5" t="n"/>
      <c r="F13" s="5" t="n"/>
      <c r="G13" s="7" t="n"/>
      <c r="H13" s="5" t="n"/>
      <c r="I13" s="5" t="n"/>
      <c r="J13" s="5" t="n"/>
      <c r="K13" s="5" t="n"/>
    </row>
    <row r="14">
      <c r="A14" t="n">
        <v>10</v>
      </c>
      <c r="B14" s="15">
        <f>Setup!D29</f>
        <v/>
      </c>
      <c r="C14">
        <f>IF(A14&lt;=4,1,IF(A14&lt;=8,2,3))</f>
        <v/>
      </c>
      <c r="D14" s="7" t="n"/>
      <c r="E14" s="5" t="n"/>
      <c r="F14" s="5" t="n"/>
      <c r="G14" s="7" t="n"/>
      <c r="H14" s="5" t="n"/>
      <c r="I14" s="5" t="n"/>
      <c r="J14" s="5" t="n"/>
      <c r="K14" s="5" t="n"/>
    </row>
    <row r="15">
      <c r="A15" t="n">
        <v>11</v>
      </c>
      <c r="B15" s="15">
        <f>Setup!D30</f>
        <v/>
      </c>
      <c r="C15">
        <f>IF(A15&lt;=4,1,IF(A15&lt;=8,2,3))</f>
        <v/>
      </c>
      <c r="D15" s="7" t="n"/>
      <c r="E15" s="5" t="n"/>
      <c r="F15" s="5" t="n"/>
      <c r="G15" s="7" t="n"/>
      <c r="H15" s="5" t="n"/>
      <c r="I15" s="5" t="n"/>
      <c r="J15" s="5" t="n"/>
      <c r="K15" s="5" t="n"/>
    </row>
    <row r="16">
      <c r="A16" t="n">
        <v>12</v>
      </c>
      <c r="B16" s="15">
        <f>Setup!D31</f>
        <v/>
      </c>
      <c r="C16">
        <f>IF(A16&lt;=4,1,IF(A16&lt;=8,2,3))</f>
        <v/>
      </c>
      <c r="D16" s="7" t="n"/>
      <c r="E16" s="5" t="n"/>
      <c r="F16" s="5" t="n"/>
      <c r="G16" s="7" t="n"/>
      <c r="H16" s="5" t="n"/>
      <c r="I16" s="5" t="n"/>
      <c r="J16" s="5" t="n"/>
      <c r="K16" s="5" t="n"/>
    </row>
    <row r="17">
      <c r="A17" t="n">
        <v>13</v>
      </c>
      <c r="B17" s="15">
        <f>Setup!D32</f>
        <v/>
      </c>
      <c r="C17">
        <f>IF(A17&lt;=4,1,IF(A17&lt;=8,2,3))</f>
        <v/>
      </c>
      <c r="D17" s="7" t="n"/>
      <c r="E17" s="5" t="n"/>
      <c r="F17" s="5" t="n"/>
      <c r="G17" s="7" t="n"/>
      <c r="H17" s="5" t="n"/>
      <c r="I17" s="5" t="n"/>
      <c r="J17" s="5" t="n"/>
      <c r="K17" s="5" t="n"/>
    </row>
    <row r="18">
      <c r="A18" s="17" t="inlineStr">
        <is>
          <t>Total</t>
        </is>
      </c>
      <c r="D18" s="9">
        <f>SUM(D5:D17)</f>
        <v/>
      </c>
      <c r="E18" s="17">
        <f>SUM(E5:E17)</f>
        <v/>
      </c>
      <c r="F18" s="17">
        <f>SUM(F5:F17)</f>
        <v/>
      </c>
      <c r="G18" s="9">
        <f>SUM(G5:G17)</f>
        <v/>
      </c>
      <c r="H18" s="17">
        <f>SUM(H5:H17)</f>
        <v/>
      </c>
      <c r="I18" s="17">
        <f>SUM(I5:I17)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7" customWidth="1" min="1" max="1"/>
    <col width="16" customWidth="1" min="2" max="2"/>
    <col width="16" customWidth="1" min="3" max="3"/>
    <col width="11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Attainment pacing</t>
        </is>
      </c>
    </row>
    <row r="2">
      <c r="A2" s="2" t="inlineStr">
        <is>
          <t>Bookings to date against the seasonal pace of the bar. Pace = bar x cumulative share of the quarter at that week.</t>
        </is>
      </c>
    </row>
    <row r="4">
      <c r="A4" s="13" t="inlineStr">
        <is>
          <t>Week</t>
        </is>
      </c>
      <c r="B4" s="13" t="inlineStr">
        <is>
          <t>Bookings to date</t>
        </is>
      </c>
      <c r="C4" s="13" t="inlineStr">
        <is>
          <t>Pace target to date</t>
        </is>
      </c>
      <c r="D4" s="13" t="inlineStr">
        <is>
          <t>% of pace</t>
        </is>
      </c>
      <c r="E4" s="13" t="inlineStr">
        <is>
          <t>Qualified pipeline created to date</t>
        </is>
      </c>
      <c r="F4" s="13" t="inlineStr">
        <is>
          <t>Pipeline target to date</t>
        </is>
      </c>
      <c r="G4" s="13" t="inlineStr">
        <is>
          <t>% of pipeline target</t>
        </is>
      </c>
      <c r="H4" s="13" t="inlineStr">
        <is>
          <t>Weekly pipeline target</t>
        </is>
      </c>
    </row>
    <row r="5">
      <c r="A5" t="n">
        <v>1</v>
      </c>
      <c r="B5" s="10">
        <f>IF('Weekly log'!D5="","",SUM('Weekly log'!$D$5:D5))</f>
        <v/>
      </c>
      <c r="C5" s="10">
        <f>IF(Setup!$B$13="","",Setup!$B$13*Setup!C20)</f>
        <v/>
      </c>
      <c r="D5" s="11">
        <f>IF(OR(B5="",C5=""),"",B5/C5)</f>
        <v/>
      </c>
      <c r="E5" s="10">
        <f>IF('Weekly log'!G5="","",SUM('Weekly log'!$G$5:G5))</f>
        <v/>
      </c>
      <c r="F5" s="10">
        <f>IF(H5="","",SUM($H$5:H5))</f>
        <v/>
      </c>
      <c r="G5" s="11">
        <f>IF(OR(E5="",F5=""),"",E5/F5)</f>
        <v/>
      </c>
      <c r="H5" s="10">
        <f>IF(INDEX(Targets!$E$7:$G$7,'Weekly log'!C5)="","",INDEX(Targets!$E$7:$G$7,'Weekly log'!C5))</f>
        <v/>
      </c>
    </row>
    <row r="6">
      <c r="A6" t="n">
        <v>2</v>
      </c>
      <c r="B6" s="10">
        <f>IF('Weekly log'!D6="","",SUM('Weekly log'!$D$5:D6))</f>
        <v/>
      </c>
      <c r="C6" s="10">
        <f>IF(Setup!$B$13="","",Setup!$B$13*Setup!C21)</f>
        <v/>
      </c>
      <c r="D6" s="11">
        <f>IF(OR(B6="",C6=""),"",B6/C6)</f>
        <v/>
      </c>
      <c r="E6" s="10">
        <f>IF('Weekly log'!G6="","",SUM('Weekly log'!$G$5:G6))</f>
        <v/>
      </c>
      <c r="F6" s="10">
        <f>IF(H6="","",SUM($H$5:H6))</f>
        <v/>
      </c>
      <c r="G6" s="11">
        <f>IF(OR(E6="",F6=""),"",E6/F6)</f>
        <v/>
      </c>
      <c r="H6" s="10">
        <f>IF(INDEX(Targets!$E$7:$G$7,'Weekly log'!C6)="","",INDEX(Targets!$E$7:$G$7,'Weekly log'!C6))</f>
        <v/>
      </c>
    </row>
    <row r="7">
      <c r="A7" t="n">
        <v>3</v>
      </c>
      <c r="B7" s="10">
        <f>IF('Weekly log'!D7="","",SUM('Weekly log'!$D$5:D7))</f>
        <v/>
      </c>
      <c r="C7" s="10">
        <f>IF(Setup!$B$13="","",Setup!$B$13*Setup!C22)</f>
        <v/>
      </c>
      <c r="D7" s="11">
        <f>IF(OR(B7="",C7=""),"",B7/C7)</f>
        <v/>
      </c>
      <c r="E7" s="10">
        <f>IF('Weekly log'!G7="","",SUM('Weekly log'!$G$5:G7))</f>
        <v/>
      </c>
      <c r="F7" s="10">
        <f>IF(H7="","",SUM($H$5:H7))</f>
        <v/>
      </c>
      <c r="G7" s="11">
        <f>IF(OR(E7="",F7=""),"",E7/F7)</f>
        <v/>
      </c>
      <c r="H7" s="10">
        <f>IF(INDEX(Targets!$E$7:$G$7,'Weekly log'!C7)="","",INDEX(Targets!$E$7:$G$7,'Weekly log'!C7))</f>
        <v/>
      </c>
    </row>
    <row r="8">
      <c r="A8" t="n">
        <v>4</v>
      </c>
      <c r="B8" s="10">
        <f>IF('Weekly log'!D8="","",SUM('Weekly log'!$D$5:D8))</f>
        <v/>
      </c>
      <c r="C8" s="10">
        <f>IF(Setup!$B$13="","",Setup!$B$13*Setup!C23)</f>
        <v/>
      </c>
      <c r="D8" s="11">
        <f>IF(OR(B8="",C8=""),"",B8/C8)</f>
        <v/>
      </c>
      <c r="E8" s="10">
        <f>IF('Weekly log'!G8="","",SUM('Weekly log'!$G$5:G8))</f>
        <v/>
      </c>
      <c r="F8" s="10">
        <f>IF(H8="","",SUM($H$5:H8))</f>
        <v/>
      </c>
      <c r="G8" s="11">
        <f>IF(OR(E8="",F8=""),"",E8/F8)</f>
        <v/>
      </c>
      <c r="H8" s="10">
        <f>IF(INDEX(Targets!$E$7:$G$7,'Weekly log'!C8)="","",INDEX(Targets!$E$7:$G$7,'Weekly log'!C8))</f>
        <v/>
      </c>
    </row>
    <row r="9">
      <c r="A9" t="n">
        <v>5</v>
      </c>
      <c r="B9" s="10">
        <f>IF('Weekly log'!D9="","",SUM('Weekly log'!$D$5:D9))</f>
        <v/>
      </c>
      <c r="C9" s="10">
        <f>IF(Setup!$B$13="","",Setup!$B$13*Setup!C24)</f>
        <v/>
      </c>
      <c r="D9" s="11">
        <f>IF(OR(B9="",C9=""),"",B9/C9)</f>
        <v/>
      </c>
      <c r="E9" s="10">
        <f>IF('Weekly log'!G9="","",SUM('Weekly log'!$G$5:G9))</f>
        <v/>
      </c>
      <c r="F9" s="10">
        <f>IF(H9="","",SUM($H$5:H9))</f>
        <v/>
      </c>
      <c r="G9" s="11">
        <f>IF(OR(E9="",F9=""),"",E9/F9)</f>
        <v/>
      </c>
      <c r="H9" s="10">
        <f>IF(INDEX(Targets!$E$7:$G$7,'Weekly log'!C9)="","",INDEX(Targets!$E$7:$G$7,'Weekly log'!C9))</f>
        <v/>
      </c>
    </row>
    <row r="10">
      <c r="A10" t="n">
        <v>6</v>
      </c>
      <c r="B10" s="10">
        <f>IF('Weekly log'!D10="","",SUM('Weekly log'!$D$5:D10))</f>
        <v/>
      </c>
      <c r="C10" s="10">
        <f>IF(Setup!$B$13="","",Setup!$B$13*Setup!C25)</f>
        <v/>
      </c>
      <c r="D10" s="11">
        <f>IF(OR(B10="",C10=""),"",B10/C10)</f>
        <v/>
      </c>
      <c r="E10" s="10">
        <f>IF('Weekly log'!G10="","",SUM('Weekly log'!$G$5:G10))</f>
        <v/>
      </c>
      <c r="F10" s="10">
        <f>IF(H10="","",SUM($H$5:H10))</f>
        <v/>
      </c>
      <c r="G10" s="11">
        <f>IF(OR(E10="",F10=""),"",E10/F10)</f>
        <v/>
      </c>
      <c r="H10" s="10">
        <f>IF(INDEX(Targets!$E$7:$G$7,'Weekly log'!C10)="","",INDEX(Targets!$E$7:$G$7,'Weekly log'!C10))</f>
        <v/>
      </c>
    </row>
    <row r="11">
      <c r="A11" t="n">
        <v>7</v>
      </c>
      <c r="B11" s="10">
        <f>IF('Weekly log'!D11="","",SUM('Weekly log'!$D$5:D11))</f>
        <v/>
      </c>
      <c r="C11" s="10">
        <f>IF(Setup!$B$13="","",Setup!$B$13*Setup!C26)</f>
        <v/>
      </c>
      <c r="D11" s="11">
        <f>IF(OR(B11="",C11=""),"",B11/C11)</f>
        <v/>
      </c>
      <c r="E11" s="10">
        <f>IF('Weekly log'!G11="","",SUM('Weekly log'!$G$5:G11))</f>
        <v/>
      </c>
      <c r="F11" s="10">
        <f>IF(H11="","",SUM($H$5:H11))</f>
        <v/>
      </c>
      <c r="G11" s="11">
        <f>IF(OR(E11="",F11=""),"",E11/F11)</f>
        <v/>
      </c>
      <c r="H11" s="10">
        <f>IF(INDEX(Targets!$E$7:$G$7,'Weekly log'!C11)="","",INDEX(Targets!$E$7:$G$7,'Weekly log'!C11))</f>
        <v/>
      </c>
    </row>
    <row r="12">
      <c r="A12" t="n">
        <v>8</v>
      </c>
      <c r="B12" s="10">
        <f>IF('Weekly log'!D12="","",SUM('Weekly log'!$D$5:D12))</f>
        <v/>
      </c>
      <c r="C12" s="10">
        <f>IF(Setup!$B$13="","",Setup!$B$13*Setup!C27)</f>
        <v/>
      </c>
      <c r="D12" s="11">
        <f>IF(OR(B12="",C12=""),"",B12/C12)</f>
        <v/>
      </c>
      <c r="E12" s="10">
        <f>IF('Weekly log'!G12="","",SUM('Weekly log'!$G$5:G12))</f>
        <v/>
      </c>
      <c r="F12" s="10">
        <f>IF(H12="","",SUM($H$5:H12))</f>
        <v/>
      </c>
      <c r="G12" s="11">
        <f>IF(OR(E12="",F12=""),"",E12/F12)</f>
        <v/>
      </c>
      <c r="H12" s="10">
        <f>IF(INDEX(Targets!$E$7:$G$7,'Weekly log'!C12)="","",INDEX(Targets!$E$7:$G$7,'Weekly log'!C12))</f>
        <v/>
      </c>
    </row>
    <row r="13">
      <c r="A13" t="n">
        <v>9</v>
      </c>
      <c r="B13" s="10">
        <f>IF('Weekly log'!D13="","",SUM('Weekly log'!$D$5:D13))</f>
        <v/>
      </c>
      <c r="C13" s="10">
        <f>IF(Setup!$B$13="","",Setup!$B$13*Setup!C28)</f>
        <v/>
      </c>
      <c r="D13" s="11">
        <f>IF(OR(B13="",C13=""),"",B13/C13)</f>
        <v/>
      </c>
      <c r="E13" s="10">
        <f>IF('Weekly log'!G13="","",SUM('Weekly log'!$G$5:G13))</f>
        <v/>
      </c>
      <c r="F13" s="10">
        <f>IF(H13="","",SUM($H$5:H13))</f>
        <v/>
      </c>
      <c r="G13" s="11">
        <f>IF(OR(E13="",F13=""),"",E13/F13)</f>
        <v/>
      </c>
      <c r="H13" s="10">
        <f>IF(INDEX(Targets!$E$7:$G$7,'Weekly log'!C13)="","",INDEX(Targets!$E$7:$G$7,'Weekly log'!C13))</f>
        <v/>
      </c>
    </row>
    <row r="14">
      <c r="A14" t="n">
        <v>10</v>
      </c>
      <c r="B14" s="10">
        <f>IF('Weekly log'!D14="","",SUM('Weekly log'!$D$5:D14))</f>
        <v/>
      </c>
      <c r="C14" s="10">
        <f>IF(Setup!$B$13="","",Setup!$B$13*Setup!C29)</f>
        <v/>
      </c>
      <c r="D14" s="11">
        <f>IF(OR(B14="",C14=""),"",B14/C14)</f>
        <v/>
      </c>
      <c r="E14" s="10">
        <f>IF('Weekly log'!G14="","",SUM('Weekly log'!$G$5:G14))</f>
        <v/>
      </c>
      <c r="F14" s="10">
        <f>IF(H14="","",SUM($H$5:H14))</f>
        <v/>
      </c>
      <c r="G14" s="11">
        <f>IF(OR(E14="",F14=""),"",E14/F14)</f>
        <v/>
      </c>
      <c r="H14" s="10">
        <f>IF(INDEX(Targets!$E$7:$G$7,'Weekly log'!C14)="","",INDEX(Targets!$E$7:$G$7,'Weekly log'!C14))</f>
        <v/>
      </c>
    </row>
    <row r="15">
      <c r="A15" t="n">
        <v>11</v>
      </c>
      <c r="B15" s="10">
        <f>IF('Weekly log'!D15="","",SUM('Weekly log'!$D$5:D15))</f>
        <v/>
      </c>
      <c r="C15" s="10">
        <f>IF(Setup!$B$13="","",Setup!$B$13*Setup!C30)</f>
        <v/>
      </c>
      <c r="D15" s="11">
        <f>IF(OR(B15="",C15=""),"",B15/C15)</f>
        <v/>
      </c>
      <c r="E15" s="10">
        <f>IF('Weekly log'!G15="","",SUM('Weekly log'!$G$5:G15))</f>
        <v/>
      </c>
      <c r="F15" s="10">
        <f>IF(H15="","",SUM($H$5:H15))</f>
        <v/>
      </c>
      <c r="G15" s="11">
        <f>IF(OR(E15="",F15=""),"",E15/F15)</f>
        <v/>
      </c>
      <c r="H15" s="10">
        <f>IF(INDEX(Targets!$E$7:$G$7,'Weekly log'!C15)="","",INDEX(Targets!$E$7:$G$7,'Weekly log'!C15))</f>
        <v/>
      </c>
    </row>
    <row r="16">
      <c r="A16" t="n">
        <v>12</v>
      </c>
      <c r="B16" s="10">
        <f>IF('Weekly log'!D16="","",SUM('Weekly log'!$D$5:D16))</f>
        <v/>
      </c>
      <c r="C16" s="10">
        <f>IF(Setup!$B$13="","",Setup!$B$13*Setup!C31)</f>
        <v/>
      </c>
      <c r="D16" s="11">
        <f>IF(OR(B16="",C16=""),"",B16/C16)</f>
        <v/>
      </c>
      <c r="E16" s="10">
        <f>IF('Weekly log'!G16="","",SUM('Weekly log'!$G$5:G16))</f>
        <v/>
      </c>
      <c r="F16" s="10">
        <f>IF(H16="","",SUM($H$5:H16))</f>
        <v/>
      </c>
      <c r="G16" s="11">
        <f>IF(OR(E16="",F16=""),"",E16/F16)</f>
        <v/>
      </c>
      <c r="H16" s="10">
        <f>IF(INDEX(Targets!$E$7:$G$7,'Weekly log'!C16)="","",INDEX(Targets!$E$7:$G$7,'Weekly log'!C16))</f>
        <v/>
      </c>
    </row>
    <row r="17">
      <c r="A17" t="n">
        <v>13</v>
      </c>
      <c r="B17" s="10">
        <f>IF('Weekly log'!D17="","",SUM('Weekly log'!$D$5:D17))</f>
        <v/>
      </c>
      <c r="C17" s="10">
        <f>IF(Setup!$B$13="","",Setup!$B$13*Setup!C32)</f>
        <v/>
      </c>
      <c r="D17" s="11">
        <f>IF(OR(B17="",C17=""),"",B17/C17)</f>
        <v/>
      </c>
      <c r="E17" s="10">
        <f>IF('Weekly log'!G17="","",SUM('Weekly log'!$G$5:G17))</f>
        <v/>
      </c>
      <c r="F17" s="10">
        <f>IF(H17="","",SUM($H$5:H17))</f>
        <v/>
      </c>
      <c r="G17" s="11">
        <f>IF(OR(E17="",F17=""),"",E17/F17)</f>
        <v/>
      </c>
      <c r="H17" s="10">
        <f>IF(INDEX(Targets!$E$7:$G$7,'Weekly log'!C17)="","",INDEX(Targets!$E$7:$G$7,'Weekly log'!C17))</f>
        <v/>
      </c>
    </row>
    <row r="19">
      <c r="A19" s="2" t="inlineStr">
        <is>
          <t>When the sales cycle runs 60 days or more, deals created inside a 90-day plan have little time to close. Read the pacing with the leading indicators, not alone.</t>
        </is>
      </c>
    </row>
  </sheetData>
  <conditionalFormatting sqref="D5:D17">
    <cfRule type="expression" priority="1" dxfId="0">
      <formula>AND(ISNUMBER(D5),D5&gt;=1)</formula>
    </cfRule>
    <cfRule type="expression" priority="2" dxfId="1">
      <formula>AND(ISNUMBER(D5),D5&lt;1)</formula>
    </cfRule>
  </conditionalFormatting>
  <conditionalFormatting sqref="G5:G17">
    <cfRule type="expression" priority="3" dxfId="0">
      <formula>AND(ISNUMBER(G5),G5&gt;=1)</formula>
    </cfRule>
    <cfRule type="expression" priority="4" dxfId="1">
      <formula>AND(ISNUMBER(G5),G5&lt;1)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42" customWidth="1" min="1" max="1"/>
    <col width="13" customWidth="1" min="2" max="2"/>
    <col width="13" customWidth="1" min="3" max="3"/>
    <col width="9" customWidth="1" min="4" max="4"/>
    <col width="13" customWidth="1" min="5" max="5"/>
    <col width="13" customWidth="1" min="6" max="6"/>
    <col width="9" customWidth="1" min="7" max="7"/>
    <col width="13" customWidth="1" min="8" max="8"/>
    <col width="13" customWidth="1" min="9" max="9"/>
    <col width="9" customWidth="1" min="10" max="10"/>
  </cols>
  <sheetData>
    <row r="1">
      <c r="A1" s="1" t="inlineStr">
        <is>
          <t>Checkpoints: day 30, day 60, day 90</t>
        </is>
      </c>
    </row>
    <row r="2">
      <c r="A2" s="2" t="inlineStr">
        <is>
          <t>Actual vs target per phase. Met or Missed uses the direction in Targets. Bring this tab to each checkpoint review with HR.</t>
        </is>
      </c>
    </row>
    <row r="4">
      <c r="A4" s="13" t="inlineStr">
        <is>
          <t>Indicator</t>
        </is>
      </c>
      <c r="B4" s="13" t="inlineStr">
        <is>
          <t>Day 30 actual</t>
        </is>
      </c>
      <c r="C4" s="13" t="inlineStr">
        <is>
          <t>Day 30 target</t>
        </is>
      </c>
      <c r="D4" s="13" t="inlineStr">
        <is>
          <t>Day 30</t>
        </is>
      </c>
      <c r="E4" s="13" t="inlineStr">
        <is>
          <t>Day 60 actual</t>
        </is>
      </c>
      <c r="F4" s="13" t="inlineStr">
        <is>
          <t>Day 60 target</t>
        </is>
      </c>
      <c r="G4" s="13" t="inlineStr">
        <is>
          <t>Day 60</t>
        </is>
      </c>
      <c r="H4" s="13" t="inlineStr">
        <is>
          <t>Day 90 actual</t>
        </is>
      </c>
      <c r="I4" s="13" t="inlineStr">
        <is>
          <t>Day 90 target</t>
        </is>
      </c>
      <c r="J4" s="13" t="inlineStr">
        <is>
          <t>Day 90</t>
        </is>
      </c>
    </row>
    <row r="5">
      <c r="A5" t="inlineStr">
        <is>
          <t>First meetings held</t>
        </is>
      </c>
      <c r="B5" s="18">
        <f>IFERROR(AVERAGEIFS('Weekly log'!$E$5:$E$17,'Weekly log'!$C$5:$C$17,1),"")</f>
        <v/>
      </c>
      <c r="C5" s="18">
        <f>IF(Targets!E5="","",Targets!E5)</f>
        <v/>
      </c>
      <c r="D5">
        <f>IF(OR(B5="",C5=""),"",IF(IF(Targets!$C$5="Lower",B5&lt;=C5,B5&gt;=C5),"Met","Missed"))</f>
        <v/>
      </c>
      <c r="E5" s="18">
        <f>IFERROR(AVERAGEIFS('Weekly log'!$E$5:$E$17,'Weekly log'!$C$5:$C$17,2),"")</f>
        <v/>
      </c>
      <c r="F5" s="18">
        <f>IF(Targets!F5="","",Targets!F5)</f>
        <v/>
      </c>
      <c r="G5">
        <f>IF(OR(E5="",F5=""),"",IF(IF(Targets!$C$5="Lower",E5&lt;=F5,E5&gt;=F5),"Met","Missed"))</f>
        <v/>
      </c>
      <c r="H5" s="18">
        <f>IFERROR(AVERAGEIFS('Weekly log'!$E$5:$E$17,'Weekly log'!$C$5:$C$17,3),"")</f>
        <v/>
      </c>
      <c r="I5" s="18">
        <f>IF(Targets!G5="","",Targets!G5)</f>
        <v/>
      </c>
      <c r="J5">
        <f>IF(OR(H5="",I5=""),"",IF(IF(Targets!$C$5="Lower",H5&lt;=I5,H5&gt;=I5),"Met","Missed"))</f>
        <v/>
      </c>
    </row>
    <row r="6">
      <c r="A6" t="inlineStr">
        <is>
          <t>Discovery to qualified conversion</t>
        </is>
      </c>
      <c r="B6" s="11">
        <f>IFERROR(SUMIFS('Weekly log'!$F$5:$F$17,'Weekly log'!$C$5:$C$17,1)/SUMIFS('Weekly log'!$E$5:$E$17,'Weekly log'!$C$5:$C$17,1),"")</f>
        <v/>
      </c>
      <c r="C6" s="11">
        <f>IF(Targets!E6="","",Targets!E6)</f>
        <v/>
      </c>
      <c r="D6">
        <f>IF(OR(B6="",C6=""),"",IF(IF(Targets!$C$6="Lower",B6&lt;=C6,B6&gt;=C6),"Met","Missed"))</f>
        <v/>
      </c>
      <c r="E6" s="11">
        <f>IFERROR(SUMIFS('Weekly log'!$F$5:$F$17,'Weekly log'!$C$5:$C$17,2)/SUMIFS('Weekly log'!$E$5:$E$17,'Weekly log'!$C$5:$C$17,2),"")</f>
        <v/>
      </c>
      <c r="F6" s="11">
        <f>IF(Targets!F6="","",Targets!F6)</f>
        <v/>
      </c>
      <c r="G6">
        <f>IF(OR(E6="",F6=""),"",IF(IF(Targets!$C$6="Lower",E6&lt;=F6,E6&gt;=F6),"Met","Missed"))</f>
        <v/>
      </c>
      <c r="H6" s="11">
        <f>IFERROR(SUMIFS('Weekly log'!$F$5:$F$17,'Weekly log'!$C$5:$C$17,3)/SUMIFS('Weekly log'!$E$5:$E$17,'Weekly log'!$C$5:$C$17,3),"")</f>
        <v/>
      </c>
      <c r="I6" s="11">
        <f>IF(Targets!G6="","",Targets!G6)</f>
        <v/>
      </c>
      <c r="J6">
        <f>IF(OR(H6="",I6=""),"",IF(IF(Targets!$C$6="Lower",H6&lt;=I6,H6&gt;=I6),"Met","Missed"))</f>
        <v/>
      </c>
    </row>
    <row r="7">
      <c r="A7" t="inlineStr">
        <is>
          <t>Qualified pipeline created</t>
        </is>
      </c>
      <c r="B7" s="10">
        <f>IFERROR(AVERAGEIFS('Weekly log'!$G$5:$G$17,'Weekly log'!$C$5:$C$17,1),"")</f>
        <v/>
      </c>
      <c r="C7" s="10">
        <f>IF(Targets!E7="","",Targets!E7)</f>
        <v/>
      </c>
      <c r="D7">
        <f>IF(OR(B7="",C7=""),"",IF(IF(Targets!$C$7="Lower",B7&lt;=C7,B7&gt;=C7),"Met","Missed"))</f>
        <v/>
      </c>
      <c r="E7" s="10">
        <f>IFERROR(AVERAGEIFS('Weekly log'!$G$5:$G$17,'Weekly log'!$C$5:$C$17,2),"")</f>
        <v/>
      </c>
      <c r="F7" s="10">
        <f>IF(Targets!F7="","",Targets!F7)</f>
        <v/>
      </c>
      <c r="G7">
        <f>IF(OR(E7="",F7=""),"",IF(IF(Targets!$C$7="Lower",E7&lt;=F7,E7&gt;=F7),"Met","Missed"))</f>
        <v/>
      </c>
      <c r="H7" s="10">
        <f>IFERROR(AVERAGEIFS('Weekly log'!$G$5:$G$17,'Weekly log'!$C$5:$C$17,3),"")</f>
        <v/>
      </c>
      <c r="I7" s="10">
        <f>IF(Targets!G7="","",Targets!G7)</f>
        <v/>
      </c>
      <c r="J7">
        <f>IF(OR(H7="",I7=""),"",IF(IF(Targets!$C$7="Lower",H7&lt;=I7,H7&gt;=I7),"Met","Missed"))</f>
        <v/>
      </c>
    </row>
    <row r="8">
      <c r="A8" t="inlineStr">
        <is>
          <t>Stage advances on open deals</t>
        </is>
      </c>
      <c r="B8" s="18">
        <f>IFERROR(AVERAGEIFS('Weekly log'!$H$5:$H$17,'Weekly log'!$C$5:$C$17,1),"")</f>
        <v/>
      </c>
      <c r="C8" s="18">
        <f>IF(Targets!E8="","",Targets!E8)</f>
        <v/>
      </c>
      <c r="D8">
        <f>IF(OR(B8="",C8=""),"",IF(IF(Targets!$C$8="Lower",B8&lt;=C8,B8&gt;=C8),"Met","Missed"))</f>
        <v/>
      </c>
      <c r="E8" s="18">
        <f>IFERROR(AVERAGEIFS('Weekly log'!$H$5:$H$17,'Weekly log'!$C$5:$C$17,2),"")</f>
        <v/>
      </c>
      <c r="F8" s="18">
        <f>IF(Targets!F8="","",Targets!F8)</f>
        <v/>
      </c>
      <c r="G8">
        <f>IF(OR(E8="",F8=""),"",IF(IF(Targets!$C$8="Lower",E8&lt;=F8,E8&gt;=F8),"Met","Missed"))</f>
        <v/>
      </c>
      <c r="H8" s="18">
        <f>IFERROR(AVERAGEIFS('Weekly log'!$H$5:$H$17,'Weekly log'!$C$5:$C$17,3),"")</f>
        <v/>
      </c>
      <c r="I8" s="18">
        <f>IF(Targets!G8="","",Targets!G8)</f>
        <v/>
      </c>
      <c r="J8">
        <f>IF(OR(H8="",I8=""),"",IF(IF(Targets!$C$8="Lower",H8&lt;=I8,H8&gt;=I8),"Met","Missed"))</f>
        <v/>
      </c>
    </row>
    <row r="9">
      <c r="A9" t="inlineStr">
        <is>
          <t>Close-date pushes on current-quarter deals</t>
        </is>
      </c>
      <c r="B9" s="18">
        <f>IFERROR(AVERAGEIFS('Weekly log'!$I$5:$I$17,'Weekly log'!$C$5:$C$17,1),"")</f>
        <v/>
      </c>
      <c r="C9" s="18">
        <f>IF(Targets!E9="","",Targets!E9)</f>
        <v/>
      </c>
      <c r="D9">
        <f>IF(OR(B9="",C9=""),"",IF(IF(Targets!$C$9="Lower",B9&lt;=C9,B9&gt;=C9),"Met","Missed"))</f>
        <v/>
      </c>
      <c r="E9" s="18">
        <f>IFERROR(AVERAGEIFS('Weekly log'!$I$5:$I$17,'Weekly log'!$C$5:$C$17,2),"")</f>
        <v/>
      </c>
      <c r="F9" s="18">
        <f>IF(Targets!F9="","",Targets!F9)</f>
        <v/>
      </c>
      <c r="G9">
        <f>IF(OR(E9="",F9=""),"",IF(IF(Targets!$C$9="Lower",E9&lt;=F9,E9&gt;=F9),"Met","Missed"))</f>
        <v/>
      </c>
      <c r="H9" s="18">
        <f>IFERROR(AVERAGEIFS('Weekly log'!$I$5:$I$17,'Weekly log'!$C$5:$C$17,3),"")</f>
        <v/>
      </c>
      <c r="I9" s="18">
        <f>IF(Targets!G9="","",Targets!G9)</f>
        <v/>
      </c>
      <c r="J9">
        <f>IF(OR(H9="",I9=""),"",IF(IF(Targets!$C$9="Lower",H9&lt;=I9,H9&gt;=I9),"Met","Missed"))</f>
        <v/>
      </c>
    </row>
    <row r="10">
      <c r="A10" t="inlineStr">
        <is>
          <t>Commit deals with no change in 30 days</t>
        </is>
      </c>
      <c r="B10" s="18">
        <f>IF('Weekly log'!J8="","",'Weekly log'!J8)</f>
        <v/>
      </c>
      <c r="C10" s="18">
        <f>IF(Targets!E10="","",Targets!E10)</f>
        <v/>
      </c>
      <c r="D10">
        <f>IF(OR(B10="",C10=""),"",IF(IF(Targets!$C$10="Lower",B10&lt;=C10,B10&gt;=C10),"Met","Missed"))</f>
        <v/>
      </c>
      <c r="E10" s="18">
        <f>IF('Weekly log'!J12="","",'Weekly log'!J12)</f>
        <v/>
      </c>
      <c r="F10" s="18">
        <f>IF(Targets!F10="","",Targets!F10)</f>
        <v/>
      </c>
      <c r="G10">
        <f>IF(OR(E10="",F10=""),"",IF(IF(Targets!$C$10="Lower",E10&lt;=F10,E10&gt;=F10),"Met","Missed"))</f>
        <v/>
      </c>
      <c r="H10" s="18">
        <f>IF('Weekly log'!J17="","",'Weekly log'!J17)</f>
        <v/>
      </c>
      <c r="I10" s="18">
        <f>IF(Targets!G10="","",Targets!G10)</f>
        <v/>
      </c>
      <c r="J10">
        <f>IF(OR(H10="",I10=""),"",IF(IF(Targets!$C$10="Lower",H10&lt;=I10,H10&gt;=I10),"Met","Missed"))</f>
        <v/>
      </c>
    </row>
    <row r="11">
      <c r="A11" s="17" t="inlineStr">
        <is>
          <t>Indicators met (of 6)</t>
        </is>
      </c>
      <c r="D11" s="17">
        <f>IF(COUNTIF(D5:D10,"Met")+COUNTIF(D5:D10,"Missed")=0,"",COUNTIF(D5:D10,"Met"))</f>
        <v/>
      </c>
      <c r="G11" s="17">
        <f>IF(COUNTIF(G5:G10,"Met")+COUNTIF(G5:G10,"Missed")=0,"",COUNTIF(G5:G10,"Met"))</f>
        <v/>
      </c>
      <c r="J11" s="17">
        <f>IF(COUNTIF(J5:J10,"Met")+COUNTIF(J5:J10,"Missed")=0,"",COUNTIF(J5:J10,"Met"))</f>
        <v/>
      </c>
    </row>
    <row r="13">
      <c r="A13" s="17" t="inlineStr">
        <is>
          <t>Attainment pacing</t>
        </is>
      </c>
    </row>
    <row r="14">
      <c r="A14" t="inlineStr">
        <is>
          <t>Bookings to date</t>
        </is>
      </c>
      <c r="B14" s="10">
        <f>Pacing!B8</f>
        <v/>
      </c>
      <c r="E14" s="10">
        <f>Pacing!B12</f>
        <v/>
      </c>
      <c r="H14" s="10">
        <f>Pacing!B17</f>
        <v/>
      </c>
    </row>
    <row r="15">
      <c r="A15" t="inlineStr">
        <is>
          <t>Pace target to date</t>
        </is>
      </c>
      <c r="B15" s="10">
        <f>Pacing!C8</f>
        <v/>
      </c>
      <c r="E15" s="10">
        <f>Pacing!C12</f>
        <v/>
      </c>
      <c r="H15" s="10">
        <f>Pacing!C17</f>
        <v/>
      </c>
    </row>
    <row r="16">
      <c r="A16" t="inlineStr">
        <is>
          <t>% of pace</t>
        </is>
      </c>
      <c r="B16" s="11">
        <f>Pacing!D8</f>
        <v/>
      </c>
      <c r="E16" s="11">
        <f>Pacing!D12</f>
        <v/>
      </c>
      <c r="H16" s="11">
        <f>Pacing!D17</f>
        <v/>
      </c>
    </row>
    <row r="18">
      <c r="A18" s="17" t="inlineStr">
        <is>
          <t>Status at day 30 and day 60 (not a decision)</t>
        </is>
      </c>
      <c r="B18">
        <f>IF(OR(D11="",B16=""),"",IF(AND(D11=6,B16&gt;=1),"On track",IF(D11&gt;=4,"Partly on track: work the missed rows","Off track: review support and targets with HR")))</f>
        <v/>
      </c>
      <c r="E18">
        <f>IF(OR(G11="",E16=""),"",IF(AND(G11=6,E16&gt;=1),"On track",IF(G11&gt;=4,"Partly on track: work the missed rows","Off track: review support and targets with HR")))</f>
        <v/>
      </c>
    </row>
    <row r="20">
      <c r="A20" s="17" t="inlineStr">
        <is>
          <t>Day 90</t>
        </is>
      </c>
    </row>
    <row r="21">
      <c r="A21" t="inlineStr">
        <is>
          <t>Bookings as a share of the bar</t>
        </is>
      </c>
      <c r="B21" s="11">
        <f>IF(OR(H14="",Setup!B13=""),"",H14/Setup!B13)</f>
        <v/>
      </c>
    </row>
    <row r="22">
      <c r="A22" t="inlineStr">
        <is>
          <t>Pass threshold</t>
        </is>
      </c>
      <c r="B22" s="19">
        <f>Setup!B16</f>
        <v/>
      </c>
    </row>
    <row r="23">
      <c r="A23" t="inlineStr">
        <is>
          <t>Indicators met in days 61-90</t>
        </is>
      </c>
      <c r="B23">
        <f>J11</f>
        <v/>
      </c>
    </row>
    <row r="24">
      <c r="A24" s="17" t="inlineStr">
        <is>
          <t>Outcome under the plan's rules (confirm with HR before acting)</t>
        </is>
      </c>
      <c r="B24" s="20">
        <f>IF(OR(J11="",B21=""),"",IF(AND(J11=6,B21&gt;=B22),"Plan met",IF(J11=6,"Extend 30 days","Plan not met")))</f>
        <v/>
      </c>
    </row>
    <row r="25">
      <c r="A25" s="2" t="inlineStr">
        <is>
          <t>Plan met: back to the normal one-on-one cadence. Extend 30 days: the leading indicators are fixed and bookings lag the cycle. Plan not met: the manager, HR and counsel decide the next step.</t>
        </is>
      </c>
    </row>
  </sheetData>
  <conditionalFormatting sqref="D5:D10">
    <cfRule type="expression" priority="1" dxfId="0">
      <formula>D5="Met"</formula>
    </cfRule>
    <cfRule type="expression" priority="2" dxfId="1">
      <formula>D5="Missed"</formula>
    </cfRule>
  </conditionalFormatting>
  <conditionalFormatting sqref="G5:G10">
    <cfRule type="expression" priority="3" dxfId="0">
      <formula>G5="Met"</formula>
    </cfRule>
    <cfRule type="expression" priority="4" dxfId="1">
      <formula>G5="Missed"</formula>
    </cfRule>
  </conditionalFormatting>
  <conditionalFormatting sqref="J5:J10">
    <cfRule type="expression" priority="5" dxfId="0">
      <formula>J5="Met"</formula>
    </cfRule>
    <cfRule type="expression" priority="6" dxfId="1">
      <formula>J5="Missed"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ORM Technologies</dc:creator>
  <dc:title xmlns:dc="http://purl.org/dc/elements/1.1/">Sales PIP tracker</dc:title>
  <dcterms:created xmlns:dcterms="http://purl.org/dc/terms/" xmlns:xsi="http://www.w3.org/2001/XMLSchema-instance" xsi:type="dcterms:W3CDTF">2026-10-25T20:41:48Z</dcterms:created>
  <dcterms:modified xmlns:dcterms="http://purl.org/dc/terms/" xmlns:xsi="http://www.w3.org/2001/XMLSchema-instance" xsi:type="dcterms:W3CDTF">2026-10-25T20:41:48Z</dcterms:modified>
</cp:coreProperties>
</file>