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olling budget" sheetId="3" state="visible" r:id="rId3"/>
    <sheet xmlns:r="http://schemas.openxmlformats.org/officeDocument/2006/relationships" name="Rol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#,##0;[Red]-#,##0;&quot;-&quot;"/>
    <numFmt numFmtId="167" formatCode="0.00%;[Red]-0.00%;&quot;-&quot;"/>
    <numFmt numFmtId="168" formatCode="0.0%;[Red]-0.0%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4B5563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2A37"/>
      </patternFill>
    </fill>
    <fill>
      <patternFill patternType="solid">
        <fgColor rgb="00F2F2F2"/>
      </patternFill>
    </fill>
    <fill>
      <patternFill patternType="solid">
        <fgColor rgb="00EEF1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0" pivotButton="0" quotePrefix="0" xfId="0"/>
    <xf numFmtId="164" fontId="0" fillId="2" borderId="0" pivotButton="0" quotePrefix="0" xfId="0"/>
    <xf numFmtId="166" fontId="0" fillId="2" borderId="0" pivotButton="0" quotePrefix="0" xfId="0"/>
    <xf numFmtId="167" fontId="0" fillId="2" borderId="0" pivotButton="0" quotePrefix="0" xfId="0"/>
    <xf numFmtId="168" fontId="0" fillId="2" borderId="0" pivotButton="0" quotePrefix="0" xfId="0"/>
    <xf numFmtId="0" fontId="4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center" vertical="center" wrapText="1"/>
    </xf>
    <xf numFmtId="165" fontId="3" fillId="4" borderId="0" pivotButton="0" quotePrefix="0" xfId="0"/>
    <xf numFmtId="165" fontId="4" fillId="3" borderId="0" applyAlignment="1" pivotButton="0" quotePrefix="0" xfId="0">
      <alignment horizontal="center" vertical="center" wrapText="1"/>
    </xf>
    <xf numFmtId="0" fontId="3" fillId="5" borderId="0" pivotButton="0" quotePrefix="0" xfId="0"/>
    <xf numFmtId="0" fontId="0" fillId="5" borderId="0" pivotButton="0" quotePrefix="0" xfId="0"/>
    <xf numFmtId="166" fontId="0" fillId="4" borderId="0" pivotButton="0" quotePrefix="0" xfId="0"/>
    <xf numFmtId="166" fontId="3" fillId="4" borderId="0" pivotButton="0" quotePrefix="0" xfId="0"/>
    <xf numFmtId="168" fontId="0" fillId="4" borderId="0" pivotButton="0" quotePrefix="0" xfId="0"/>
    <xf numFmtId="0" fontId="0" fillId="4" borderId="0" pivotButton="0" quotePrefix="0" xfId="0"/>
    <xf numFmtId="0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6" customWidth="1" min="1" max="1"/>
    <col width="130" customWidth="1" min="2" max="2"/>
  </cols>
  <sheetData>
    <row r="1">
      <c r="A1" s="1" t="inlineStr">
        <is>
          <t>ORM rolling budget template (Excel and Google Sheets)</t>
        </is>
      </c>
    </row>
    <row r="2">
      <c r="A2" s="2" t="inlineStr">
        <is>
          <t>Blank template: enter your own numbers in the yellow cells on the Inputs and Roll tabs.</t>
        </is>
      </c>
    </row>
    <row r="4">
      <c r="A4" s="3" t="inlineStr">
        <is>
          <t>What it does</t>
        </is>
      </c>
      <c r="B4" t="inlineStr"/>
    </row>
    <row r="5">
      <c r="A5" s="3" t="inlineStr"/>
      <c r="B5" t="inlineStr">
        <is>
          <t>Keeps a 12-month budget that always looks 12 months ahead. Each month you close the oldest month with actuals,</t>
        </is>
      </c>
    </row>
    <row r="6">
      <c r="A6" s="3" t="inlineStr"/>
      <c r="B6" t="inlineStr">
        <is>
          <t>re-base the opening ARR and any assumption that stopped holding, and add one new month at the far end.</t>
        </is>
      </c>
    </row>
    <row r="7">
      <c r="A7" s="3" t="inlineStr"/>
      <c r="B7" t="inlineStr">
        <is>
          <t>The board's annual budget stays fixed. The Roll tab shows where the fiscal year lands against it after every roll.</t>
        </is>
      </c>
    </row>
    <row r="8">
      <c r="A8" s="3" t="inlineStr"/>
      <c r="B8" t="inlineStr"/>
    </row>
    <row r="9">
      <c r="A9" s="3" t="inlineStr">
        <is>
          <t>Set up once</t>
        </is>
      </c>
      <c r="B9" t="inlineStr"/>
    </row>
    <row r="10">
      <c r="A10" s="3" t="inlineStr"/>
      <c r="B10" t="inlineStr">
        <is>
          <t>1. Inputs: first month of the window, fiscal year end, opening ARR, monthly expansion and churn rates, cost of revenue %.</t>
        </is>
      </c>
    </row>
    <row r="11">
      <c r="A11" s="3" t="inlineStr"/>
      <c r="B11" t="inlineStr">
        <is>
          <t>2. Inputs: loaded monthly cost per head for each team (salary, benefits, payroll taxes, commissions at target).</t>
        </is>
      </c>
    </row>
    <row r="12">
      <c r="A12" s="3" t="inlineStr"/>
      <c r="B12" t="inlineStr">
        <is>
          <t>3. Inputs: 13 months of new-logo ARR, heads by team and non-people spend. Month 13 is the month you add at the next roll.</t>
        </is>
      </c>
    </row>
    <row r="13">
      <c r="A13" s="3" t="inlineStr"/>
      <c r="B13" t="inlineStr">
        <is>
          <t>4. Read Rolling budget: ARR bridge, revenue, gross profit, heads, operating expenses and operating income by month.</t>
        </is>
      </c>
    </row>
    <row r="14">
      <c r="A14" s="3" t="inlineStr"/>
      <c r="B14" t="inlineStr"/>
    </row>
    <row r="15">
      <c r="A15" s="3" t="inlineStr">
        <is>
          <t>Roll it every month (after the books close)</t>
        </is>
      </c>
      <c r="B15" t="inlineStr"/>
    </row>
    <row r="16">
      <c r="A16" s="3" t="inlineStr"/>
      <c r="B16" t="inlineStr">
        <is>
          <t>1. Roll tab: type month 1 actuals in the yellow column. Read the variances.</t>
        </is>
      </c>
    </row>
    <row r="17">
      <c r="A17" s="3" t="inlineStr"/>
      <c r="B17" t="inlineStr">
        <is>
          <t>2. Roll tab: set the re-base inputs (new-logo change %, expansion and churn rates) and write why each one changed.</t>
        </is>
      </c>
    </row>
    <row r="18">
      <c r="A18" s="3" t="inlineStr"/>
      <c r="B18" t="inlineStr">
        <is>
          <t>3. Roll tab: read the next window (months 2 to 13), the change against this window, and the fiscal-year landing vs the annual budget.</t>
        </is>
      </c>
    </row>
    <row r="19">
      <c r="A19" s="3" t="inlineStr"/>
      <c r="B19" t="inlineStr">
        <is>
          <t>4. When the roll is approved, on Inputs: copy D20:O26, paste values into C20, then type the new month 13 in column O.</t>
        </is>
      </c>
    </row>
    <row r="20">
      <c r="A20" s="3" t="inlineStr"/>
      <c r="B20" t="inlineStr">
        <is>
          <t>5. On Inputs: move the start month (B4) forward one month, set opening ARR (B6) to Roll!B19 and the rates to the new ones.</t>
        </is>
      </c>
    </row>
    <row r="21">
      <c r="A21" s="3" t="inlineStr"/>
      <c r="B21" t="inlineStr"/>
    </row>
    <row r="22">
      <c r="A22" s="3" t="inlineStr">
        <is>
          <t>Tabs</t>
        </is>
      </c>
      <c r="B22" t="inlineStr"/>
    </row>
    <row r="23">
      <c r="A23" s="3" t="inlineStr">
        <is>
          <t>Inputs</t>
        </is>
      </c>
      <c r="B23" t="inlineStr">
        <is>
          <t>Every assumption, in yellow cells.</t>
        </is>
      </c>
    </row>
    <row r="24">
      <c r="A24" s="3" t="inlineStr">
        <is>
          <t>Rolling budget</t>
        </is>
      </c>
      <c r="B24" t="inlineStr">
        <is>
          <t>The current 12-month window by month, with a 12-month total.</t>
        </is>
      </c>
    </row>
    <row r="25">
      <c r="A25" s="3" t="inlineStr">
        <is>
          <t>Roll</t>
        </is>
      </c>
      <c r="B25" t="inlineStr">
        <is>
          <t>Month 1 budget vs actual, re-base inputs, the next 12-month window, and the fiscal-year landing vs the annual budget.</t>
        </is>
      </c>
    </row>
    <row r="26">
      <c r="A26" s="3" t="inlineStr"/>
      <c r="B26" t="inlineStr"/>
    </row>
    <row r="27">
      <c r="A27" s="3" t="inlineStr">
        <is>
          <t>Formulas</t>
        </is>
      </c>
      <c r="B27" t="inlineStr">
        <is>
          <t>Subscription revenue for a month = (beginning ARR + ending ARR) / 2 / 12. Expansion and churn = monthly rate x beginning ARR.</t>
        </is>
      </c>
    </row>
    <row r="28">
      <c r="A28" s="3" t="inlineStr"/>
      <c r="B28" t="inlineStr">
        <is>
          <t>People cost = heads x loaded monthly cost per head. Operating income = gross profit - people cost - non-people spend.</t>
        </is>
      </c>
    </row>
    <row r="29">
      <c r="A29" s="3" t="inlineStr"/>
      <c r="B29" t="inlineStr">
        <is>
          <t>Only DATE, YEAR, MONTH, SUM, SUMIF, IF, IFERROR, COUNT and arithmetic are used, so the file works the same in Google Sheets.</t>
        </is>
      </c>
    </row>
    <row r="30">
      <c r="A30" s="3" t="inlineStr">
        <is>
          <t>Google Sheets</t>
        </is>
      </c>
      <c r="B30" t="inlineStr">
        <is>
          <t>File, Import, Upload, then Replace spreadsheet.</t>
        </is>
      </c>
    </row>
    <row r="31">
      <c r="A31" s="3" t="inlineStr"/>
      <c r="B31" t="inlineStr"/>
    </row>
    <row r="32">
      <c r="A32" s="3" t="inlineStr">
        <is>
          <t>Made by ORM</t>
        </is>
      </c>
      <c r="B32" t="inlineStr">
        <is>
          <t>orm-tech.com/blog/rolling-budget/ explains the method step by step.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C242"/>
    <outlinePr summaryBelow="1" summaryRight="1"/>
    <pageSetUpPr/>
  </sheetPr>
  <dimension ref="A1:O28"/>
  <sheetViews>
    <sheetView workbookViewId="0">
      <pane xSplit="2" ySplit="19" topLeftCell="C2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6" customWidth="1" min="15" max="15"/>
  </cols>
  <sheetData>
    <row r="1">
      <c r="A1" s="1" t="inlineStr">
        <is>
          <t>Inputs</t>
        </is>
      </c>
    </row>
    <row r="2">
      <c r="A2" s="2" t="inlineStr">
        <is>
          <t>Yellow cells are inputs. Grey cells are formulas.</t>
        </is>
      </c>
    </row>
    <row r="4">
      <c r="A4" t="inlineStr">
        <is>
          <t>First month of the window (any date in that month)</t>
        </is>
      </c>
      <c r="B4" s="4" t="n">
        <v>46388</v>
      </c>
    </row>
    <row r="5">
      <c r="A5" t="inlineStr">
        <is>
          <t>Fiscal year end (last day)</t>
        </is>
      </c>
      <c r="B5" s="5" t="n">
        <v>46752</v>
      </c>
    </row>
    <row r="6">
      <c r="A6" t="inlineStr">
        <is>
          <t>Opening ARR at the start of month 1</t>
        </is>
      </c>
      <c r="B6" s="6" t="n"/>
    </row>
    <row r="7">
      <c r="A7" t="inlineStr">
        <is>
          <t>Expansion ARR per month (% of beginning ARR)</t>
        </is>
      </c>
      <c r="B7" s="7" t="n"/>
    </row>
    <row r="8">
      <c r="A8" t="inlineStr">
        <is>
          <t>Churn and contraction ARR per month (% of beginning ARR)</t>
        </is>
      </c>
      <c r="B8" s="7" t="n"/>
    </row>
    <row r="9">
      <c r="A9" t="inlineStr">
        <is>
          <t>Cost of revenue (% of subscription revenue)</t>
        </is>
      </c>
      <c r="B9" s="8" t="n"/>
    </row>
    <row r="11">
      <c r="A11" s="9" t="inlineStr">
        <is>
          <t>Team</t>
        </is>
      </c>
      <c r="B11" s="10" t="inlineStr">
        <is>
          <t>Loaded monthly cost per head</t>
        </is>
      </c>
    </row>
    <row r="12">
      <c r="A12" t="inlineStr">
        <is>
          <t>Sales</t>
        </is>
      </c>
      <c r="B12" s="6" t="n"/>
    </row>
    <row r="13">
      <c r="A13" t="inlineStr">
        <is>
          <t>Marketing</t>
        </is>
      </c>
      <c r="B13" s="6" t="n"/>
    </row>
    <row r="14">
      <c r="A14" t="inlineStr">
        <is>
          <t>Customer success</t>
        </is>
      </c>
      <c r="B14" s="6" t="n"/>
    </row>
    <row r="15">
      <c r="A15" t="inlineStr">
        <is>
          <t>R&amp;D</t>
        </is>
      </c>
      <c r="B15" s="6" t="n"/>
    </row>
    <row r="16">
      <c r="A16" t="inlineStr">
        <is>
          <t>G&amp;A</t>
        </is>
      </c>
      <c r="B16" s="6" t="n"/>
    </row>
    <row r="18">
      <c r="A18" s="9" t="inlineStr">
        <is>
          <t>By month</t>
        </is>
      </c>
      <c r="B18" s="10" t="inlineStr">
        <is>
          <t>Unit</t>
        </is>
      </c>
      <c r="C18" s="10" t="inlineStr">
        <is>
          <t>Month 1</t>
        </is>
      </c>
      <c r="D18" s="10" t="inlineStr">
        <is>
          <t>Month 2</t>
        </is>
      </c>
      <c r="E18" s="10" t="inlineStr">
        <is>
          <t>Month 3</t>
        </is>
      </c>
      <c r="F18" s="10" t="inlineStr">
        <is>
          <t>Month 4</t>
        </is>
      </c>
      <c r="G18" s="10" t="inlineStr">
        <is>
          <t>Month 5</t>
        </is>
      </c>
      <c r="H18" s="10" t="inlineStr">
        <is>
          <t>Month 6</t>
        </is>
      </c>
      <c r="I18" s="10" t="inlineStr">
        <is>
          <t>Month 7</t>
        </is>
      </c>
      <c r="J18" s="10" t="inlineStr">
        <is>
          <t>Month 8</t>
        </is>
      </c>
      <c r="K18" s="10" t="inlineStr">
        <is>
          <t>Month 9</t>
        </is>
      </c>
      <c r="L18" s="10" t="inlineStr">
        <is>
          <t>Month 10</t>
        </is>
      </c>
      <c r="M18" s="10" t="inlineStr">
        <is>
          <t>Month 11</t>
        </is>
      </c>
      <c r="N18" s="10" t="inlineStr">
        <is>
          <t>Month 12</t>
        </is>
      </c>
      <c r="O18" s="10" t="inlineStr">
        <is>
          <t>Month 13 (next to add)</t>
        </is>
      </c>
    </row>
    <row r="19">
      <c r="A19" s="3" t="inlineStr">
        <is>
          <t>Month (from B4)</t>
        </is>
      </c>
      <c r="C19" s="11">
        <f>DATE(YEAR($B$4),MONTH($B$4)+0,1)</f>
        <v/>
      </c>
      <c r="D19" s="11">
        <f>DATE(YEAR($B$4),MONTH($B$4)+1,1)</f>
        <v/>
      </c>
      <c r="E19" s="11">
        <f>DATE(YEAR($B$4),MONTH($B$4)+2,1)</f>
        <v/>
      </c>
      <c r="F19" s="11">
        <f>DATE(YEAR($B$4),MONTH($B$4)+3,1)</f>
        <v/>
      </c>
      <c r="G19" s="11">
        <f>DATE(YEAR($B$4),MONTH($B$4)+4,1)</f>
        <v/>
      </c>
      <c r="H19" s="11">
        <f>DATE(YEAR($B$4),MONTH($B$4)+5,1)</f>
        <v/>
      </c>
      <c r="I19" s="11">
        <f>DATE(YEAR($B$4),MONTH($B$4)+6,1)</f>
        <v/>
      </c>
      <c r="J19" s="11">
        <f>DATE(YEAR($B$4),MONTH($B$4)+7,1)</f>
        <v/>
      </c>
      <c r="K19" s="11">
        <f>DATE(YEAR($B$4),MONTH($B$4)+8,1)</f>
        <v/>
      </c>
      <c r="L19" s="11">
        <f>DATE(YEAR($B$4),MONTH($B$4)+9,1)</f>
        <v/>
      </c>
      <c r="M19" s="11">
        <f>DATE(YEAR($B$4),MONTH($B$4)+10,1)</f>
        <v/>
      </c>
      <c r="N19" s="11">
        <f>DATE(YEAR($B$4),MONTH($B$4)+11,1)</f>
        <v/>
      </c>
      <c r="O19" s="11">
        <f>DATE(YEAR($B$4),MONTH($B$4)+12,1)</f>
        <v/>
      </c>
    </row>
    <row r="20">
      <c r="A20" t="inlineStr">
        <is>
          <t>New-logo ARR booked</t>
        </is>
      </c>
      <c r="B20" s="2" t="inlineStr">
        <is>
          <t>ARR</t>
        </is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</row>
    <row r="21">
      <c r="A21" t="inlineStr">
        <is>
          <t>Sales heads (end of month)</t>
        </is>
      </c>
      <c r="B21" s="2" t="inlineStr">
        <is>
          <t>heads</t>
        </is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</row>
    <row r="22">
      <c r="A22" t="inlineStr">
        <is>
          <t>Marketing heads (end of month)</t>
        </is>
      </c>
      <c r="B22" s="2" t="inlineStr">
        <is>
          <t>heads</t>
        </is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>
      <c r="A23" t="inlineStr">
        <is>
          <t>Customer success heads (end of month)</t>
        </is>
      </c>
      <c r="B23" s="2" t="inlineStr">
        <is>
          <t>heads</t>
        </is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</row>
    <row r="24">
      <c r="A24" t="inlineStr">
        <is>
          <t>R&amp;D heads (end of month)</t>
        </is>
      </c>
      <c r="B24" s="2" t="inlineStr">
        <is>
          <t>heads</t>
        </is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</row>
    <row r="25">
      <c r="A25" t="inlineStr">
        <is>
          <t>G&amp;A heads (end of month)</t>
        </is>
      </c>
      <c r="B25" s="2" t="inlineStr">
        <is>
          <t>heads</t>
        </is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</row>
    <row r="26">
      <c r="A26" t="inlineStr">
        <is>
          <t>Non-people spend (programs, software, rent, other)</t>
        </is>
      </c>
      <c r="B26" s="2" t="inlineStr">
        <is>
          <t>$</t>
        </is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</row>
    <row r="28">
      <c r="A28" s="2" t="inlineStr">
        <is>
          <t>Seasonality: weight new-logo ARR by your own history. Many SaaS companies close most in the third month of each quarter.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6" customWidth="1" min="15" max="15"/>
  </cols>
  <sheetData>
    <row r="1">
      <c r="A1" s="1" t="inlineStr">
        <is>
          <t>Rolling budget: the current 12-month window</t>
        </is>
      </c>
    </row>
    <row r="2">
      <c r="A2" s="2" t="inlineStr">
        <is>
          <t>Everything here is a formula. Change the Inputs tab, not this one. Heads are end of month; the total column shows month 12.</t>
        </is>
      </c>
    </row>
    <row r="4">
      <c r="A4" s="9" t="inlineStr">
        <is>
          <t>Month</t>
        </is>
      </c>
      <c r="B4" s="10" t="inlineStr"/>
      <c r="C4" s="12">
        <f>Inputs!C$19</f>
        <v/>
      </c>
      <c r="D4" s="12">
        <f>Inputs!D$19</f>
        <v/>
      </c>
      <c r="E4" s="12">
        <f>Inputs!E$19</f>
        <v/>
      </c>
      <c r="F4" s="12">
        <f>Inputs!F$19</f>
        <v/>
      </c>
      <c r="G4" s="12">
        <f>Inputs!G$19</f>
        <v/>
      </c>
      <c r="H4" s="12">
        <f>Inputs!H$19</f>
        <v/>
      </c>
      <c r="I4" s="12">
        <f>Inputs!I$19</f>
        <v/>
      </c>
      <c r="J4" s="12">
        <f>Inputs!J$19</f>
        <v/>
      </c>
      <c r="K4" s="12">
        <f>Inputs!K$19</f>
        <v/>
      </c>
      <c r="L4" s="12">
        <f>Inputs!L$19</f>
        <v/>
      </c>
      <c r="M4" s="12">
        <f>Inputs!M$19</f>
        <v/>
      </c>
      <c r="N4" s="12">
        <f>Inputs!N$19</f>
        <v/>
      </c>
      <c r="O4" s="10" t="inlineStr">
        <is>
          <t>12-month total</t>
        </is>
      </c>
    </row>
    <row r="5">
      <c r="A5" s="13" t="inlineStr">
        <is>
          <t>ARR and revenue</t>
        </is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</row>
    <row r="6">
      <c r="A6" t="inlineStr">
        <is>
          <t>Beginning ARR</t>
        </is>
      </c>
      <c r="C6" s="15">
        <f>Inputs!$B$6</f>
        <v/>
      </c>
      <c r="D6" s="15">
        <f>C10</f>
        <v/>
      </c>
      <c r="E6" s="15">
        <f>D10</f>
        <v/>
      </c>
      <c r="F6" s="15">
        <f>E10</f>
        <v/>
      </c>
      <c r="G6" s="15">
        <f>F10</f>
        <v/>
      </c>
      <c r="H6" s="15">
        <f>G10</f>
        <v/>
      </c>
      <c r="I6" s="15">
        <f>H10</f>
        <v/>
      </c>
      <c r="J6" s="15">
        <f>I10</f>
        <v/>
      </c>
      <c r="K6" s="15">
        <f>J10</f>
        <v/>
      </c>
      <c r="L6" s="15">
        <f>K10</f>
        <v/>
      </c>
      <c r="M6" s="15">
        <f>L10</f>
        <v/>
      </c>
      <c r="N6" s="15">
        <f>M10</f>
        <v/>
      </c>
      <c r="O6" s="15">
        <f>C6</f>
        <v/>
      </c>
    </row>
    <row r="7">
      <c r="A7" t="inlineStr">
        <is>
          <t>New-logo ARR</t>
        </is>
      </c>
      <c r="C7" s="15">
        <f>Inputs!C20</f>
        <v/>
      </c>
      <c r="D7" s="15">
        <f>Inputs!D20</f>
        <v/>
      </c>
      <c r="E7" s="15">
        <f>Inputs!E20</f>
        <v/>
      </c>
      <c r="F7" s="15">
        <f>Inputs!F20</f>
        <v/>
      </c>
      <c r="G7" s="15">
        <f>Inputs!G20</f>
        <v/>
      </c>
      <c r="H7" s="15">
        <f>Inputs!H20</f>
        <v/>
      </c>
      <c r="I7" s="15">
        <f>Inputs!I20</f>
        <v/>
      </c>
      <c r="J7" s="15">
        <f>Inputs!J20</f>
        <v/>
      </c>
      <c r="K7" s="15">
        <f>Inputs!K20</f>
        <v/>
      </c>
      <c r="L7" s="15">
        <f>Inputs!L20</f>
        <v/>
      </c>
      <c r="M7" s="15">
        <f>Inputs!M20</f>
        <v/>
      </c>
      <c r="N7" s="15">
        <f>Inputs!N20</f>
        <v/>
      </c>
      <c r="O7" s="15">
        <f>SUM(C7:N7)</f>
        <v/>
      </c>
    </row>
    <row r="8">
      <c r="A8" t="inlineStr">
        <is>
          <t>Expansion ARR</t>
        </is>
      </c>
      <c r="C8" s="15">
        <f>C6*Inputs!$B$7</f>
        <v/>
      </c>
      <c r="D8" s="15">
        <f>D6*Inputs!$B$7</f>
        <v/>
      </c>
      <c r="E8" s="15">
        <f>E6*Inputs!$B$7</f>
        <v/>
      </c>
      <c r="F8" s="15">
        <f>F6*Inputs!$B$7</f>
        <v/>
      </c>
      <c r="G8" s="15">
        <f>G6*Inputs!$B$7</f>
        <v/>
      </c>
      <c r="H8" s="15">
        <f>H6*Inputs!$B$7</f>
        <v/>
      </c>
      <c r="I8" s="15">
        <f>I6*Inputs!$B$7</f>
        <v/>
      </c>
      <c r="J8" s="15">
        <f>J6*Inputs!$B$7</f>
        <v/>
      </c>
      <c r="K8" s="15">
        <f>K6*Inputs!$B$7</f>
        <v/>
      </c>
      <c r="L8" s="15">
        <f>L6*Inputs!$B$7</f>
        <v/>
      </c>
      <c r="M8" s="15">
        <f>M6*Inputs!$B$7</f>
        <v/>
      </c>
      <c r="N8" s="15">
        <f>N6*Inputs!$B$7</f>
        <v/>
      </c>
      <c r="O8" s="15">
        <f>SUM(C8:N8)</f>
        <v/>
      </c>
    </row>
    <row r="9">
      <c r="A9" t="inlineStr">
        <is>
          <t>Churn and contraction ARR</t>
        </is>
      </c>
      <c r="C9" s="15">
        <f>C6*Inputs!$B$8</f>
        <v/>
      </c>
      <c r="D9" s="15">
        <f>D6*Inputs!$B$8</f>
        <v/>
      </c>
      <c r="E9" s="15">
        <f>E6*Inputs!$B$8</f>
        <v/>
      </c>
      <c r="F9" s="15">
        <f>F6*Inputs!$B$8</f>
        <v/>
      </c>
      <c r="G9" s="15">
        <f>G6*Inputs!$B$8</f>
        <v/>
      </c>
      <c r="H9" s="15">
        <f>H6*Inputs!$B$8</f>
        <v/>
      </c>
      <c r="I9" s="15">
        <f>I6*Inputs!$B$8</f>
        <v/>
      </c>
      <c r="J9" s="15">
        <f>J6*Inputs!$B$8</f>
        <v/>
      </c>
      <c r="K9" s="15">
        <f>K6*Inputs!$B$8</f>
        <v/>
      </c>
      <c r="L9" s="15">
        <f>L6*Inputs!$B$8</f>
        <v/>
      </c>
      <c r="M9" s="15">
        <f>M6*Inputs!$B$8</f>
        <v/>
      </c>
      <c r="N9" s="15">
        <f>N6*Inputs!$B$8</f>
        <v/>
      </c>
      <c r="O9" s="15">
        <f>SUM(C9:N9)</f>
        <v/>
      </c>
    </row>
    <row r="10">
      <c r="A10" s="3" t="inlineStr">
        <is>
          <t>Ending ARR</t>
        </is>
      </c>
      <c r="C10" s="16">
        <f>C6+C7+C8-C9</f>
        <v/>
      </c>
      <c r="D10" s="16">
        <f>D6+D7+D8-D9</f>
        <v/>
      </c>
      <c r="E10" s="16">
        <f>E6+E7+E8-E9</f>
        <v/>
      </c>
      <c r="F10" s="16">
        <f>F6+F7+F8-F9</f>
        <v/>
      </c>
      <c r="G10" s="16">
        <f>G6+G7+G8-G9</f>
        <v/>
      </c>
      <c r="H10" s="16">
        <f>H6+H7+H8-H9</f>
        <v/>
      </c>
      <c r="I10" s="16">
        <f>I6+I7+I8-I9</f>
        <v/>
      </c>
      <c r="J10" s="16">
        <f>J6+J7+J8-J9</f>
        <v/>
      </c>
      <c r="K10" s="16">
        <f>K6+K7+K8-K9</f>
        <v/>
      </c>
      <c r="L10" s="16">
        <f>L6+L7+L8-L9</f>
        <v/>
      </c>
      <c r="M10" s="16">
        <f>M6+M7+M8-M9</f>
        <v/>
      </c>
      <c r="N10" s="16">
        <f>N6+N7+N8-N9</f>
        <v/>
      </c>
      <c r="O10" s="16">
        <f>N10</f>
        <v/>
      </c>
    </row>
    <row r="11">
      <c r="A11" s="3" t="inlineStr">
        <is>
          <t>Subscription revenue</t>
        </is>
      </c>
      <c r="C11" s="16">
        <f>(C6+C10)/2/12</f>
        <v/>
      </c>
      <c r="D11" s="16">
        <f>(D6+D10)/2/12</f>
        <v/>
      </c>
      <c r="E11" s="16">
        <f>(E6+E10)/2/12</f>
        <v/>
      </c>
      <c r="F11" s="16">
        <f>(F6+F10)/2/12</f>
        <v/>
      </c>
      <c r="G11" s="16">
        <f>(G6+G10)/2/12</f>
        <v/>
      </c>
      <c r="H11" s="16">
        <f>(H6+H10)/2/12</f>
        <v/>
      </c>
      <c r="I11" s="16">
        <f>(I6+I10)/2/12</f>
        <v/>
      </c>
      <c r="J11" s="16">
        <f>(J6+J10)/2/12</f>
        <v/>
      </c>
      <c r="K11" s="16">
        <f>(K6+K10)/2/12</f>
        <v/>
      </c>
      <c r="L11" s="16">
        <f>(L6+L10)/2/12</f>
        <v/>
      </c>
      <c r="M11" s="16">
        <f>(M6+M10)/2/12</f>
        <v/>
      </c>
      <c r="N11" s="16">
        <f>(N6+N10)/2/12</f>
        <v/>
      </c>
      <c r="O11" s="16">
        <f>SUM(C11:N11)</f>
        <v/>
      </c>
    </row>
    <row r="12">
      <c r="A12" t="inlineStr">
        <is>
          <t>Cost of revenue</t>
        </is>
      </c>
      <c r="C12" s="15">
        <f>C11*Inputs!$B$9</f>
        <v/>
      </c>
      <c r="D12" s="15">
        <f>D11*Inputs!$B$9</f>
        <v/>
      </c>
      <c r="E12" s="15">
        <f>E11*Inputs!$B$9</f>
        <v/>
      </c>
      <c r="F12" s="15">
        <f>F11*Inputs!$B$9</f>
        <v/>
      </c>
      <c r="G12" s="15">
        <f>G11*Inputs!$B$9</f>
        <v/>
      </c>
      <c r="H12" s="15">
        <f>H11*Inputs!$B$9</f>
        <v/>
      </c>
      <c r="I12" s="15">
        <f>I11*Inputs!$B$9</f>
        <v/>
      </c>
      <c r="J12" s="15">
        <f>J11*Inputs!$B$9</f>
        <v/>
      </c>
      <c r="K12" s="15">
        <f>K11*Inputs!$B$9</f>
        <v/>
      </c>
      <c r="L12" s="15">
        <f>L11*Inputs!$B$9</f>
        <v/>
      </c>
      <c r="M12" s="15">
        <f>M11*Inputs!$B$9</f>
        <v/>
      </c>
      <c r="N12" s="15">
        <f>N11*Inputs!$B$9</f>
        <v/>
      </c>
      <c r="O12" s="15">
        <f>SUM(C12:N12)</f>
        <v/>
      </c>
    </row>
    <row r="13">
      <c r="A13" s="3" t="inlineStr">
        <is>
          <t>Gross profit</t>
        </is>
      </c>
      <c r="C13" s="16">
        <f>C11-C12</f>
        <v/>
      </c>
      <c r="D13" s="16">
        <f>D11-D12</f>
        <v/>
      </c>
      <c r="E13" s="16">
        <f>E11-E12</f>
        <v/>
      </c>
      <c r="F13" s="16">
        <f>F11-F12</f>
        <v/>
      </c>
      <c r="G13" s="16">
        <f>G11-G12</f>
        <v/>
      </c>
      <c r="H13" s="16">
        <f>H11-H12</f>
        <v/>
      </c>
      <c r="I13" s="16">
        <f>I11-I12</f>
        <v/>
      </c>
      <c r="J13" s="16">
        <f>J11-J12</f>
        <v/>
      </c>
      <c r="K13" s="16">
        <f>K11-K12</f>
        <v/>
      </c>
      <c r="L13" s="16">
        <f>L11-L12</f>
        <v/>
      </c>
      <c r="M13" s="16">
        <f>M11-M12</f>
        <v/>
      </c>
      <c r="N13" s="16">
        <f>N11-N12</f>
        <v/>
      </c>
      <c r="O13" s="16">
        <f>SUM(C13:N13)</f>
        <v/>
      </c>
    </row>
    <row r="14">
      <c r="A14" t="inlineStr">
        <is>
          <t>Gross margin %</t>
        </is>
      </c>
      <c r="C14" s="17">
        <f>IFERROR(C13/C11,0)</f>
        <v/>
      </c>
      <c r="D14" s="17">
        <f>IFERROR(D13/D11,0)</f>
        <v/>
      </c>
      <c r="E14" s="17">
        <f>IFERROR(E13/E11,0)</f>
        <v/>
      </c>
      <c r="F14" s="17">
        <f>IFERROR(F13/F11,0)</f>
        <v/>
      </c>
      <c r="G14" s="17">
        <f>IFERROR(G13/G11,0)</f>
        <v/>
      </c>
      <c r="H14" s="17">
        <f>IFERROR(H13/H11,0)</f>
        <v/>
      </c>
      <c r="I14" s="17">
        <f>IFERROR(I13/I11,0)</f>
        <v/>
      </c>
      <c r="J14" s="17">
        <f>IFERROR(J13/J11,0)</f>
        <v/>
      </c>
      <c r="K14" s="17">
        <f>IFERROR(K13/K11,0)</f>
        <v/>
      </c>
      <c r="L14" s="17">
        <f>IFERROR(L13/L11,0)</f>
        <v/>
      </c>
      <c r="M14" s="17">
        <f>IFERROR(M13/M11,0)</f>
        <v/>
      </c>
      <c r="N14" s="17">
        <f>IFERROR(N13/N11,0)</f>
        <v/>
      </c>
      <c r="O14" s="17">
        <f>IFERROR(O13/O11,0)</f>
        <v/>
      </c>
    </row>
    <row r="15">
      <c r="A15" s="13" t="inlineStr">
        <is>
          <t>Headcount (end of month)</t>
        </is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</row>
    <row r="16">
      <c r="A16" t="inlineStr">
        <is>
          <t>Sales heads</t>
        </is>
      </c>
      <c r="C16" s="15">
        <f>Inputs!C21</f>
        <v/>
      </c>
      <c r="D16" s="15">
        <f>Inputs!D21</f>
        <v/>
      </c>
      <c r="E16" s="15">
        <f>Inputs!E21</f>
        <v/>
      </c>
      <c r="F16" s="15">
        <f>Inputs!F21</f>
        <v/>
      </c>
      <c r="G16" s="15">
        <f>Inputs!G21</f>
        <v/>
      </c>
      <c r="H16" s="15">
        <f>Inputs!H21</f>
        <v/>
      </c>
      <c r="I16" s="15">
        <f>Inputs!I21</f>
        <v/>
      </c>
      <c r="J16" s="15">
        <f>Inputs!J21</f>
        <v/>
      </c>
      <c r="K16" s="15">
        <f>Inputs!K21</f>
        <v/>
      </c>
      <c r="L16" s="15">
        <f>Inputs!L21</f>
        <v/>
      </c>
      <c r="M16" s="15">
        <f>Inputs!M21</f>
        <v/>
      </c>
      <c r="N16" s="15">
        <f>Inputs!N21</f>
        <v/>
      </c>
      <c r="O16" s="15">
        <f>N16</f>
        <v/>
      </c>
    </row>
    <row r="17">
      <c r="A17" t="inlineStr">
        <is>
          <t>Marketing heads</t>
        </is>
      </c>
      <c r="C17" s="15">
        <f>Inputs!C22</f>
        <v/>
      </c>
      <c r="D17" s="15">
        <f>Inputs!D22</f>
        <v/>
      </c>
      <c r="E17" s="15">
        <f>Inputs!E22</f>
        <v/>
      </c>
      <c r="F17" s="15">
        <f>Inputs!F22</f>
        <v/>
      </c>
      <c r="G17" s="15">
        <f>Inputs!G22</f>
        <v/>
      </c>
      <c r="H17" s="15">
        <f>Inputs!H22</f>
        <v/>
      </c>
      <c r="I17" s="15">
        <f>Inputs!I22</f>
        <v/>
      </c>
      <c r="J17" s="15">
        <f>Inputs!J22</f>
        <v/>
      </c>
      <c r="K17" s="15">
        <f>Inputs!K22</f>
        <v/>
      </c>
      <c r="L17" s="15">
        <f>Inputs!L22</f>
        <v/>
      </c>
      <c r="M17" s="15">
        <f>Inputs!M22</f>
        <v/>
      </c>
      <c r="N17" s="15">
        <f>Inputs!N22</f>
        <v/>
      </c>
      <c r="O17" s="15">
        <f>N17</f>
        <v/>
      </c>
    </row>
    <row r="18">
      <c r="A18" t="inlineStr">
        <is>
          <t>Customer success heads</t>
        </is>
      </c>
      <c r="C18" s="15">
        <f>Inputs!C23</f>
        <v/>
      </c>
      <c r="D18" s="15">
        <f>Inputs!D23</f>
        <v/>
      </c>
      <c r="E18" s="15">
        <f>Inputs!E23</f>
        <v/>
      </c>
      <c r="F18" s="15">
        <f>Inputs!F23</f>
        <v/>
      </c>
      <c r="G18" s="15">
        <f>Inputs!G23</f>
        <v/>
      </c>
      <c r="H18" s="15">
        <f>Inputs!H23</f>
        <v/>
      </c>
      <c r="I18" s="15">
        <f>Inputs!I23</f>
        <v/>
      </c>
      <c r="J18" s="15">
        <f>Inputs!J23</f>
        <v/>
      </c>
      <c r="K18" s="15">
        <f>Inputs!K23</f>
        <v/>
      </c>
      <c r="L18" s="15">
        <f>Inputs!L23</f>
        <v/>
      </c>
      <c r="M18" s="15">
        <f>Inputs!M23</f>
        <v/>
      </c>
      <c r="N18" s="15">
        <f>Inputs!N23</f>
        <v/>
      </c>
      <c r="O18" s="15">
        <f>N18</f>
        <v/>
      </c>
    </row>
    <row r="19">
      <c r="A19" t="inlineStr">
        <is>
          <t>R&amp;D heads</t>
        </is>
      </c>
      <c r="C19" s="15">
        <f>Inputs!C24</f>
        <v/>
      </c>
      <c r="D19" s="15">
        <f>Inputs!D24</f>
        <v/>
      </c>
      <c r="E19" s="15">
        <f>Inputs!E24</f>
        <v/>
      </c>
      <c r="F19" s="15">
        <f>Inputs!F24</f>
        <v/>
      </c>
      <c r="G19" s="15">
        <f>Inputs!G24</f>
        <v/>
      </c>
      <c r="H19" s="15">
        <f>Inputs!H24</f>
        <v/>
      </c>
      <c r="I19" s="15">
        <f>Inputs!I24</f>
        <v/>
      </c>
      <c r="J19" s="15">
        <f>Inputs!J24</f>
        <v/>
      </c>
      <c r="K19" s="15">
        <f>Inputs!K24</f>
        <v/>
      </c>
      <c r="L19" s="15">
        <f>Inputs!L24</f>
        <v/>
      </c>
      <c r="M19" s="15">
        <f>Inputs!M24</f>
        <v/>
      </c>
      <c r="N19" s="15">
        <f>Inputs!N24</f>
        <v/>
      </c>
      <c r="O19" s="15">
        <f>N19</f>
        <v/>
      </c>
    </row>
    <row r="20">
      <c r="A20" t="inlineStr">
        <is>
          <t>G&amp;A heads</t>
        </is>
      </c>
      <c r="C20" s="15">
        <f>Inputs!C25</f>
        <v/>
      </c>
      <c r="D20" s="15">
        <f>Inputs!D25</f>
        <v/>
      </c>
      <c r="E20" s="15">
        <f>Inputs!E25</f>
        <v/>
      </c>
      <c r="F20" s="15">
        <f>Inputs!F25</f>
        <v/>
      </c>
      <c r="G20" s="15">
        <f>Inputs!G25</f>
        <v/>
      </c>
      <c r="H20" s="15">
        <f>Inputs!H25</f>
        <v/>
      </c>
      <c r="I20" s="15">
        <f>Inputs!I25</f>
        <v/>
      </c>
      <c r="J20" s="15">
        <f>Inputs!J25</f>
        <v/>
      </c>
      <c r="K20" s="15">
        <f>Inputs!K25</f>
        <v/>
      </c>
      <c r="L20" s="15">
        <f>Inputs!L25</f>
        <v/>
      </c>
      <c r="M20" s="15">
        <f>Inputs!M25</f>
        <v/>
      </c>
      <c r="N20" s="15">
        <f>Inputs!N25</f>
        <v/>
      </c>
      <c r="O20" s="15">
        <f>N20</f>
        <v/>
      </c>
    </row>
    <row r="21">
      <c r="A21" t="inlineStr">
        <is>
          <t>Total heads</t>
        </is>
      </c>
      <c r="C21" s="16">
        <f>SUM(C16:C20)</f>
        <v/>
      </c>
      <c r="D21" s="16">
        <f>SUM(D16:D20)</f>
        <v/>
      </c>
      <c r="E21" s="16">
        <f>SUM(E16:E20)</f>
        <v/>
      </c>
      <c r="F21" s="16">
        <f>SUM(F16:F20)</f>
        <v/>
      </c>
      <c r="G21" s="16">
        <f>SUM(G16:G20)</f>
        <v/>
      </c>
      <c r="H21" s="16">
        <f>SUM(H16:H20)</f>
        <v/>
      </c>
      <c r="I21" s="16">
        <f>SUM(I16:I20)</f>
        <v/>
      </c>
      <c r="J21" s="16">
        <f>SUM(J16:J20)</f>
        <v/>
      </c>
      <c r="K21" s="16">
        <f>SUM(K16:K20)</f>
        <v/>
      </c>
      <c r="L21" s="16">
        <f>SUM(L16:L20)</f>
        <v/>
      </c>
      <c r="M21" s="16">
        <f>SUM(M16:M20)</f>
        <v/>
      </c>
      <c r="N21" s="16">
        <f>SUM(N16:N20)</f>
        <v/>
      </c>
      <c r="O21" s="16">
        <f>N21</f>
        <v/>
      </c>
    </row>
    <row r="22">
      <c r="A22" s="13" t="inlineStr">
        <is>
          <t>Operating expenses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</row>
    <row r="23">
      <c r="A23" t="inlineStr">
        <is>
          <t>Sales people cost</t>
        </is>
      </c>
      <c r="C23" s="15">
        <f>C16*Inputs!$B$12</f>
        <v/>
      </c>
      <c r="D23" s="15">
        <f>D16*Inputs!$B$12</f>
        <v/>
      </c>
      <c r="E23" s="15">
        <f>E16*Inputs!$B$12</f>
        <v/>
      </c>
      <c r="F23" s="15">
        <f>F16*Inputs!$B$12</f>
        <v/>
      </c>
      <c r="G23" s="15">
        <f>G16*Inputs!$B$12</f>
        <v/>
      </c>
      <c r="H23" s="15">
        <f>H16*Inputs!$B$12</f>
        <v/>
      </c>
      <c r="I23" s="15">
        <f>I16*Inputs!$B$12</f>
        <v/>
      </c>
      <c r="J23" s="15">
        <f>J16*Inputs!$B$12</f>
        <v/>
      </c>
      <c r="K23" s="15">
        <f>K16*Inputs!$B$12</f>
        <v/>
      </c>
      <c r="L23" s="15">
        <f>L16*Inputs!$B$12</f>
        <v/>
      </c>
      <c r="M23" s="15">
        <f>M16*Inputs!$B$12</f>
        <v/>
      </c>
      <c r="N23" s="15">
        <f>N16*Inputs!$B$12</f>
        <v/>
      </c>
      <c r="O23" s="15">
        <f>SUM(C23:N23)</f>
        <v/>
      </c>
    </row>
    <row r="24">
      <c r="A24" t="inlineStr">
        <is>
          <t>Marketing people cost</t>
        </is>
      </c>
      <c r="C24" s="15">
        <f>C17*Inputs!$B$13</f>
        <v/>
      </c>
      <c r="D24" s="15">
        <f>D17*Inputs!$B$13</f>
        <v/>
      </c>
      <c r="E24" s="15">
        <f>E17*Inputs!$B$13</f>
        <v/>
      </c>
      <c r="F24" s="15">
        <f>F17*Inputs!$B$13</f>
        <v/>
      </c>
      <c r="G24" s="15">
        <f>G17*Inputs!$B$13</f>
        <v/>
      </c>
      <c r="H24" s="15">
        <f>H17*Inputs!$B$13</f>
        <v/>
      </c>
      <c r="I24" s="15">
        <f>I17*Inputs!$B$13</f>
        <v/>
      </c>
      <c r="J24" s="15">
        <f>J17*Inputs!$B$13</f>
        <v/>
      </c>
      <c r="K24" s="15">
        <f>K17*Inputs!$B$13</f>
        <v/>
      </c>
      <c r="L24" s="15">
        <f>L17*Inputs!$B$13</f>
        <v/>
      </c>
      <c r="M24" s="15">
        <f>M17*Inputs!$B$13</f>
        <v/>
      </c>
      <c r="N24" s="15">
        <f>N17*Inputs!$B$13</f>
        <v/>
      </c>
      <c r="O24" s="15">
        <f>SUM(C24:N24)</f>
        <v/>
      </c>
    </row>
    <row r="25">
      <c r="A25" t="inlineStr">
        <is>
          <t>Customer success people cost</t>
        </is>
      </c>
      <c r="C25" s="15">
        <f>C18*Inputs!$B$14</f>
        <v/>
      </c>
      <c r="D25" s="15">
        <f>D18*Inputs!$B$14</f>
        <v/>
      </c>
      <c r="E25" s="15">
        <f>E18*Inputs!$B$14</f>
        <v/>
      </c>
      <c r="F25" s="15">
        <f>F18*Inputs!$B$14</f>
        <v/>
      </c>
      <c r="G25" s="15">
        <f>G18*Inputs!$B$14</f>
        <v/>
      </c>
      <c r="H25" s="15">
        <f>H18*Inputs!$B$14</f>
        <v/>
      </c>
      <c r="I25" s="15">
        <f>I18*Inputs!$B$14</f>
        <v/>
      </c>
      <c r="J25" s="15">
        <f>J18*Inputs!$B$14</f>
        <v/>
      </c>
      <c r="K25" s="15">
        <f>K18*Inputs!$B$14</f>
        <v/>
      </c>
      <c r="L25" s="15">
        <f>L18*Inputs!$B$14</f>
        <v/>
      </c>
      <c r="M25" s="15">
        <f>M18*Inputs!$B$14</f>
        <v/>
      </c>
      <c r="N25" s="15">
        <f>N18*Inputs!$B$14</f>
        <v/>
      </c>
      <c r="O25" s="15">
        <f>SUM(C25:N25)</f>
        <v/>
      </c>
    </row>
    <row r="26">
      <c r="A26" t="inlineStr">
        <is>
          <t>R&amp;D people cost</t>
        </is>
      </c>
      <c r="C26" s="15">
        <f>C19*Inputs!$B$15</f>
        <v/>
      </c>
      <c r="D26" s="15">
        <f>D19*Inputs!$B$15</f>
        <v/>
      </c>
      <c r="E26" s="15">
        <f>E19*Inputs!$B$15</f>
        <v/>
      </c>
      <c r="F26" s="15">
        <f>F19*Inputs!$B$15</f>
        <v/>
      </c>
      <c r="G26" s="15">
        <f>G19*Inputs!$B$15</f>
        <v/>
      </c>
      <c r="H26" s="15">
        <f>H19*Inputs!$B$15</f>
        <v/>
      </c>
      <c r="I26" s="15">
        <f>I19*Inputs!$B$15</f>
        <v/>
      </c>
      <c r="J26" s="15">
        <f>J19*Inputs!$B$15</f>
        <v/>
      </c>
      <c r="K26" s="15">
        <f>K19*Inputs!$B$15</f>
        <v/>
      </c>
      <c r="L26" s="15">
        <f>L19*Inputs!$B$15</f>
        <v/>
      </c>
      <c r="M26" s="15">
        <f>M19*Inputs!$B$15</f>
        <v/>
      </c>
      <c r="N26" s="15">
        <f>N19*Inputs!$B$15</f>
        <v/>
      </c>
      <c r="O26" s="15">
        <f>SUM(C26:N26)</f>
        <v/>
      </c>
    </row>
    <row r="27">
      <c r="A27" t="inlineStr">
        <is>
          <t>G&amp;A people cost</t>
        </is>
      </c>
      <c r="C27" s="15">
        <f>C20*Inputs!$B$16</f>
        <v/>
      </c>
      <c r="D27" s="15">
        <f>D20*Inputs!$B$16</f>
        <v/>
      </c>
      <c r="E27" s="15">
        <f>E20*Inputs!$B$16</f>
        <v/>
      </c>
      <c r="F27" s="15">
        <f>F20*Inputs!$B$16</f>
        <v/>
      </c>
      <c r="G27" s="15">
        <f>G20*Inputs!$B$16</f>
        <v/>
      </c>
      <c r="H27" s="15">
        <f>H20*Inputs!$B$16</f>
        <v/>
      </c>
      <c r="I27" s="15">
        <f>I20*Inputs!$B$16</f>
        <v/>
      </c>
      <c r="J27" s="15">
        <f>J20*Inputs!$B$16</f>
        <v/>
      </c>
      <c r="K27" s="15">
        <f>K20*Inputs!$B$16</f>
        <v/>
      </c>
      <c r="L27" s="15">
        <f>L20*Inputs!$B$16</f>
        <v/>
      </c>
      <c r="M27" s="15">
        <f>M20*Inputs!$B$16</f>
        <v/>
      </c>
      <c r="N27" s="15">
        <f>N20*Inputs!$B$16</f>
        <v/>
      </c>
      <c r="O27" s="15">
        <f>SUM(C27:N27)</f>
        <v/>
      </c>
    </row>
    <row r="28">
      <c r="A28" t="inlineStr">
        <is>
          <t>Total people cost</t>
        </is>
      </c>
      <c r="C28" s="15">
        <f>SUM(C23:C27)</f>
        <v/>
      </c>
      <c r="D28" s="15">
        <f>SUM(D23:D27)</f>
        <v/>
      </c>
      <c r="E28" s="15">
        <f>SUM(E23:E27)</f>
        <v/>
      </c>
      <c r="F28" s="15">
        <f>SUM(F23:F27)</f>
        <v/>
      </c>
      <c r="G28" s="15">
        <f>SUM(G23:G27)</f>
        <v/>
      </c>
      <c r="H28" s="15">
        <f>SUM(H23:H27)</f>
        <v/>
      </c>
      <c r="I28" s="15">
        <f>SUM(I23:I27)</f>
        <v/>
      </c>
      <c r="J28" s="15">
        <f>SUM(J23:J27)</f>
        <v/>
      </c>
      <c r="K28" s="15">
        <f>SUM(K23:K27)</f>
        <v/>
      </c>
      <c r="L28" s="15">
        <f>SUM(L23:L27)</f>
        <v/>
      </c>
      <c r="M28" s="15">
        <f>SUM(M23:M27)</f>
        <v/>
      </c>
      <c r="N28" s="15">
        <f>SUM(N23:N27)</f>
        <v/>
      </c>
      <c r="O28" s="15">
        <f>SUM(C28:N28)</f>
        <v/>
      </c>
    </row>
    <row r="29">
      <c r="A29" t="inlineStr">
        <is>
          <t>Non-people spend</t>
        </is>
      </c>
      <c r="C29" s="15">
        <f>Inputs!C26</f>
        <v/>
      </c>
      <c r="D29" s="15">
        <f>Inputs!D26</f>
        <v/>
      </c>
      <c r="E29" s="15">
        <f>Inputs!E26</f>
        <v/>
      </c>
      <c r="F29" s="15">
        <f>Inputs!F26</f>
        <v/>
      </c>
      <c r="G29" s="15">
        <f>Inputs!G26</f>
        <v/>
      </c>
      <c r="H29" s="15">
        <f>Inputs!H26</f>
        <v/>
      </c>
      <c r="I29" s="15">
        <f>Inputs!I26</f>
        <v/>
      </c>
      <c r="J29" s="15">
        <f>Inputs!J26</f>
        <v/>
      </c>
      <c r="K29" s="15">
        <f>Inputs!K26</f>
        <v/>
      </c>
      <c r="L29" s="15">
        <f>Inputs!L26</f>
        <v/>
      </c>
      <c r="M29" s="15">
        <f>Inputs!M26</f>
        <v/>
      </c>
      <c r="N29" s="15">
        <f>Inputs!N26</f>
        <v/>
      </c>
      <c r="O29" s="15">
        <f>SUM(C29:N29)</f>
        <v/>
      </c>
    </row>
    <row r="30">
      <c r="A30" s="3" t="inlineStr">
        <is>
          <t>Total operating expenses</t>
        </is>
      </c>
      <c r="C30" s="16">
        <f>C28+C29</f>
        <v/>
      </c>
      <c r="D30" s="16">
        <f>D28+D29</f>
        <v/>
      </c>
      <c r="E30" s="16">
        <f>E28+E29</f>
        <v/>
      </c>
      <c r="F30" s="16">
        <f>F28+F29</f>
        <v/>
      </c>
      <c r="G30" s="16">
        <f>G28+G29</f>
        <v/>
      </c>
      <c r="H30" s="16">
        <f>H28+H29</f>
        <v/>
      </c>
      <c r="I30" s="16">
        <f>I28+I29</f>
        <v/>
      </c>
      <c r="J30" s="16">
        <f>J28+J29</f>
        <v/>
      </c>
      <c r="K30" s="16">
        <f>K28+K29</f>
        <v/>
      </c>
      <c r="L30" s="16">
        <f>L28+L29</f>
        <v/>
      </c>
      <c r="M30" s="16">
        <f>M28+M29</f>
        <v/>
      </c>
      <c r="N30" s="16">
        <f>N28+N29</f>
        <v/>
      </c>
      <c r="O30" s="16">
        <f>SUM(C30:N30)</f>
        <v/>
      </c>
    </row>
    <row r="31">
      <c r="A31" s="3" t="inlineStr">
        <is>
          <t>Operating income (loss)</t>
        </is>
      </c>
      <c r="C31" s="16">
        <f>C13-C30</f>
        <v/>
      </c>
      <c r="D31" s="16">
        <f>D13-D30</f>
        <v/>
      </c>
      <c r="E31" s="16">
        <f>E13-E30</f>
        <v/>
      </c>
      <c r="F31" s="16">
        <f>F13-F30</f>
        <v/>
      </c>
      <c r="G31" s="16">
        <f>G13-G30</f>
        <v/>
      </c>
      <c r="H31" s="16">
        <f>H13-H30</f>
        <v/>
      </c>
      <c r="I31" s="16">
        <f>I13-I30</f>
        <v/>
      </c>
      <c r="J31" s="16">
        <f>J13-J30</f>
        <v/>
      </c>
      <c r="K31" s="16">
        <f>K13-K30</f>
        <v/>
      </c>
      <c r="L31" s="16">
        <f>L13-L30</f>
        <v/>
      </c>
      <c r="M31" s="16">
        <f>M13-M30</f>
        <v/>
      </c>
      <c r="N31" s="16">
        <f>N13-N30</f>
        <v/>
      </c>
      <c r="O31" s="16">
        <f>SUM(C31:N31)</f>
        <v/>
      </c>
    </row>
    <row r="32">
      <c r="A32" t="inlineStr">
        <is>
          <t>Operating margin %</t>
        </is>
      </c>
      <c r="C32" s="17">
        <f>IFERROR(C31/C11,0)</f>
        <v/>
      </c>
      <c r="D32" s="17">
        <f>IFERROR(D31/D11,0)</f>
        <v/>
      </c>
      <c r="E32" s="17">
        <f>IFERROR(E31/E11,0)</f>
        <v/>
      </c>
      <c r="F32" s="17">
        <f>IFERROR(F31/F11,0)</f>
        <v/>
      </c>
      <c r="G32" s="17">
        <f>IFERROR(G31/G11,0)</f>
        <v/>
      </c>
      <c r="H32" s="17">
        <f>IFERROR(H31/H11,0)</f>
        <v/>
      </c>
      <c r="I32" s="17">
        <f>IFERROR(I31/I11,0)</f>
        <v/>
      </c>
      <c r="J32" s="17">
        <f>IFERROR(J31/J11,0)</f>
        <v/>
      </c>
      <c r="K32" s="17">
        <f>IFERROR(K31/K11,0)</f>
        <v/>
      </c>
      <c r="L32" s="17">
        <f>IFERROR(L31/L11,0)</f>
        <v/>
      </c>
      <c r="M32" s="17">
        <f>IFERROR(M31/M11,0)</f>
        <v/>
      </c>
      <c r="N32" s="17">
        <f>IFERROR(N31/N11,0)</f>
        <v/>
      </c>
      <c r="O32" s="17">
        <f>IFERROR(O31/O11,0)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33226"/>
    <outlinePr summaryBelow="1" summaryRight="1"/>
    <pageSetUpPr/>
  </sheetPr>
  <dimension ref="A1:O7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2" customWidth="1" min="1" max="1"/>
    <col width="14" customWidth="1" min="2" max="2"/>
    <col width="13" customWidth="1" min="3" max="3"/>
    <col width="13" customWidth="1" min="4" max="4"/>
    <col width="16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6" customWidth="1" min="15" max="15"/>
  </cols>
  <sheetData>
    <row r="1">
      <c r="A1" s="1" t="inlineStr">
        <is>
          <t>Roll the budget forward one month</t>
        </is>
      </c>
    </row>
    <row r="2">
      <c r="A2" s="2" t="inlineStr">
        <is>
          <t>1) Type month 1 actuals. 2) Set the re-base inputs. 3) Read the next window and the fiscal-year landing.</t>
        </is>
      </c>
    </row>
    <row r="3">
      <c r="A3" s="3" t="inlineStr">
        <is>
          <t>Month being closed</t>
        </is>
      </c>
      <c r="C3" s="11">
        <f>Inputs!C19</f>
        <v/>
      </c>
    </row>
    <row r="5">
      <c r="A5" s="9" t="inlineStr">
        <is>
          <t>Line</t>
        </is>
      </c>
      <c r="B5" s="10" t="inlineStr">
        <is>
          <t>Type</t>
        </is>
      </c>
      <c r="C5" s="10" t="inlineStr">
        <is>
          <t>Budget</t>
        </is>
      </c>
      <c r="D5" s="10" t="inlineStr">
        <is>
          <t>Actual</t>
        </is>
      </c>
      <c r="E5" s="10" t="inlineStr">
        <is>
          <t>Variance (actual - budget)</t>
        </is>
      </c>
      <c r="F5" s="10" t="inlineStr">
        <is>
          <t>Variance %</t>
        </is>
      </c>
      <c r="G5" s="10" t="inlineStr">
        <is>
          <t>Result</t>
        </is>
      </c>
    </row>
    <row r="6">
      <c r="A6" t="inlineStr">
        <is>
          <t>New-logo ARR</t>
        </is>
      </c>
      <c r="B6" t="inlineStr">
        <is>
          <t>Revenue</t>
        </is>
      </c>
      <c r="C6" s="15">
        <f>'Rolling budget'!C7</f>
        <v/>
      </c>
      <c r="D6" s="6" t="n"/>
      <c r="E6" s="15">
        <f>IF(D6="","",D6-C6)</f>
        <v/>
      </c>
      <c r="F6" s="17">
        <f>IF(D6="","",IFERROR(E6/C6,0))</f>
        <v/>
      </c>
      <c r="G6" s="18">
        <f>IF(D6="","",IF(B6="Revenue",IF(E6&gt;=0,"Favorable","Unfavorable"),IF(E6&lt;=0,"Favorable","Unfavorable")))</f>
        <v/>
      </c>
    </row>
    <row r="7">
      <c r="A7" t="inlineStr">
        <is>
          <t>Expansion ARR</t>
        </is>
      </c>
      <c r="B7" t="inlineStr">
        <is>
          <t>Revenue</t>
        </is>
      </c>
      <c r="C7" s="15">
        <f>'Rolling budget'!C8</f>
        <v/>
      </c>
      <c r="D7" s="6" t="n"/>
      <c r="E7" s="15">
        <f>IF(D7="","",D7-C7)</f>
        <v/>
      </c>
      <c r="F7" s="17">
        <f>IF(D7="","",IFERROR(E7/C7,0))</f>
        <v/>
      </c>
      <c r="G7" s="18">
        <f>IF(D7="","",IF(B7="Revenue",IF(E7&gt;=0,"Favorable","Unfavorable"),IF(E7&lt;=0,"Favorable","Unfavorable")))</f>
        <v/>
      </c>
    </row>
    <row r="8">
      <c r="A8" t="inlineStr">
        <is>
          <t>Churn and contraction ARR</t>
        </is>
      </c>
      <c r="B8" t="inlineStr">
        <is>
          <t>Cost</t>
        </is>
      </c>
      <c r="C8" s="15">
        <f>'Rolling budget'!C9</f>
        <v/>
      </c>
      <c r="D8" s="6" t="n"/>
      <c r="E8" s="15">
        <f>IF(D8="","",D8-C8)</f>
        <v/>
      </c>
      <c r="F8" s="17">
        <f>IF(D8="","",IFERROR(E8/C8,0))</f>
        <v/>
      </c>
      <c r="G8" s="18">
        <f>IF(D8="","",IF(B8="Revenue",IF(E8&gt;=0,"Favorable","Unfavorable"),IF(E8&lt;=0,"Favorable","Unfavorable")))</f>
        <v/>
      </c>
    </row>
    <row r="9">
      <c r="A9" s="3" t="inlineStr">
        <is>
          <t>Ending ARR</t>
        </is>
      </c>
      <c r="B9" t="inlineStr">
        <is>
          <t>Revenue</t>
        </is>
      </c>
      <c r="C9" s="15">
        <f>'Rolling budget'!C10</f>
        <v/>
      </c>
      <c r="D9" s="16">
        <f>IF(COUNT(D6:D8)=0,"",Inputs!$B$6+D6+D7-D8)</f>
        <v/>
      </c>
      <c r="E9" s="15">
        <f>IF(D9="","",D9-C9)</f>
        <v/>
      </c>
      <c r="F9" s="17">
        <f>IF(D9="","",IFERROR(E9/C9,0))</f>
        <v/>
      </c>
      <c r="G9" s="18">
        <f>IF(D9="","",IF(B9="Revenue",IF(E9&gt;=0,"Favorable","Unfavorable"),IF(E9&lt;=0,"Favorable","Unfavorable")))</f>
        <v/>
      </c>
    </row>
    <row r="10">
      <c r="A10" t="inlineStr">
        <is>
          <t>Subscription revenue</t>
        </is>
      </c>
      <c r="B10" t="inlineStr">
        <is>
          <t>Revenue</t>
        </is>
      </c>
      <c r="C10" s="15">
        <f>'Rolling budget'!C11</f>
        <v/>
      </c>
      <c r="D10" s="6" t="n"/>
      <c r="E10" s="15">
        <f>IF(D10="","",D10-C10)</f>
        <v/>
      </c>
      <c r="F10" s="17">
        <f>IF(D10="","",IFERROR(E10/C10,0))</f>
        <v/>
      </c>
      <c r="G10" s="18">
        <f>IF(D10="","",IF(B10="Revenue",IF(E10&gt;=0,"Favorable","Unfavorable"),IF(E10&lt;=0,"Favorable","Unfavorable")))</f>
        <v/>
      </c>
    </row>
    <row r="11">
      <c r="A11" t="inlineStr">
        <is>
          <t>Cost of revenue</t>
        </is>
      </c>
      <c r="B11" t="inlineStr">
        <is>
          <t>Cost</t>
        </is>
      </c>
      <c r="C11" s="15">
        <f>'Rolling budget'!C12</f>
        <v/>
      </c>
      <c r="D11" s="6" t="n"/>
      <c r="E11" s="15">
        <f>IF(D11="","",D11-C11)</f>
        <v/>
      </c>
      <c r="F11" s="17">
        <f>IF(D11="","",IFERROR(E11/C11,0))</f>
        <v/>
      </c>
      <c r="G11" s="18">
        <f>IF(D11="","",IF(B11="Revenue",IF(E11&gt;=0,"Favorable","Unfavorable"),IF(E11&lt;=0,"Favorable","Unfavorable")))</f>
        <v/>
      </c>
    </row>
    <row r="12">
      <c r="A12" t="inlineStr">
        <is>
          <t>Total people cost</t>
        </is>
      </c>
      <c r="B12" t="inlineStr">
        <is>
          <t>Cost</t>
        </is>
      </c>
      <c r="C12" s="15">
        <f>'Rolling budget'!C28</f>
        <v/>
      </c>
      <c r="D12" s="6" t="n"/>
      <c r="E12" s="15">
        <f>IF(D12="","",D12-C12)</f>
        <v/>
      </c>
      <c r="F12" s="17">
        <f>IF(D12="","",IFERROR(E12/C12,0))</f>
        <v/>
      </c>
      <c r="G12" s="18">
        <f>IF(D12="","",IF(B12="Revenue",IF(E12&gt;=0,"Favorable","Unfavorable"),IF(E12&lt;=0,"Favorable","Unfavorable")))</f>
        <v/>
      </c>
    </row>
    <row r="13">
      <c r="A13" t="inlineStr">
        <is>
          <t>Non-people spend</t>
        </is>
      </c>
      <c r="B13" t="inlineStr">
        <is>
          <t>Cost</t>
        </is>
      </c>
      <c r="C13" s="15">
        <f>'Rolling budget'!C29</f>
        <v/>
      </c>
      <c r="D13" s="6" t="n"/>
      <c r="E13" s="15">
        <f>IF(D13="","",D13-C13)</f>
        <v/>
      </c>
      <c r="F13" s="17">
        <f>IF(D13="","",IFERROR(E13/C13,0))</f>
        <v/>
      </c>
      <c r="G13" s="18">
        <f>IF(D13="","",IF(B13="Revenue",IF(E13&gt;=0,"Favorable","Unfavorable"),IF(E13&lt;=0,"Favorable","Unfavorable")))</f>
        <v/>
      </c>
    </row>
    <row r="14">
      <c r="A14" t="inlineStr">
        <is>
          <t>Total operating expenses</t>
        </is>
      </c>
      <c r="B14" t="inlineStr">
        <is>
          <t>Cost</t>
        </is>
      </c>
      <c r="C14" s="15">
        <f>'Rolling budget'!C30</f>
        <v/>
      </c>
      <c r="D14" s="16">
        <f>IF(COUNT(D12:D13)=0,"",SUM(D12:D13))</f>
        <v/>
      </c>
      <c r="E14" s="15">
        <f>IF(D14="","",D14-C14)</f>
        <v/>
      </c>
      <c r="F14" s="17">
        <f>IF(D14="","",IFERROR(E14/C14,0))</f>
        <v/>
      </c>
      <c r="G14" s="18">
        <f>IF(D14="","",IF(B14="Revenue",IF(E14&gt;=0,"Favorable","Unfavorable"),IF(E14&lt;=0,"Favorable","Unfavorable")))</f>
        <v/>
      </c>
    </row>
    <row r="15">
      <c r="A15" s="3" t="inlineStr">
        <is>
          <t>Operating income (loss)</t>
        </is>
      </c>
      <c r="B15" t="inlineStr">
        <is>
          <t>Revenue</t>
        </is>
      </c>
      <c r="C15" s="15">
        <f>'Rolling budget'!C31</f>
        <v/>
      </c>
      <c r="D15" s="16">
        <f>IF(COUNT(D10:D13)=0,"",N(D10)-N(D11)-N(D14))</f>
        <v/>
      </c>
      <c r="E15" s="15">
        <f>IF(D15="","",D15-C15)</f>
        <v/>
      </c>
      <c r="F15" s="17">
        <f>IF(D15="","",IFERROR(E15/C15,0))</f>
        <v/>
      </c>
      <c r="G15" s="18">
        <f>IF(D15="","",IF(B15="Revenue",IF(E15&gt;=0,"Favorable","Unfavorable"),IF(E15&lt;=0,"Favorable","Unfavorable")))</f>
        <v/>
      </c>
    </row>
    <row r="16">
      <c r="A16" s="2" t="inlineStr">
        <is>
          <t>Churn is typed as Cost so that more churn than budget shows as unfavorable.</t>
        </is>
      </c>
    </row>
    <row r="18">
      <c r="A18" s="13" t="inlineStr">
        <is>
          <t>Re-base for the next window (months 2 to 13)</t>
        </is>
      </c>
      <c r="B18" s="14" t="n"/>
      <c r="C18" s="14" t="n"/>
      <c r="D18" s="14" t="n"/>
      <c r="E18" s="14" t="n"/>
      <c r="F18" s="14" t="n"/>
      <c r="G18" s="14" t="n"/>
    </row>
    <row r="19">
      <c r="A19" t="inlineStr">
        <is>
          <t>Opening ARR for the next window (actual ending ARR of month 1)</t>
        </is>
      </c>
      <c r="B19" s="16">
        <f>IF(D9="",C9,D9)</f>
        <v/>
      </c>
    </row>
    <row r="20">
      <c r="A20" t="inlineStr">
        <is>
          <t>Change to new-logo ARR in months 2 to 13 (%)</t>
        </is>
      </c>
      <c r="B20" s="8" t="n"/>
    </row>
    <row r="21">
      <c r="A21" t="inlineStr">
        <is>
          <t>Expansion ARR per month, next window (%)</t>
        </is>
      </c>
      <c r="B21" s="7" t="n"/>
    </row>
    <row r="22">
      <c r="A22" t="inlineStr">
        <is>
          <t>Churn and contraction ARR per month, next window (%)</t>
        </is>
      </c>
      <c r="B22" s="7" t="n"/>
    </row>
    <row r="23" ht="32" customHeight="1">
      <c r="A23" t="inlineStr">
        <is>
          <t>Why the assumptions changed (write it down every roll)</t>
        </is>
      </c>
      <c r="B23" s="19" t="n"/>
    </row>
    <row r="25">
      <c r="A25" s="13" t="inlineStr">
        <is>
          <t>Next window: months 2 to 13 after the roll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</row>
    <row r="26">
      <c r="A26" s="9" t="inlineStr">
        <is>
          <t>Month</t>
        </is>
      </c>
      <c r="B26" s="10" t="inlineStr"/>
      <c r="C26" s="12">
        <f>Inputs!D$19</f>
        <v/>
      </c>
      <c r="D26" s="12">
        <f>Inputs!E$19</f>
        <v/>
      </c>
      <c r="E26" s="12">
        <f>Inputs!F$19</f>
        <v/>
      </c>
      <c r="F26" s="12">
        <f>Inputs!G$19</f>
        <v/>
      </c>
      <c r="G26" s="12">
        <f>Inputs!H$19</f>
        <v/>
      </c>
      <c r="H26" s="12">
        <f>Inputs!I$19</f>
        <v/>
      </c>
      <c r="I26" s="12">
        <f>Inputs!J$19</f>
        <v/>
      </c>
      <c r="J26" s="12">
        <f>Inputs!K$19</f>
        <v/>
      </c>
      <c r="K26" s="12">
        <f>Inputs!L$19</f>
        <v/>
      </c>
      <c r="L26" s="12">
        <f>Inputs!M$19</f>
        <v/>
      </c>
      <c r="M26" s="12">
        <f>Inputs!N$19</f>
        <v/>
      </c>
      <c r="N26" s="12">
        <f>Inputs!O$19</f>
        <v/>
      </c>
      <c r="O26" s="10" t="inlineStr">
        <is>
          <t>12-month total</t>
        </is>
      </c>
    </row>
    <row r="27">
      <c r="A27" s="13" t="inlineStr">
        <is>
          <t>ARR and revenue</t>
        </is>
      </c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</row>
    <row r="28">
      <c r="A28" t="inlineStr">
        <is>
          <t>Beginning ARR</t>
        </is>
      </c>
      <c r="C28" s="15">
        <f>$B$19</f>
        <v/>
      </c>
      <c r="D28" s="15">
        <f>C32</f>
        <v/>
      </c>
      <c r="E28" s="15">
        <f>D32</f>
        <v/>
      </c>
      <c r="F28" s="15">
        <f>E32</f>
        <v/>
      </c>
      <c r="G28" s="15">
        <f>F32</f>
        <v/>
      </c>
      <c r="H28" s="15">
        <f>G32</f>
        <v/>
      </c>
      <c r="I28" s="15">
        <f>H32</f>
        <v/>
      </c>
      <c r="J28" s="15">
        <f>I32</f>
        <v/>
      </c>
      <c r="K28" s="15">
        <f>J32</f>
        <v/>
      </c>
      <c r="L28" s="15">
        <f>K32</f>
        <v/>
      </c>
      <c r="M28" s="15">
        <f>L32</f>
        <v/>
      </c>
      <c r="N28" s="15">
        <f>M32</f>
        <v/>
      </c>
      <c r="O28" s="15">
        <f>C28</f>
        <v/>
      </c>
    </row>
    <row r="29">
      <c r="A29" t="inlineStr">
        <is>
          <t>New-logo ARR</t>
        </is>
      </c>
      <c r="C29" s="15">
        <f>Inputs!D20*(1+$B$20)</f>
        <v/>
      </c>
      <c r="D29" s="15">
        <f>Inputs!E20*(1+$B$20)</f>
        <v/>
      </c>
      <c r="E29" s="15">
        <f>Inputs!F20*(1+$B$20)</f>
        <v/>
      </c>
      <c r="F29" s="15">
        <f>Inputs!G20*(1+$B$20)</f>
        <v/>
      </c>
      <c r="G29" s="15">
        <f>Inputs!H20*(1+$B$20)</f>
        <v/>
      </c>
      <c r="H29" s="15">
        <f>Inputs!I20*(1+$B$20)</f>
        <v/>
      </c>
      <c r="I29" s="15">
        <f>Inputs!J20*(1+$B$20)</f>
        <v/>
      </c>
      <c r="J29" s="15">
        <f>Inputs!K20*(1+$B$20)</f>
        <v/>
      </c>
      <c r="K29" s="15">
        <f>Inputs!L20*(1+$B$20)</f>
        <v/>
      </c>
      <c r="L29" s="15">
        <f>Inputs!M20*(1+$B$20)</f>
        <v/>
      </c>
      <c r="M29" s="15">
        <f>Inputs!N20*(1+$B$20)</f>
        <v/>
      </c>
      <c r="N29" s="15">
        <f>Inputs!O20*(1+$B$20)</f>
        <v/>
      </c>
      <c r="O29" s="15">
        <f>SUM(C29:N29)</f>
        <v/>
      </c>
    </row>
    <row r="30">
      <c r="A30" t="inlineStr">
        <is>
          <t>Expansion ARR</t>
        </is>
      </c>
      <c r="C30" s="15">
        <f>C28*$B$21</f>
        <v/>
      </c>
      <c r="D30" s="15">
        <f>D28*$B$21</f>
        <v/>
      </c>
      <c r="E30" s="15">
        <f>E28*$B$21</f>
        <v/>
      </c>
      <c r="F30" s="15">
        <f>F28*$B$21</f>
        <v/>
      </c>
      <c r="G30" s="15">
        <f>G28*$B$21</f>
        <v/>
      </c>
      <c r="H30" s="15">
        <f>H28*$B$21</f>
        <v/>
      </c>
      <c r="I30" s="15">
        <f>I28*$B$21</f>
        <v/>
      </c>
      <c r="J30" s="15">
        <f>J28*$B$21</f>
        <v/>
      </c>
      <c r="K30" s="15">
        <f>K28*$B$21</f>
        <v/>
      </c>
      <c r="L30" s="15">
        <f>L28*$B$21</f>
        <v/>
      </c>
      <c r="M30" s="15">
        <f>M28*$B$21</f>
        <v/>
      </c>
      <c r="N30" s="15">
        <f>N28*$B$21</f>
        <v/>
      </c>
      <c r="O30" s="15">
        <f>SUM(C30:N30)</f>
        <v/>
      </c>
    </row>
    <row r="31">
      <c r="A31" t="inlineStr">
        <is>
          <t>Churn and contraction ARR</t>
        </is>
      </c>
      <c r="C31" s="15">
        <f>C28*$B$22</f>
        <v/>
      </c>
      <c r="D31" s="15">
        <f>D28*$B$22</f>
        <v/>
      </c>
      <c r="E31" s="15">
        <f>E28*$B$22</f>
        <v/>
      </c>
      <c r="F31" s="15">
        <f>F28*$B$22</f>
        <v/>
      </c>
      <c r="G31" s="15">
        <f>G28*$B$22</f>
        <v/>
      </c>
      <c r="H31" s="15">
        <f>H28*$B$22</f>
        <v/>
      </c>
      <c r="I31" s="15">
        <f>I28*$B$22</f>
        <v/>
      </c>
      <c r="J31" s="15">
        <f>J28*$B$22</f>
        <v/>
      </c>
      <c r="K31" s="15">
        <f>K28*$B$22</f>
        <v/>
      </c>
      <c r="L31" s="15">
        <f>L28*$B$22</f>
        <v/>
      </c>
      <c r="M31" s="15">
        <f>M28*$B$22</f>
        <v/>
      </c>
      <c r="N31" s="15">
        <f>N28*$B$22</f>
        <v/>
      </c>
      <c r="O31" s="15">
        <f>SUM(C31:N31)</f>
        <v/>
      </c>
    </row>
    <row r="32">
      <c r="A32" s="3" t="inlineStr">
        <is>
          <t>Ending ARR</t>
        </is>
      </c>
      <c r="C32" s="16">
        <f>C28+C29+C30-C31</f>
        <v/>
      </c>
      <c r="D32" s="16">
        <f>D28+D29+D30-D31</f>
        <v/>
      </c>
      <c r="E32" s="16">
        <f>E28+E29+E30-E31</f>
        <v/>
      </c>
      <c r="F32" s="16">
        <f>F28+F29+F30-F31</f>
        <v/>
      </c>
      <c r="G32" s="16">
        <f>G28+G29+G30-G31</f>
        <v/>
      </c>
      <c r="H32" s="16">
        <f>H28+H29+H30-H31</f>
        <v/>
      </c>
      <c r="I32" s="16">
        <f>I28+I29+I30-I31</f>
        <v/>
      </c>
      <c r="J32" s="16">
        <f>J28+J29+J30-J31</f>
        <v/>
      </c>
      <c r="K32" s="16">
        <f>K28+K29+K30-K31</f>
        <v/>
      </c>
      <c r="L32" s="16">
        <f>L28+L29+L30-L31</f>
        <v/>
      </c>
      <c r="M32" s="16">
        <f>M28+M29+M30-M31</f>
        <v/>
      </c>
      <c r="N32" s="16">
        <f>N28+N29+N30-N31</f>
        <v/>
      </c>
      <c r="O32" s="16">
        <f>N32</f>
        <v/>
      </c>
    </row>
    <row r="33">
      <c r="A33" s="3" t="inlineStr">
        <is>
          <t>Subscription revenue</t>
        </is>
      </c>
      <c r="C33" s="16">
        <f>(C28+C32)/2/12</f>
        <v/>
      </c>
      <c r="D33" s="16">
        <f>(D28+D32)/2/12</f>
        <v/>
      </c>
      <c r="E33" s="16">
        <f>(E28+E32)/2/12</f>
        <v/>
      </c>
      <c r="F33" s="16">
        <f>(F28+F32)/2/12</f>
        <v/>
      </c>
      <c r="G33" s="16">
        <f>(G28+G32)/2/12</f>
        <v/>
      </c>
      <c r="H33" s="16">
        <f>(H28+H32)/2/12</f>
        <v/>
      </c>
      <c r="I33" s="16">
        <f>(I28+I32)/2/12</f>
        <v/>
      </c>
      <c r="J33" s="16">
        <f>(J28+J32)/2/12</f>
        <v/>
      </c>
      <c r="K33" s="16">
        <f>(K28+K32)/2/12</f>
        <v/>
      </c>
      <c r="L33" s="16">
        <f>(L28+L32)/2/12</f>
        <v/>
      </c>
      <c r="M33" s="16">
        <f>(M28+M32)/2/12</f>
        <v/>
      </c>
      <c r="N33" s="16">
        <f>(N28+N32)/2/12</f>
        <v/>
      </c>
      <c r="O33" s="16">
        <f>SUM(C33:N33)</f>
        <v/>
      </c>
    </row>
    <row r="34">
      <c r="A34" t="inlineStr">
        <is>
          <t>Cost of revenue</t>
        </is>
      </c>
      <c r="C34" s="15">
        <f>C33*Inputs!$B$9</f>
        <v/>
      </c>
      <c r="D34" s="15">
        <f>D33*Inputs!$B$9</f>
        <v/>
      </c>
      <c r="E34" s="15">
        <f>E33*Inputs!$B$9</f>
        <v/>
      </c>
      <c r="F34" s="15">
        <f>F33*Inputs!$B$9</f>
        <v/>
      </c>
      <c r="G34" s="15">
        <f>G33*Inputs!$B$9</f>
        <v/>
      </c>
      <c r="H34" s="15">
        <f>H33*Inputs!$B$9</f>
        <v/>
      </c>
      <c r="I34" s="15">
        <f>I33*Inputs!$B$9</f>
        <v/>
      </c>
      <c r="J34" s="15">
        <f>J33*Inputs!$B$9</f>
        <v/>
      </c>
      <c r="K34" s="15">
        <f>K33*Inputs!$B$9</f>
        <v/>
      </c>
      <c r="L34" s="15">
        <f>L33*Inputs!$B$9</f>
        <v/>
      </c>
      <c r="M34" s="15">
        <f>M33*Inputs!$B$9</f>
        <v/>
      </c>
      <c r="N34" s="15">
        <f>N33*Inputs!$B$9</f>
        <v/>
      </c>
      <c r="O34" s="15">
        <f>SUM(C34:N34)</f>
        <v/>
      </c>
    </row>
    <row r="35">
      <c r="A35" s="3" t="inlineStr">
        <is>
          <t>Gross profit</t>
        </is>
      </c>
      <c r="C35" s="16">
        <f>C33-C34</f>
        <v/>
      </c>
      <c r="D35" s="16">
        <f>D33-D34</f>
        <v/>
      </c>
      <c r="E35" s="16">
        <f>E33-E34</f>
        <v/>
      </c>
      <c r="F35" s="16">
        <f>F33-F34</f>
        <v/>
      </c>
      <c r="G35" s="16">
        <f>G33-G34</f>
        <v/>
      </c>
      <c r="H35" s="16">
        <f>H33-H34</f>
        <v/>
      </c>
      <c r="I35" s="16">
        <f>I33-I34</f>
        <v/>
      </c>
      <c r="J35" s="16">
        <f>J33-J34</f>
        <v/>
      </c>
      <c r="K35" s="16">
        <f>K33-K34</f>
        <v/>
      </c>
      <c r="L35" s="16">
        <f>L33-L34</f>
        <v/>
      </c>
      <c r="M35" s="16">
        <f>M33-M34</f>
        <v/>
      </c>
      <c r="N35" s="16">
        <f>N33-N34</f>
        <v/>
      </c>
      <c r="O35" s="16">
        <f>SUM(C35:N35)</f>
        <v/>
      </c>
    </row>
    <row r="36">
      <c r="A36" t="inlineStr">
        <is>
          <t>Gross margin %</t>
        </is>
      </c>
      <c r="C36" s="17">
        <f>IFERROR(C35/C33,0)</f>
        <v/>
      </c>
      <c r="D36" s="17">
        <f>IFERROR(D35/D33,0)</f>
        <v/>
      </c>
      <c r="E36" s="17">
        <f>IFERROR(E35/E33,0)</f>
        <v/>
      </c>
      <c r="F36" s="17">
        <f>IFERROR(F35/F33,0)</f>
        <v/>
      </c>
      <c r="G36" s="17">
        <f>IFERROR(G35/G33,0)</f>
        <v/>
      </c>
      <c r="H36" s="17">
        <f>IFERROR(H35/H33,0)</f>
        <v/>
      </c>
      <c r="I36" s="17">
        <f>IFERROR(I35/I33,0)</f>
        <v/>
      </c>
      <c r="J36" s="17">
        <f>IFERROR(J35/J33,0)</f>
        <v/>
      </c>
      <c r="K36" s="17">
        <f>IFERROR(K35/K33,0)</f>
        <v/>
      </c>
      <c r="L36" s="17">
        <f>IFERROR(L35/L33,0)</f>
        <v/>
      </c>
      <c r="M36" s="17">
        <f>IFERROR(M35/M33,0)</f>
        <v/>
      </c>
      <c r="N36" s="17">
        <f>IFERROR(N35/N33,0)</f>
        <v/>
      </c>
      <c r="O36" s="17">
        <f>IFERROR(O35/O33,0)</f>
        <v/>
      </c>
    </row>
    <row r="37">
      <c r="A37" s="13" t="inlineStr">
        <is>
          <t>Headcount (end of month)</t>
        </is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O37" s="14" t="n"/>
    </row>
    <row r="38">
      <c r="A38" t="inlineStr">
        <is>
          <t>Sales heads</t>
        </is>
      </c>
      <c r="C38" s="15">
        <f>Inputs!D21</f>
        <v/>
      </c>
      <c r="D38" s="15">
        <f>Inputs!E21</f>
        <v/>
      </c>
      <c r="E38" s="15">
        <f>Inputs!F21</f>
        <v/>
      </c>
      <c r="F38" s="15">
        <f>Inputs!G21</f>
        <v/>
      </c>
      <c r="G38" s="15">
        <f>Inputs!H21</f>
        <v/>
      </c>
      <c r="H38" s="15">
        <f>Inputs!I21</f>
        <v/>
      </c>
      <c r="I38" s="15">
        <f>Inputs!J21</f>
        <v/>
      </c>
      <c r="J38" s="15">
        <f>Inputs!K21</f>
        <v/>
      </c>
      <c r="K38" s="15">
        <f>Inputs!L21</f>
        <v/>
      </c>
      <c r="L38" s="15">
        <f>Inputs!M21</f>
        <v/>
      </c>
      <c r="M38" s="15">
        <f>Inputs!N21</f>
        <v/>
      </c>
      <c r="N38" s="15">
        <f>Inputs!O21</f>
        <v/>
      </c>
      <c r="O38" s="15">
        <f>N38</f>
        <v/>
      </c>
    </row>
    <row r="39">
      <c r="A39" t="inlineStr">
        <is>
          <t>Marketing heads</t>
        </is>
      </c>
      <c r="C39" s="15">
        <f>Inputs!D22</f>
        <v/>
      </c>
      <c r="D39" s="15">
        <f>Inputs!E22</f>
        <v/>
      </c>
      <c r="E39" s="15">
        <f>Inputs!F22</f>
        <v/>
      </c>
      <c r="F39" s="15">
        <f>Inputs!G22</f>
        <v/>
      </c>
      <c r="G39" s="15">
        <f>Inputs!H22</f>
        <v/>
      </c>
      <c r="H39" s="15">
        <f>Inputs!I22</f>
        <v/>
      </c>
      <c r="I39" s="15">
        <f>Inputs!J22</f>
        <v/>
      </c>
      <c r="J39" s="15">
        <f>Inputs!K22</f>
        <v/>
      </c>
      <c r="K39" s="15">
        <f>Inputs!L22</f>
        <v/>
      </c>
      <c r="L39" s="15">
        <f>Inputs!M22</f>
        <v/>
      </c>
      <c r="M39" s="15">
        <f>Inputs!N22</f>
        <v/>
      </c>
      <c r="N39" s="15">
        <f>Inputs!O22</f>
        <v/>
      </c>
      <c r="O39" s="15">
        <f>N39</f>
        <v/>
      </c>
    </row>
    <row r="40">
      <c r="A40" t="inlineStr">
        <is>
          <t>Customer success heads</t>
        </is>
      </c>
      <c r="C40" s="15">
        <f>Inputs!D23</f>
        <v/>
      </c>
      <c r="D40" s="15">
        <f>Inputs!E23</f>
        <v/>
      </c>
      <c r="E40" s="15">
        <f>Inputs!F23</f>
        <v/>
      </c>
      <c r="F40" s="15">
        <f>Inputs!G23</f>
        <v/>
      </c>
      <c r="G40" s="15">
        <f>Inputs!H23</f>
        <v/>
      </c>
      <c r="H40" s="15">
        <f>Inputs!I23</f>
        <v/>
      </c>
      <c r="I40" s="15">
        <f>Inputs!J23</f>
        <v/>
      </c>
      <c r="J40" s="15">
        <f>Inputs!K23</f>
        <v/>
      </c>
      <c r="K40" s="15">
        <f>Inputs!L23</f>
        <v/>
      </c>
      <c r="L40" s="15">
        <f>Inputs!M23</f>
        <v/>
      </c>
      <c r="M40" s="15">
        <f>Inputs!N23</f>
        <v/>
      </c>
      <c r="N40" s="15">
        <f>Inputs!O23</f>
        <v/>
      </c>
      <c r="O40" s="15">
        <f>N40</f>
        <v/>
      </c>
    </row>
    <row r="41">
      <c r="A41" t="inlineStr">
        <is>
          <t>R&amp;D heads</t>
        </is>
      </c>
      <c r="C41" s="15">
        <f>Inputs!D24</f>
        <v/>
      </c>
      <c r="D41" s="15">
        <f>Inputs!E24</f>
        <v/>
      </c>
      <c r="E41" s="15">
        <f>Inputs!F24</f>
        <v/>
      </c>
      <c r="F41" s="15">
        <f>Inputs!G24</f>
        <v/>
      </c>
      <c r="G41" s="15">
        <f>Inputs!H24</f>
        <v/>
      </c>
      <c r="H41" s="15">
        <f>Inputs!I24</f>
        <v/>
      </c>
      <c r="I41" s="15">
        <f>Inputs!J24</f>
        <v/>
      </c>
      <c r="J41" s="15">
        <f>Inputs!K24</f>
        <v/>
      </c>
      <c r="K41" s="15">
        <f>Inputs!L24</f>
        <v/>
      </c>
      <c r="L41" s="15">
        <f>Inputs!M24</f>
        <v/>
      </c>
      <c r="M41" s="15">
        <f>Inputs!N24</f>
        <v/>
      </c>
      <c r="N41" s="15">
        <f>Inputs!O24</f>
        <v/>
      </c>
      <c r="O41" s="15">
        <f>N41</f>
        <v/>
      </c>
    </row>
    <row r="42">
      <c r="A42" t="inlineStr">
        <is>
          <t>G&amp;A heads</t>
        </is>
      </c>
      <c r="C42" s="15">
        <f>Inputs!D25</f>
        <v/>
      </c>
      <c r="D42" s="15">
        <f>Inputs!E25</f>
        <v/>
      </c>
      <c r="E42" s="15">
        <f>Inputs!F25</f>
        <v/>
      </c>
      <c r="F42" s="15">
        <f>Inputs!G25</f>
        <v/>
      </c>
      <c r="G42" s="15">
        <f>Inputs!H25</f>
        <v/>
      </c>
      <c r="H42" s="15">
        <f>Inputs!I25</f>
        <v/>
      </c>
      <c r="I42" s="15">
        <f>Inputs!J25</f>
        <v/>
      </c>
      <c r="J42" s="15">
        <f>Inputs!K25</f>
        <v/>
      </c>
      <c r="K42" s="15">
        <f>Inputs!L25</f>
        <v/>
      </c>
      <c r="L42" s="15">
        <f>Inputs!M25</f>
        <v/>
      </c>
      <c r="M42" s="15">
        <f>Inputs!N25</f>
        <v/>
      </c>
      <c r="N42" s="15">
        <f>Inputs!O25</f>
        <v/>
      </c>
      <c r="O42" s="15">
        <f>N42</f>
        <v/>
      </c>
    </row>
    <row r="43">
      <c r="A43" t="inlineStr">
        <is>
          <t>Total heads</t>
        </is>
      </c>
      <c r="C43" s="16">
        <f>SUM(C38:C42)</f>
        <v/>
      </c>
      <c r="D43" s="16">
        <f>SUM(D38:D42)</f>
        <v/>
      </c>
      <c r="E43" s="16">
        <f>SUM(E38:E42)</f>
        <v/>
      </c>
      <c r="F43" s="16">
        <f>SUM(F38:F42)</f>
        <v/>
      </c>
      <c r="G43" s="16">
        <f>SUM(G38:G42)</f>
        <v/>
      </c>
      <c r="H43" s="16">
        <f>SUM(H38:H42)</f>
        <v/>
      </c>
      <c r="I43" s="16">
        <f>SUM(I38:I42)</f>
        <v/>
      </c>
      <c r="J43" s="16">
        <f>SUM(J38:J42)</f>
        <v/>
      </c>
      <c r="K43" s="16">
        <f>SUM(K38:K42)</f>
        <v/>
      </c>
      <c r="L43" s="16">
        <f>SUM(L38:L42)</f>
        <v/>
      </c>
      <c r="M43" s="16">
        <f>SUM(M38:M42)</f>
        <v/>
      </c>
      <c r="N43" s="16">
        <f>SUM(N38:N42)</f>
        <v/>
      </c>
      <c r="O43" s="16">
        <f>N43</f>
        <v/>
      </c>
    </row>
    <row r="44">
      <c r="A44" s="13" t="inlineStr">
        <is>
          <t>Operating expenses</t>
        </is>
      </c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</row>
    <row r="45">
      <c r="A45" t="inlineStr">
        <is>
          <t>Sales people cost</t>
        </is>
      </c>
      <c r="C45" s="15">
        <f>C38*Inputs!$B$12</f>
        <v/>
      </c>
      <c r="D45" s="15">
        <f>D38*Inputs!$B$12</f>
        <v/>
      </c>
      <c r="E45" s="15">
        <f>E38*Inputs!$B$12</f>
        <v/>
      </c>
      <c r="F45" s="15">
        <f>F38*Inputs!$B$12</f>
        <v/>
      </c>
      <c r="G45" s="15">
        <f>G38*Inputs!$B$12</f>
        <v/>
      </c>
      <c r="H45" s="15">
        <f>H38*Inputs!$B$12</f>
        <v/>
      </c>
      <c r="I45" s="15">
        <f>I38*Inputs!$B$12</f>
        <v/>
      </c>
      <c r="J45" s="15">
        <f>J38*Inputs!$B$12</f>
        <v/>
      </c>
      <c r="K45" s="15">
        <f>K38*Inputs!$B$12</f>
        <v/>
      </c>
      <c r="L45" s="15">
        <f>L38*Inputs!$B$12</f>
        <v/>
      </c>
      <c r="M45" s="15">
        <f>M38*Inputs!$B$12</f>
        <v/>
      </c>
      <c r="N45" s="15">
        <f>N38*Inputs!$B$12</f>
        <v/>
      </c>
      <c r="O45" s="15">
        <f>SUM(C45:N45)</f>
        <v/>
      </c>
    </row>
    <row r="46">
      <c r="A46" t="inlineStr">
        <is>
          <t>Marketing people cost</t>
        </is>
      </c>
      <c r="C46" s="15">
        <f>C39*Inputs!$B$13</f>
        <v/>
      </c>
      <c r="D46" s="15">
        <f>D39*Inputs!$B$13</f>
        <v/>
      </c>
      <c r="E46" s="15">
        <f>E39*Inputs!$B$13</f>
        <v/>
      </c>
      <c r="F46" s="15">
        <f>F39*Inputs!$B$13</f>
        <v/>
      </c>
      <c r="G46" s="15">
        <f>G39*Inputs!$B$13</f>
        <v/>
      </c>
      <c r="H46" s="15">
        <f>H39*Inputs!$B$13</f>
        <v/>
      </c>
      <c r="I46" s="15">
        <f>I39*Inputs!$B$13</f>
        <v/>
      </c>
      <c r="J46" s="15">
        <f>J39*Inputs!$B$13</f>
        <v/>
      </c>
      <c r="K46" s="15">
        <f>K39*Inputs!$B$13</f>
        <v/>
      </c>
      <c r="L46" s="15">
        <f>L39*Inputs!$B$13</f>
        <v/>
      </c>
      <c r="M46" s="15">
        <f>M39*Inputs!$B$13</f>
        <v/>
      </c>
      <c r="N46" s="15">
        <f>N39*Inputs!$B$13</f>
        <v/>
      </c>
      <c r="O46" s="15">
        <f>SUM(C46:N46)</f>
        <v/>
      </c>
    </row>
    <row r="47">
      <c r="A47" t="inlineStr">
        <is>
          <t>Customer success people cost</t>
        </is>
      </c>
      <c r="C47" s="15">
        <f>C40*Inputs!$B$14</f>
        <v/>
      </c>
      <c r="D47" s="15">
        <f>D40*Inputs!$B$14</f>
        <v/>
      </c>
      <c r="E47" s="15">
        <f>E40*Inputs!$B$14</f>
        <v/>
      </c>
      <c r="F47" s="15">
        <f>F40*Inputs!$B$14</f>
        <v/>
      </c>
      <c r="G47" s="15">
        <f>G40*Inputs!$B$14</f>
        <v/>
      </c>
      <c r="H47" s="15">
        <f>H40*Inputs!$B$14</f>
        <v/>
      </c>
      <c r="I47" s="15">
        <f>I40*Inputs!$B$14</f>
        <v/>
      </c>
      <c r="J47" s="15">
        <f>J40*Inputs!$B$14</f>
        <v/>
      </c>
      <c r="K47" s="15">
        <f>K40*Inputs!$B$14</f>
        <v/>
      </c>
      <c r="L47" s="15">
        <f>L40*Inputs!$B$14</f>
        <v/>
      </c>
      <c r="M47" s="15">
        <f>M40*Inputs!$B$14</f>
        <v/>
      </c>
      <c r="N47" s="15">
        <f>N40*Inputs!$B$14</f>
        <v/>
      </c>
      <c r="O47" s="15">
        <f>SUM(C47:N47)</f>
        <v/>
      </c>
    </row>
    <row r="48">
      <c r="A48" t="inlineStr">
        <is>
          <t>R&amp;D people cost</t>
        </is>
      </c>
      <c r="C48" s="15">
        <f>C41*Inputs!$B$15</f>
        <v/>
      </c>
      <c r="D48" s="15">
        <f>D41*Inputs!$B$15</f>
        <v/>
      </c>
      <c r="E48" s="15">
        <f>E41*Inputs!$B$15</f>
        <v/>
      </c>
      <c r="F48" s="15">
        <f>F41*Inputs!$B$15</f>
        <v/>
      </c>
      <c r="G48" s="15">
        <f>G41*Inputs!$B$15</f>
        <v/>
      </c>
      <c r="H48" s="15">
        <f>H41*Inputs!$B$15</f>
        <v/>
      </c>
      <c r="I48" s="15">
        <f>I41*Inputs!$B$15</f>
        <v/>
      </c>
      <c r="J48" s="15">
        <f>J41*Inputs!$B$15</f>
        <v/>
      </c>
      <c r="K48" s="15">
        <f>K41*Inputs!$B$15</f>
        <v/>
      </c>
      <c r="L48" s="15">
        <f>L41*Inputs!$B$15</f>
        <v/>
      </c>
      <c r="M48" s="15">
        <f>M41*Inputs!$B$15</f>
        <v/>
      </c>
      <c r="N48" s="15">
        <f>N41*Inputs!$B$15</f>
        <v/>
      </c>
      <c r="O48" s="15">
        <f>SUM(C48:N48)</f>
        <v/>
      </c>
    </row>
    <row r="49">
      <c r="A49" t="inlineStr">
        <is>
          <t>G&amp;A people cost</t>
        </is>
      </c>
      <c r="C49" s="15">
        <f>C42*Inputs!$B$16</f>
        <v/>
      </c>
      <c r="D49" s="15">
        <f>D42*Inputs!$B$16</f>
        <v/>
      </c>
      <c r="E49" s="15">
        <f>E42*Inputs!$B$16</f>
        <v/>
      </c>
      <c r="F49" s="15">
        <f>F42*Inputs!$B$16</f>
        <v/>
      </c>
      <c r="G49" s="15">
        <f>G42*Inputs!$B$16</f>
        <v/>
      </c>
      <c r="H49" s="15">
        <f>H42*Inputs!$B$16</f>
        <v/>
      </c>
      <c r="I49" s="15">
        <f>I42*Inputs!$B$16</f>
        <v/>
      </c>
      <c r="J49" s="15">
        <f>J42*Inputs!$B$16</f>
        <v/>
      </c>
      <c r="K49" s="15">
        <f>K42*Inputs!$B$16</f>
        <v/>
      </c>
      <c r="L49" s="15">
        <f>L42*Inputs!$B$16</f>
        <v/>
      </c>
      <c r="M49" s="15">
        <f>M42*Inputs!$B$16</f>
        <v/>
      </c>
      <c r="N49" s="15">
        <f>N42*Inputs!$B$16</f>
        <v/>
      </c>
      <c r="O49" s="15">
        <f>SUM(C49:N49)</f>
        <v/>
      </c>
    </row>
    <row r="50">
      <c r="A50" t="inlineStr">
        <is>
          <t>Total people cost</t>
        </is>
      </c>
      <c r="C50" s="15">
        <f>SUM(C45:C49)</f>
        <v/>
      </c>
      <c r="D50" s="15">
        <f>SUM(D45:D49)</f>
        <v/>
      </c>
      <c r="E50" s="15">
        <f>SUM(E45:E49)</f>
        <v/>
      </c>
      <c r="F50" s="15">
        <f>SUM(F45:F49)</f>
        <v/>
      </c>
      <c r="G50" s="15">
        <f>SUM(G45:G49)</f>
        <v/>
      </c>
      <c r="H50" s="15">
        <f>SUM(H45:H49)</f>
        <v/>
      </c>
      <c r="I50" s="15">
        <f>SUM(I45:I49)</f>
        <v/>
      </c>
      <c r="J50" s="15">
        <f>SUM(J45:J49)</f>
        <v/>
      </c>
      <c r="K50" s="15">
        <f>SUM(K45:K49)</f>
        <v/>
      </c>
      <c r="L50" s="15">
        <f>SUM(L45:L49)</f>
        <v/>
      </c>
      <c r="M50" s="15">
        <f>SUM(M45:M49)</f>
        <v/>
      </c>
      <c r="N50" s="15">
        <f>SUM(N45:N49)</f>
        <v/>
      </c>
      <c r="O50" s="15">
        <f>SUM(C50:N50)</f>
        <v/>
      </c>
    </row>
    <row r="51">
      <c r="A51" t="inlineStr">
        <is>
          <t>Non-people spend</t>
        </is>
      </c>
      <c r="C51" s="15">
        <f>Inputs!D26</f>
        <v/>
      </c>
      <c r="D51" s="15">
        <f>Inputs!E26</f>
        <v/>
      </c>
      <c r="E51" s="15">
        <f>Inputs!F26</f>
        <v/>
      </c>
      <c r="F51" s="15">
        <f>Inputs!G26</f>
        <v/>
      </c>
      <c r="G51" s="15">
        <f>Inputs!H26</f>
        <v/>
      </c>
      <c r="H51" s="15">
        <f>Inputs!I26</f>
        <v/>
      </c>
      <c r="I51" s="15">
        <f>Inputs!J26</f>
        <v/>
      </c>
      <c r="J51" s="15">
        <f>Inputs!K26</f>
        <v/>
      </c>
      <c r="K51" s="15">
        <f>Inputs!L26</f>
        <v/>
      </c>
      <c r="L51" s="15">
        <f>Inputs!M26</f>
        <v/>
      </c>
      <c r="M51" s="15">
        <f>Inputs!N26</f>
        <v/>
      </c>
      <c r="N51" s="15">
        <f>Inputs!O26</f>
        <v/>
      </c>
      <c r="O51" s="15">
        <f>SUM(C51:N51)</f>
        <v/>
      </c>
    </row>
    <row r="52">
      <c r="A52" s="3" t="inlineStr">
        <is>
          <t>Total operating expenses</t>
        </is>
      </c>
      <c r="C52" s="16">
        <f>C50+C51</f>
        <v/>
      </c>
      <c r="D52" s="16">
        <f>D50+D51</f>
        <v/>
      </c>
      <c r="E52" s="16">
        <f>E50+E51</f>
        <v/>
      </c>
      <c r="F52" s="16">
        <f>F50+F51</f>
        <v/>
      </c>
      <c r="G52" s="16">
        <f>G50+G51</f>
        <v/>
      </c>
      <c r="H52" s="16">
        <f>H50+H51</f>
        <v/>
      </c>
      <c r="I52" s="16">
        <f>I50+I51</f>
        <v/>
      </c>
      <c r="J52" s="16">
        <f>J50+J51</f>
        <v/>
      </c>
      <c r="K52" s="16">
        <f>K50+K51</f>
        <v/>
      </c>
      <c r="L52" s="16">
        <f>L50+L51</f>
        <v/>
      </c>
      <c r="M52" s="16">
        <f>M50+M51</f>
        <v/>
      </c>
      <c r="N52" s="16">
        <f>N50+N51</f>
        <v/>
      </c>
      <c r="O52" s="16">
        <f>SUM(C52:N52)</f>
        <v/>
      </c>
    </row>
    <row r="53">
      <c r="A53" s="3" t="inlineStr">
        <is>
          <t>Operating income (loss)</t>
        </is>
      </c>
      <c r="C53" s="16">
        <f>C35-C52</f>
        <v/>
      </c>
      <c r="D53" s="16">
        <f>D35-D52</f>
        <v/>
      </c>
      <c r="E53" s="16">
        <f>E35-E52</f>
        <v/>
      </c>
      <c r="F53" s="16">
        <f>F35-F52</f>
        <v/>
      </c>
      <c r="G53" s="16">
        <f>G35-G52</f>
        <v/>
      </c>
      <c r="H53" s="16">
        <f>H35-H52</f>
        <v/>
      </c>
      <c r="I53" s="16">
        <f>I35-I52</f>
        <v/>
      </c>
      <c r="J53" s="16">
        <f>J35-J52</f>
        <v/>
      </c>
      <c r="K53" s="16">
        <f>K35-K52</f>
        <v/>
      </c>
      <c r="L53" s="16">
        <f>L35-L52</f>
        <v/>
      </c>
      <c r="M53" s="16">
        <f>M35-M52</f>
        <v/>
      </c>
      <c r="N53" s="16">
        <f>N35-N52</f>
        <v/>
      </c>
      <c r="O53" s="16">
        <f>SUM(C53:N53)</f>
        <v/>
      </c>
    </row>
    <row r="54">
      <c r="A54" t="inlineStr">
        <is>
          <t>Operating margin %</t>
        </is>
      </c>
      <c r="C54" s="17">
        <f>IFERROR(C53/C33,0)</f>
        <v/>
      </c>
      <c r="D54" s="17">
        <f>IFERROR(D53/D33,0)</f>
        <v/>
      </c>
      <c r="E54" s="17">
        <f>IFERROR(E53/E33,0)</f>
        <v/>
      </c>
      <c r="F54" s="17">
        <f>IFERROR(F53/F33,0)</f>
        <v/>
      </c>
      <c r="G54" s="17">
        <f>IFERROR(G53/G33,0)</f>
        <v/>
      </c>
      <c r="H54" s="17">
        <f>IFERROR(H53/H33,0)</f>
        <v/>
      </c>
      <c r="I54" s="17">
        <f>IFERROR(I53/I33,0)</f>
        <v/>
      </c>
      <c r="J54" s="17">
        <f>IFERROR(J53/J33,0)</f>
        <v/>
      </c>
      <c r="K54" s="17">
        <f>IFERROR(K53/K33,0)</f>
        <v/>
      </c>
      <c r="L54" s="17">
        <f>IFERROR(L53/L33,0)</f>
        <v/>
      </c>
      <c r="M54" s="17">
        <f>IFERROR(M53/M33,0)</f>
        <v/>
      </c>
      <c r="N54" s="17">
        <f>IFERROR(N53/N33,0)</f>
        <v/>
      </c>
      <c r="O54" s="17">
        <f>IFERROR(O53/O33,0)</f>
        <v/>
      </c>
    </row>
    <row r="56">
      <c r="A56" s="13" t="inlineStr">
        <is>
          <t>This window vs the next window (12-month totals)</t>
        </is>
      </c>
      <c r="B56" s="14" t="n"/>
      <c r="C56" s="14" t="n"/>
      <c r="D56" s="14" t="n"/>
      <c r="E56" s="14" t="n"/>
      <c r="F56" s="14" t="n"/>
      <c r="G56" s="14" t="n"/>
    </row>
    <row r="57">
      <c r="A57" s="9" t="inlineStr">
        <is>
          <t>Line</t>
        </is>
      </c>
      <c r="B57" s="10" t="inlineStr"/>
      <c r="C57" s="10" t="inlineStr">
        <is>
          <t>This window</t>
        </is>
      </c>
      <c r="D57" s="10" t="inlineStr">
        <is>
          <t>Next window</t>
        </is>
      </c>
      <c r="E57" s="10" t="inlineStr">
        <is>
          <t>Change</t>
        </is>
      </c>
      <c r="F57" s="10" t="inlineStr">
        <is>
          <t>Change %</t>
        </is>
      </c>
    </row>
    <row r="58">
      <c r="A58" t="inlineStr">
        <is>
          <t>New-logo ARR</t>
        </is>
      </c>
      <c r="C58" s="15">
        <f>'Rolling budget'!O7</f>
        <v/>
      </c>
      <c r="D58" s="15">
        <f>O29</f>
        <v/>
      </c>
      <c r="E58" s="15">
        <f>D58-C58</f>
        <v/>
      </c>
      <c r="F58" s="17">
        <f>IFERROR(E58/C58,0)</f>
        <v/>
      </c>
    </row>
    <row r="59">
      <c r="A59" t="inlineStr">
        <is>
          <t>Ending ARR (month 12)</t>
        </is>
      </c>
      <c r="C59" s="15">
        <f>'Rolling budget'!O10</f>
        <v/>
      </c>
      <c r="D59" s="15">
        <f>O32</f>
        <v/>
      </c>
      <c r="E59" s="15">
        <f>D59-C59</f>
        <v/>
      </c>
      <c r="F59" s="17">
        <f>IFERROR(E59/C59,0)</f>
        <v/>
      </c>
    </row>
    <row r="60">
      <c r="A60" t="inlineStr">
        <is>
          <t>Subscription revenue</t>
        </is>
      </c>
      <c r="C60" s="15">
        <f>'Rolling budget'!O11</f>
        <v/>
      </c>
      <c r="D60" s="15">
        <f>O33</f>
        <v/>
      </c>
      <c r="E60" s="15">
        <f>D60-C60</f>
        <v/>
      </c>
      <c r="F60" s="17">
        <f>IFERROR(E60/C60,0)</f>
        <v/>
      </c>
    </row>
    <row r="61">
      <c r="A61" t="inlineStr">
        <is>
          <t>Total operating expenses</t>
        </is>
      </c>
      <c r="C61" s="15">
        <f>'Rolling budget'!O30</f>
        <v/>
      </c>
      <c r="D61" s="15">
        <f>O52</f>
        <v/>
      </c>
      <c r="E61" s="15">
        <f>D61-C61</f>
        <v/>
      </c>
      <c r="F61" s="17">
        <f>IFERROR(E61/C61,0)</f>
        <v/>
      </c>
    </row>
    <row r="62">
      <c r="A62" t="inlineStr">
        <is>
          <t>Operating income (loss)</t>
        </is>
      </c>
      <c r="C62" s="15">
        <f>'Rolling budget'!O31</f>
        <v/>
      </c>
      <c r="D62" s="15">
        <f>O53</f>
        <v/>
      </c>
      <c r="E62" s="15">
        <f>D62-C62</f>
        <v/>
      </c>
      <c r="F62" s="17">
        <f>IFERROR(E62/C62,0)</f>
        <v/>
      </c>
    </row>
    <row r="63">
      <c r="A63" s="2" t="inlineStr">
        <is>
          <t>The windows cover different months (this one starts with month 1, the next ends with month 13), so read the change as the new outlook, not a variance.</t>
        </is>
      </c>
    </row>
    <row r="65">
      <c r="A65" s="13" t="inlineStr">
        <is>
          <t>Fiscal year landing vs the annual budget (the board's number stays fixed)</t>
        </is>
      </c>
      <c r="B65" s="14" t="n"/>
      <c r="C65" s="14" t="n"/>
      <c r="D65" s="14" t="n"/>
      <c r="E65" s="14" t="n"/>
      <c r="F65" s="14" t="n"/>
      <c r="G65" s="14" t="n"/>
    </row>
    <row r="66">
      <c r="A66" t="inlineStr">
        <is>
          <t>Annual budget: subscription revenue for the fiscal year (set before the year)</t>
        </is>
      </c>
      <c r="C66" s="6" t="n"/>
    </row>
    <row r="67">
      <c r="A67" t="inlineStr">
        <is>
          <t>Actual subscription revenue in the fiscal year before month 1</t>
        </is>
      </c>
      <c r="C67" s="6" t="n"/>
    </row>
    <row r="68">
      <c r="A68" t="inlineStr">
        <is>
          <t>Month 1 actual (budget if no actual yet), if inside the fiscal year</t>
        </is>
      </c>
      <c r="C68" s="15">
        <f>IF(C3&lt;=Inputs!$B$5,IF(D10="",C10,D10),0)</f>
        <v/>
      </c>
    </row>
    <row r="69">
      <c r="A69" t="inlineStr">
        <is>
          <t>Next window months that fall inside the fiscal year</t>
        </is>
      </c>
      <c r="C69" s="15">
        <f>SUMIF(C26:N26,"&lt;="&amp;Inputs!$B$5,C33:N33)</f>
        <v/>
      </c>
    </row>
    <row r="70">
      <c r="A70" s="3" t="inlineStr">
        <is>
          <t>Fiscal year landing (actuals + rolling budget)</t>
        </is>
      </c>
      <c r="C70" s="16">
        <f>C67+C68+C69</f>
        <v/>
      </c>
    </row>
    <row r="71">
      <c r="A71" t="inlineStr">
        <is>
          <t>Landing minus annual budget</t>
        </is>
      </c>
      <c r="C71" s="15">
        <f>IF(C66="","",C70-C66)</f>
        <v/>
      </c>
    </row>
    <row r="72">
      <c r="A72" t="inlineStr">
        <is>
          <t>Landing vs annual budget (%)</t>
        </is>
      </c>
      <c r="C72" s="17">
        <f>IF(C66="","",IFERROR(C71/C66,0))</f>
        <v/>
      </c>
    </row>
    <row r="74">
      <c r="A74" s="2" t="inlineStr">
        <is>
          <t>Keep the annual budget fixed for the board and for variance. Use the rolling budget to decide spending and hiring for the next 12 months.</t>
        </is>
      </c>
    </row>
  </sheetData>
  <mergeCells count="1">
    <mergeCell ref="B23:N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2026-10-28T14:49:30Z</dcterms:created>
  <dcterms:modified xmlns:dcterms="http://purl.org/dc/terms/" xmlns:xsi="http://www.w3.org/2001/XMLSchema-instance" xsi:type="dcterms:W3CDTF">2026-10-28T14:49:30Z</dcterms:modified>
</cp:coreProperties>
</file>