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Annual P&amp;L" sheetId="3" state="visible" r:id="rId3"/>
    <sheet xmlns:r="http://schemas.openxmlformats.org/officeDocument/2006/relationships" name="Ratios" sheetId="4" state="visible" r:id="rId4"/>
    <sheet xmlns:r="http://schemas.openxmlformats.org/officeDocument/2006/relationships" name="Account ma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mmm yyyy"/>
    <numFmt numFmtId="165" formatCode="#,##0;[Red]-#,##0;&quot;-&quot;"/>
    <numFmt numFmtId="166" formatCode="0.0%;[Red]-0.0%;&quot;-&quot;"/>
    <numFmt numFmtId="167" formatCode="#,##0;-#,##0;&quot;-&quot;"/>
    <numFmt numFmtId="168" formatCode="+0.0%;[Red]-0.0%;&quot;-&quot;"/>
    <numFmt numFmtId="169" formatCode="0.00&quot;x&quot;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i val="1"/>
      <color rgb="004B5563"/>
    </font>
    <font>
      <b val="1"/>
      <sz val="14"/>
    </font>
    <font>
      <b val="1"/>
      <color rgb="00FFFFFF"/>
    </font>
    <font>
      <b val="1"/>
    </font>
    <font>
      <i val="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2A37"/>
      </patternFill>
    </fill>
    <fill>
      <patternFill patternType="solid">
        <fgColor rgb="00EEF1F4"/>
      </patternFill>
    </fill>
    <fill>
      <patternFill patternType="solid">
        <fgColor rgb="00FBE9E7"/>
      </patternFill>
    </fill>
  </fills>
  <borders count="2">
    <border>
      <left/>
      <right/>
      <top/>
      <bottom/>
      <diagonal/>
    </border>
    <border>
      <top style="thin">
        <color rgb="009AA4AF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5" fillId="3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center" vertical="center" wrapText="1"/>
    </xf>
    <xf numFmtId="0" fontId="6" fillId="4" borderId="0" pivotButton="0" quotePrefix="0" xfId="0"/>
    <xf numFmtId="0" fontId="0" fillId="4" borderId="0" pivotButton="0" quotePrefix="0" xfId="0"/>
    <xf numFmtId="165" fontId="0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6" fillId="5" borderId="1" pivotButton="0" quotePrefix="0" xfId="0"/>
    <xf numFmtId="165" fontId="6" fillId="5" borderId="1" pivotButton="0" quotePrefix="0" xfId="0"/>
    <xf numFmtId="166" fontId="6" fillId="5" borderId="1" pivotButton="0" quotePrefix="0" xfId="0"/>
    <xf numFmtId="0" fontId="6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7" fillId="0" borderId="0" applyAlignment="1" pivotButton="0" quotePrefix="0" xfId="0">
      <alignment indent="1"/>
    </xf>
    <xf numFmtId="167" fontId="0" fillId="2" borderId="0" pivotButton="0" quotePrefix="0" xfId="0"/>
    <xf numFmtId="167" fontId="0" fillId="0" borderId="0" pivotButton="0" quotePrefix="0" xfId="0"/>
    <xf numFmtId="168" fontId="0" fillId="0" borderId="0" pivotButton="0" quotePrefix="0" xfId="0"/>
    <xf numFmtId="9" fontId="0" fillId="0" borderId="0" pivotButton="0" quotePrefix="0" xfId="0"/>
    <xf numFmtId="169" fontId="0" fillId="0" borderId="0" pivotButton="0" quotePrefix="0" xfId="0"/>
    <xf numFmtId="3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ORM SaaS profit and loss statement template</t>
        </is>
      </c>
    </row>
    <row r="2">
      <c r="A2" t="inlineStr">
        <is>
          <t>A monthly and annual P&amp;L for subscription software companies. Free from orm-tech.com. No macros. Works in Excel and Google Sheets.</t>
        </is>
      </c>
    </row>
    <row r="3">
      <c r="A3" t="inlineStr"/>
    </row>
    <row r="4">
      <c r="A4" s="2" t="inlineStr">
        <is>
          <t>How to use it</t>
        </is>
      </c>
    </row>
    <row r="5">
      <c r="A5" t="inlineStr">
        <is>
          <t>1. Monthly P&amp;L tab: enter the company name and the first month of your fiscal year (cells B3 and B4).</t>
        </is>
      </c>
    </row>
    <row r="6">
      <c r="A6" t="inlineStr">
        <is>
          <t>2. Each month after you close the books, enter the actuals in the yellow cells of that month's column. Enter costs as positive numbers.</t>
        </is>
      </c>
    </row>
    <row r="7">
      <c r="A7" t="inlineStr">
        <is>
          <t>3. Use the Account map tab to decide, once, which line each general ledger account goes to.</t>
        </is>
      </c>
    </row>
    <row r="8">
      <c r="A8" t="inlineStr">
        <is>
          <t>4. Annual P&amp;L tab: enter last year's full-year actuals and this year's budget in the yellow cells. This year's actuals fill in from the Monthly tab.</t>
        </is>
      </c>
    </row>
    <row r="9">
      <c r="A9" t="inlineStr">
        <is>
          <t>5. Ratios tab: read gross margin by line, opex ratios, EBITDA and Rule of 40 next to public SaaS medians.</t>
        </is>
      </c>
    </row>
    <row r="10">
      <c r="A10" t="inlineStr"/>
    </row>
    <row r="11">
      <c r="A11" s="2" t="inlineStr">
        <is>
          <t>How the statement is built</t>
        </is>
      </c>
    </row>
    <row r="12">
      <c r="A12" t="inlineStr">
        <is>
          <t>Total revenue = subscription revenue + professional services revenue</t>
        </is>
      </c>
    </row>
    <row r="13">
      <c r="A13" t="inlineStr">
        <is>
          <t>Gross profit = total revenue - cost of revenue (shown for subscription and services separately)</t>
        </is>
      </c>
    </row>
    <row r="14">
      <c r="A14" t="inlineStr">
        <is>
          <t>EBITDA = gross profit - sales and marketing - research and development - general and administrative</t>
        </is>
      </c>
    </row>
    <row r="15">
      <c r="A15" t="inlineStr">
        <is>
          <t>Operating income = EBITDA - depreciation and amortization</t>
        </is>
      </c>
    </row>
    <row r="16">
      <c r="A16" t="inlineStr">
        <is>
          <t>Net income = operating income + interest income - interest expense + other income or expense - income tax</t>
        </is>
      </c>
    </row>
    <row r="17">
      <c r="A17" t="inlineStr">
        <is>
          <t>Adjusted EBITDA = EBITDA + stock-based compensation (a memo line: stock-based compensation is already inside the department lines)</t>
        </is>
      </c>
    </row>
    <row r="18">
      <c r="A18" t="inlineStr">
        <is>
          <t>Every % of revenue column divides the line by total revenue for the same period.</t>
        </is>
      </c>
    </row>
    <row r="19">
      <c r="A19" t="inlineStr"/>
    </row>
    <row r="20">
      <c r="A20" s="2" t="inlineStr">
        <is>
          <t>Two rules that keep the P&amp;L honest</t>
        </is>
      </c>
    </row>
    <row r="21">
      <c r="A21" t="inlineStr">
        <is>
          <t>Revenue is recognized revenue, not bookings or billings. A $120,000 annual contract signed in March adds $10,000 of revenue a month.</t>
        </is>
      </c>
    </row>
    <row r="22">
      <c r="A22" t="inlineStr">
        <is>
          <t>ARR is not revenue. Ending ARR sits in the memo section so you can compare it with the subscription run rate, but it is never added into the P&amp;L.</t>
        </is>
      </c>
    </row>
    <row r="23">
      <c r="A23" t="inlineStr"/>
    </row>
    <row r="24">
      <c r="A24" s="2" t="inlineStr">
        <is>
          <t>Forecasting instead of reporting?</t>
        </is>
      </c>
    </row>
    <row r="25">
      <c r="A25" t="inlineStr">
        <is>
          <t>This file reports what happened. To project the next 36 months from pipeline, retention and hiring, use the ORM financial forecast template: https://orm-tech.com/tools/financial-forecast-template/</t>
        </is>
      </c>
    </row>
    <row r="26">
      <c r="A26" t="inlineStr"/>
    </row>
    <row r="27">
      <c r="A27" s="3" t="inlineStr">
        <is>
          <t>The example file uses an illustrative company. Every number in it is made up to show the mechanics.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7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4" customWidth="1" min="14" max="14"/>
    <col width="12" customWidth="1" min="15" max="15"/>
    <col width="3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</cols>
  <sheetData>
    <row r="1">
      <c r="A1" s="4" t="inlineStr">
        <is>
          <t>Monthly profit and loss statement (actuals)</t>
        </is>
      </c>
    </row>
    <row r="2">
      <c r="A2" s="3" t="inlineStr">
        <is>
          <t>Yellow cells are inputs. Enter costs as positive numbers. Everything else is a formula.</t>
        </is>
      </c>
    </row>
    <row r="3">
      <c r="A3" t="inlineStr">
        <is>
          <t>Company</t>
        </is>
      </c>
      <c r="B3" s="5" t="n"/>
    </row>
    <row r="4">
      <c r="A4" t="inlineStr">
        <is>
          <t>First month of the fiscal year</t>
        </is>
      </c>
      <c r="B4" s="6" t="n"/>
    </row>
    <row r="5">
      <c r="Q5" s="3" t="inlineStr">
        <is>
          <t>Each line as a % of total revenue, by month</t>
        </is>
      </c>
    </row>
    <row r="6" ht="32" customHeight="1">
      <c r="A6" s="7" t="inlineStr">
        <is>
          <t>Line item</t>
        </is>
      </c>
      <c r="B6" s="8">
        <f>IF($B$4="","Month 1",TEXT(EDATE($B$4,0),"mmm yyyy"))</f>
        <v/>
      </c>
      <c r="C6" s="8">
        <f>IF($B$4="","Month 2",TEXT(EDATE($B$4,1),"mmm yyyy"))</f>
        <v/>
      </c>
      <c r="D6" s="8">
        <f>IF($B$4="","Month 3",TEXT(EDATE($B$4,2),"mmm yyyy"))</f>
        <v/>
      </c>
      <c r="E6" s="8">
        <f>IF($B$4="","Month 4",TEXT(EDATE($B$4,3),"mmm yyyy"))</f>
        <v/>
      </c>
      <c r="F6" s="8">
        <f>IF($B$4="","Month 5",TEXT(EDATE($B$4,4),"mmm yyyy"))</f>
        <v/>
      </c>
      <c r="G6" s="8">
        <f>IF($B$4="","Month 6",TEXT(EDATE($B$4,5),"mmm yyyy"))</f>
        <v/>
      </c>
      <c r="H6" s="8">
        <f>IF($B$4="","Month 7",TEXT(EDATE($B$4,6),"mmm yyyy"))</f>
        <v/>
      </c>
      <c r="I6" s="8">
        <f>IF($B$4="","Month 8",TEXT(EDATE($B$4,7),"mmm yyyy"))</f>
        <v/>
      </c>
      <c r="J6" s="8">
        <f>IF($B$4="","Month 9",TEXT(EDATE($B$4,8),"mmm yyyy"))</f>
        <v/>
      </c>
      <c r="K6" s="8">
        <f>IF($B$4="","Month 10",TEXT(EDATE($B$4,9),"mmm yyyy"))</f>
        <v/>
      </c>
      <c r="L6" s="8">
        <f>IF($B$4="","Month 11",TEXT(EDATE($B$4,10),"mmm yyyy"))</f>
        <v/>
      </c>
      <c r="M6" s="8">
        <f>IF($B$4="","Month 12",TEXT(EDATE($B$4,11),"mmm yyyy"))</f>
        <v/>
      </c>
      <c r="N6" s="8" t="inlineStr">
        <is>
          <t>Full year</t>
        </is>
      </c>
      <c r="O6" s="8" t="inlineStr">
        <is>
          <t>% of revenue (full year)</t>
        </is>
      </c>
      <c r="Q6" s="8">
        <f>IF($B$4="","Month 1",TEXT(EDATE($B$4,0),"mmm"))&amp;" %"</f>
        <v/>
      </c>
      <c r="R6" s="8">
        <f>IF($B$4="","Month 2",TEXT(EDATE($B$4,1),"mmm"))&amp;" %"</f>
        <v/>
      </c>
      <c r="S6" s="8">
        <f>IF($B$4="","Month 3",TEXT(EDATE($B$4,2),"mmm"))&amp;" %"</f>
        <v/>
      </c>
      <c r="T6" s="8">
        <f>IF($B$4="","Month 4",TEXT(EDATE($B$4,3),"mmm"))&amp;" %"</f>
        <v/>
      </c>
      <c r="U6" s="8">
        <f>IF($B$4="","Month 5",TEXT(EDATE($B$4,4),"mmm"))&amp;" %"</f>
        <v/>
      </c>
      <c r="V6" s="8">
        <f>IF($B$4="","Month 6",TEXT(EDATE($B$4,5),"mmm"))&amp;" %"</f>
        <v/>
      </c>
      <c r="W6" s="8">
        <f>IF($B$4="","Month 7",TEXT(EDATE($B$4,6),"mmm"))&amp;" %"</f>
        <v/>
      </c>
      <c r="X6" s="8">
        <f>IF($B$4="","Month 8",TEXT(EDATE($B$4,7),"mmm"))&amp;" %"</f>
        <v/>
      </c>
      <c r="Y6" s="8">
        <f>IF($B$4="","Month 9",TEXT(EDATE($B$4,8),"mmm"))&amp;" %"</f>
        <v/>
      </c>
      <c r="Z6" s="8">
        <f>IF($B$4="","Month 10",TEXT(EDATE($B$4,9),"mmm"))&amp;" %"</f>
        <v/>
      </c>
      <c r="AA6" s="8">
        <f>IF($B$4="","Month 11",TEXT(EDATE($B$4,10),"mmm"))&amp;" %"</f>
        <v/>
      </c>
      <c r="AB6" s="8">
        <f>IF($B$4="","Month 12",TEXT(EDATE($B$4,11),"mmm"))&amp;" %"</f>
        <v/>
      </c>
    </row>
    <row r="7">
      <c r="A7" s="9" t="inlineStr">
        <is>
          <t>REVENUE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</row>
    <row r="8">
      <c r="A8" t="inlineStr">
        <is>
          <t>Subscription revenue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2">
        <f>SUM(B8:M8)</f>
        <v/>
      </c>
      <c r="O8" s="13">
        <f>IFERROR(N8/N$10,0)</f>
        <v/>
      </c>
      <c r="Q8" s="13">
        <f>IFERROR(B8/B$10,0)</f>
        <v/>
      </c>
      <c r="R8" s="13">
        <f>IFERROR(C8/C$10,0)</f>
        <v/>
      </c>
      <c r="S8" s="13">
        <f>IFERROR(D8/D$10,0)</f>
        <v/>
      </c>
      <c r="T8" s="13">
        <f>IFERROR(E8/E$10,0)</f>
        <v/>
      </c>
      <c r="U8" s="13">
        <f>IFERROR(F8/F$10,0)</f>
        <v/>
      </c>
      <c r="V8" s="13">
        <f>IFERROR(G8/G$10,0)</f>
        <v/>
      </c>
      <c r="W8" s="13">
        <f>IFERROR(H8/H$10,0)</f>
        <v/>
      </c>
      <c r="X8" s="13">
        <f>IFERROR(I8/I$10,0)</f>
        <v/>
      </c>
      <c r="Y8" s="13">
        <f>IFERROR(J8/J$10,0)</f>
        <v/>
      </c>
      <c r="Z8" s="13">
        <f>IFERROR(K8/K$10,0)</f>
        <v/>
      </c>
      <c r="AA8" s="13">
        <f>IFERROR(L8/L$10,0)</f>
        <v/>
      </c>
      <c r="AB8" s="13">
        <f>IFERROR(M8/M$10,0)</f>
        <v/>
      </c>
    </row>
    <row r="9">
      <c r="A9" t="inlineStr">
        <is>
          <t>Professional services revenue</t>
        </is>
      </c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2">
        <f>SUM(B9:M9)</f>
        <v/>
      </c>
      <c r="O9" s="13">
        <f>IFERROR(N9/N$10,0)</f>
        <v/>
      </c>
      <c r="Q9" s="13">
        <f>IFERROR(B9/B$10,0)</f>
        <v/>
      </c>
      <c r="R9" s="13">
        <f>IFERROR(C9/C$10,0)</f>
        <v/>
      </c>
      <c r="S9" s="13">
        <f>IFERROR(D9/D$10,0)</f>
        <v/>
      </c>
      <c r="T9" s="13">
        <f>IFERROR(E9/E$10,0)</f>
        <v/>
      </c>
      <c r="U9" s="13">
        <f>IFERROR(F9/F$10,0)</f>
        <v/>
      </c>
      <c r="V9" s="13">
        <f>IFERROR(G9/G$10,0)</f>
        <v/>
      </c>
      <c r="W9" s="13">
        <f>IFERROR(H9/H$10,0)</f>
        <v/>
      </c>
      <c r="X9" s="13">
        <f>IFERROR(I9/I$10,0)</f>
        <v/>
      </c>
      <c r="Y9" s="13">
        <f>IFERROR(J9/J$10,0)</f>
        <v/>
      </c>
      <c r="Z9" s="13">
        <f>IFERROR(K9/K$10,0)</f>
        <v/>
      </c>
      <c r="AA9" s="13">
        <f>IFERROR(L9/L$10,0)</f>
        <v/>
      </c>
      <c r="AB9" s="13">
        <f>IFERROR(M9/M$10,0)</f>
        <v/>
      </c>
    </row>
    <row r="10">
      <c r="A10" s="14" t="inlineStr">
        <is>
          <t>Total revenue</t>
        </is>
      </c>
      <c r="B10" s="15">
        <f>B8+B9</f>
        <v/>
      </c>
      <c r="C10" s="15">
        <f>C8+C9</f>
        <v/>
      </c>
      <c r="D10" s="15">
        <f>D8+D9</f>
        <v/>
      </c>
      <c r="E10" s="15">
        <f>E8+E9</f>
        <v/>
      </c>
      <c r="F10" s="15">
        <f>F8+F9</f>
        <v/>
      </c>
      <c r="G10" s="15">
        <f>G8+G9</f>
        <v/>
      </c>
      <c r="H10" s="15">
        <f>H8+H9</f>
        <v/>
      </c>
      <c r="I10" s="15">
        <f>I8+I9</f>
        <v/>
      </c>
      <c r="J10" s="15">
        <f>J8+J9</f>
        <v/>
      </c>
      <c r="K10" s="15">
        <f>K8+K9</f>
        <v/>
      </c>
      <c r="L10" s="15">
        <f>L8+L9</f>
        <v/>
      </c>
      <c r="M10" s="15">
        <f>M8+M9</f>
        <v/>
      </c>
      <c r="N10" s="15">
        <f>N8+N9</f>
        <v/>
      </c>
      <c r="O10" s="16">
        <f>IFERROR(N10/N$10,0)</f>
        <v/>
      </c>
      <c r="Q10" s="13">
        <f>IFERROR(B10/B$10,0)</f>
        <v/>
      </c>
      <c r="R10" s="13">
        <f>IFERROR(C10/C$10,0)</f>
        <v/>
      </c>
      <c r="S10" s="13">
        <f>IFERROR(D10/D$10,0)</f>
        <v/>
      </c>
      <c r="T10" s="13">
        <f>IFERROR(E10/E$10,0)</f>
        <v/>
      </c>
      <c r="U10" s="13">
        <f>IFERROR(F10/F$10,0)</f>
        <v/>
      </c>
      <c r="V10" s="13">
        <f>IFERROR(G10/G$10,0)</f>
        <v/>
      </c>
      <c r="W10" s="13">
        <f>IFERROR(H10/H$10,0)</f>
        <v/>
      </c>
      <c r="X10" s="13">
        <f>IFERROR(I10/I$10,0)</f>
        <v/>
      </c>
      <c r="Y10" s="13">
        <f>IFERROR(J10/J$10,0)</f>
        <v/>
      </c>
      <c r="Z10" s="13">
        <f>IFERROR(K10/K$10,0)</f>
        <v/>
      </c>
      <c r="AA10" s="13">
        <f>IFERROR(L10/L$10,0)</f>
        <v/>
      </c>
      <c r="AB10" s="13">
        <f>IFERROR(M10/M$10,0)</f>
        <v/>
      </c>
    </row>
    <row r="11">
      <c r="A11" t="inlineStr"/>
    </row>
    <row r="12">
      <c r="A12" s="9" t="inlineStr">
        <is>
          <t>COST OF REVENUE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>
      <c r="A13" s="3" t="inlineStr">
        <is>
          <t>Subscription cost of revenue</t>
        </is>
      </c>
    </row>
    <row r="14">
      <c r="A14" t="inlineStr">
        <is>
          <t>Hosting and infrastructure (production)</t>
        </is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2">
        <f>SUM(B14:M14)</f>
        <v/>
      </c>
      <c r="O14" s="13">
        <f>IFERROR(N14/N$10,0)</f>
        <v/>
      </c>
      <c r="Q14" s="13">
        <f>IFERROR(B14/B$10,0)</f>
        <v/>
      </c>
      <c r="R14" s="13">
        <f>IFERROR(C14/C$10,0)</f>
        <v/>
      </c>
      <c r="S14" s="13">
        <f>IFERROR(D14/D$10,0)</f>
        <v/>
      </c>
      <c r="T14" s="13">
        <f>IFERROR(E14/E$10,0)</f>
        <v/>
      </c>
      <c r="U14" s="13">
        <f>IFERROR(F14/F$10,0)</f>
        <v/>
      </c>
      <c r="V14" s="13">
        <f>IFERROR(G14/G$10,0)</f>
        <v/>
      </c>
      <c r="W14" s="13">
        <f>IFERROR(H14/H$10,0)</f>
        <v/>
      </c>
      <c r="X14" s="13">
        <f>IFERROR(I14/I$10,0)</f>
        <v/>
      </c>
      <c r="Y14" s="13">
        <f>IFERROR(J14/J$10,0)</f>
        <v/>
      </c>
      <c r="Z14" s="13">
        <f>IFERROR(K14/K$10,0)</f>
        <v/>
      </c>
      <c r="AA14" s="13">
        <f>IFERROR(L14/L$10,0)</f>
        <v/>
      </c>
      <c r="AB14" s="13">
        <f>IFERROR(M14/M$10,0)</f>
        <v/>
      </c>
    </row>
    <row r="15">
      <c r="A15" t="inlineStr">
        <is>
          <t>Third-party software and data in the product</t>
        </is>
      </c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2">
        <f>SUM(B15:M15)</f>
        <v/>
      </c>
      <c r="O15" s="13">
        <f>IFERROR(N15/N$10,0)</f>
        <v/>
      </c>
      <c r="Q15" s="13">
        <f>IFERROR(B15/B$10,0)</f>
        <v/>
      </c>
      <c r="R15" s="13">
        <f>IFERROR(C15/C$10,0)</f>
        <v/>
      </c>
      <c r="S15" s="13">
        <f>IFERROR(D15/D$10,0)</f>
        <v/>
      </c>
      <c r="T15" s="13">
        <f>IFERROR(E15/E$10,0)</f>
        <v/>
      </c>
      <c r="U15" s="13">
        <f>IFERROR(F15/F$10,0)</f>
        <v/>
      </c>
      <c r="V15" s="13">
        <f>IFERROR(G15/G$10,0)</f>
        <v/>
      </c>
      <c r="W15" s="13">
        <f>IFERROR(H15/H$10,0)</f>
        <v/>
      </c>
      <c r="X15" s="13">
        <f>IFERROR(I15/I$10,0)</f>
        <v/>
      </c>
      <c r="Y15" s="13">
        <f>IFERROR(J15/J$10,0)</f>
        <v/>
      </c>
      <c r="Z15" s="13">
        <f>IFERROR(K15/K$10,0)</f>
        <v/>
      </c>
      <c r="AA15" s="13">
        <f>IFERROR(L15/L$10,0)</f>
        <v/>
      </c>
      <c r="AB15" s="13">
        <f>IFERROR(M15/M$10,0)</f>
        <v/>
      </c>
    </row>
    <row r="16">
      <c r="A16" t="inlineStr">
        <is>
          <t>Customer support team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2">
        <f>SUM(B16:M16)</f>
        <v/>
      </c>
      <c r="O16" s="13">
        <f>IFERROR(N16/N$10,0)</f>
        <v/>
      </c>
      <c r="Q16" s="13">
        <f>IFERROR(B16/B$10,0)</f>
        <v/>
      </c>
      <c r="R16" s="13">
        <f>IFERROR(C16/C$10,0)</f>
        <v/>
      </c>
      <c r="S16" s="13">
        <f>IFERROR(D16/D$10,0)</f>
        <v/>
      </c>
      <c r="T16" s="13">
        <f>IFERROR(E16/E$10,0)</f>
        <v/>
      </c>
      <c r="U16" s="13">
        <f>IFERROR(F16/F$10,0)</f>
        <v/>
      </c>
      <c r="V16" s="13">
        <f>IFERROR(G16/G$10,0)</f>
        <v/>
      </c>
      <c r="W16" s="13">
        <f>IFERROR(H16/H$10,0)</f>
        <v/>
      </c>
      <c r="X16" s="13">
        <f>IFERROR(I16/I$10,0)</f>
        <v/>
      </c>
      <c r="Y16" s="13">
        <f>IFERROR(J16/J$10,0)</f>
        <v/>
      </c>
      <c r="Z16" s="13">
        <f>IFERROR(K16/K$10,0)</f>
        <v/>
      </c>
      <c r="AA16" s="13">
        <f>IFERROR(L16/L$10,0)</f>
        <v/>
      </c>
      <c r="AB16" s="13">
        <f>IFERROR(M16/M$10,0)</f>
        <v/>
      </c>
    </row>
    <row r="17">
      <c r="A17" t="inlineStr">
        <is>
          <t>Customer success (share that keeps customers live)</t>
        </is>
      </c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2">
        <f>SUM(B17:M17)</f>
        <v/>
      </c>
      <c r="O17" s="13">
        <f>IFERROR(N17/N$10,0)</f>
        <v/>
      </c>
      <c r="Q17" s="13">
        <f>IFERROR(B17/B$10,0)</f>
        <v/>
      </c>
      <c r="R17" s="13">
        <f>IFERROR(C17/C$10,0)</f>
        <v/>
      </c>
      <c r="S17" s="13">
        <f>IFERROR(D17/D$10,0)</f>
        <v/>
      </c>
      <c r="T17" s="13">
        <f>IFERROR(E17/E$10,0)</f>
        <v/>
      </c>
      <c r="U17" s="13">
        <f>IFERROR(F17/F$10,0)</f>
        <v/>
      </c>
      <c r="V17" s="13">
        <f>IFERROR(G17/G$10,0)</f>
        <v/>
      </c>
      <c r="W17" s="13">
        <f>IFERROR(H17/H$10,0)</f>
        <v/>
      </c>
      <c r="X17" s="13">
        <f>IFERROR(I17/I$10,0)</f>
        <v/>
      </c>
      <c r="Y17" s="13">
        <f>IFERROR(J17/J$10,0)</f>
        <v/>
      </c>
      <c r="Z17" s="13">
        <f>IFERROR(K17/K$10,0)</f>
        <v/>
      </c>
      <c r="AA17" s="13">
        <f>IFERROR(L17/L$10,0)</f>
        <v/>
      </c>
      <c r="AB17" s="13">
        <f>IFERROR(M17/M$10,0)</f>
        <v/>
      </c>
    </row>
    <row r="18">
      <c r="A18" t="inlineStr">
        <is>
          <t>Payment processing fees</t>
        </is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2">
        <f>SUM(B18:M18)</f>
        <v/>
      </c>
      <c r="O18" s="13">
        <f>IFERROR(N18/N$10,0)</f>
        <v/>
      </c>
      <c r="Q18" s="13">
        <f>IFERROR(B18/B$10,0)</f>
        <v/>
      </c>
      <c r="R18" s="13">
        <f>IFERROR(C18/C$10,0)</f>
        <v/>
      </c>
      <c r="S18" s="13">
        <f>IFERROR(D18/D$10,0)</f>
        <v/>
      </c>
      <c r="T18" s="13">
        <f>IFERROR(E18/E$10,0)</f>
        <v/>
      </c>
      <c r="U18" s="13">
        <f>IFERROR(F18/F$10,0)</f>
        <v/>
      </c>
      <c r="V18" s="13">
        <f>IFERROR(G18/G$10,0)</f>
        <v/>
      </c>
      <c r="W18" s="13">
        <f>IFERROR(H18/H$10,0)</f>
        <v/>
      </c>
      <c r="X18" s="13">
        <f>IFERROR(I18/I$10,0)</f>
        <v/>
      </c>
      <c r="Y18" s="13">
        <f>IFERROR(J18/J$10,0)</f>
        <v/>
      </c>
      <c r="Z18" s="13">
        <f>IFERROR(K18/K$10,0)</f>
        <v/>
      </c>
      <c r="AA18" s="13">
        <f>IFERROR(L18/L$10,0)</f>
        <v/>
      </c>
      <c r="AB18" s="13">
        <f>IFERROR(M18/M$10,0)</f>
        <v/>
      </c>
    </row>
    <row r="19">
      <c r="A19" s="17" t="inlineStr">
        <is>
          <t>Total subscription cost of revenue</t>
        </is>
      </c>
      <c r="B19" s="18">
        <f>B14+B15+B16+B17+B18</f>
        <v/>
      </c>
      <c r="C19" s="18">
        <f>C14+C15+C16+C17+C18</f>
        <v/>
      </c>
      <c r="D19" s="18">
        <f>D14+D15+D16+D17+D18</f>
        <v/>
      </c>
      <c r="E19" s="18">
        <f>E14+E15+E16+E17+E18</f>
        <v/>
      </c>
      <c r="F19" s="18">
        <f>F14+F15+F16+F17+F18</f>
        <v/>
      </c>
      <c r="G19" s="18">
        <f>G14+G15+G16+G17+G18</f>
        <v/>
      </c>
      <c r="H19" s="18">
        <f>H14+H15+H16+H17+H18</f>
        <v/>
      </c>
      <c r="I19" s="18">
        <f>I14+I15+I16+I17+I18</f>
        <v/>
      </c>
      <c r="J19" s="18">
        <f>J14+J15+J16+J17+J18</f>
        <v/>
      </c>
      <c r="K19" s="18">
        <f>K14+K15+K16+K17+K18</f>
        <v/>
      </c>
      <c r="L19" s="18">
        <f>L14+L15+L16+L17+L18</f>
        <v/>
      </c>
      <c r="M19" s="18">
        <f>M14+M15+M16+M17+M18</f>
        <v/>
      </c>
      <c r="N19" s="18">
        <f>N14+N15+N16+N17+N18</f>
        <v/>
      </c>
      <c r="O19" s="19">
        <f>IFERROR(N19/N$10,0)</f>
        <v/>
      </c>
      <c r="Q19" s="13">
        <f>IFERROR(B19/B$10,0)</f>
        <v/>
      </c>
      <c r="R19" s="13">
        <f>IFERROR(C19/C$10,0)</f>
        <v/>
      </c>
      <c r="S19" s="13">
        <f>IFERROR(D19/D$10,0)</f>
        <v/>
      </c>
      <c r="T19" s="13">
        <f>IFERROR(E19/E$10,0)</f>
        <v/>
      </c>
      <c r="U19" s="13">
        <f>IFERROR(F19/F$10,0)</f>
        <v/>
      </c>
      <c r="V19" s="13">
        <f>IFERROR(G19/G$10,0)</f>
        <v/>
      </c>
      <c r="W19" s="13">
        <f>IFERROR(H19/H$10,0)</f>
        <v/>
      </c>
      <c r="X19" s="13">
        <f>IFERROR(I19/I$10,0)</f>
        <v/>
      </c>
      <c r="Y19" s="13">
        <f>IFERROR(J19/J$10,0)</f>
        <v/>
      </c>
      <c r="Z19" s="13">
        <f>IFERROR(K19/K$10,0)</f>
        <v/>
      </c>
      <c r="AA19" s="13">
        <f>IFERROR(L19/L$10,0)</f>
        <v/>
      </c>
      <c r="AB19" s="13">
        <f>IFERROR(M19/M$10,0)</f>
        <v/>
      </c>
    </row>
    <row r="20">
      <c r="A20" s="3" t="inlineStr">
        <is>
          <t>Services cost of revenue</t>
        </is>
      </c>
    </row>
    <row r="21">
      <c r="A21" t="inlineStr">
        <is>
          <t>Services delivery team</t>
        </is>
      </c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2">
        <f>SUM(B21:M21)</f>
        <v/>
      </c>
      <c r="O21" s="13">
        <f>IFERROR(N21/N$10,0)</f>
        <v/>
      </c>
      <c r="Q21" s="13">
        <f>IFERROR(B21/B$10,0)</f>
        <v/>
      </c>
      <c r="R21" s="13">
        <f>IFERROR(C21/C$10,0)</f>
        <v/>
      </c>
      <c r="S21" s="13">
        <f>IFERROR(D21/D$10,0)</f>
        <v/>
      </c>
      <c r="T21" s="13">
        <f>IFERROR(E21/E$10,0)</f>
        <v/>
      </c>
      <c r="U21" s="13">
        <f>IFERROR(F21/F$10,0)</f>
        <v/>
      </c>
      <c r="V21" s="13">
        <f>IFERROR(G21/G$10,0)</f>
        <v/>
      </c>
      <c r="W21" s="13">
        <f>IFERROR(H21/H$10,0)</f>
        <v/>
      </c>
      <c r="X21" s="13">
        <f>IFERROR(I21/I$10,0)</f>
        <v/>
      </c>
      <c r="Y21" s="13">
        <f>IFERROR(J21/J$10,0)</f>
        <v/>
      </c>
      <c r="Z21" s="13">
        <f>IFERROR(K21/K$10,0)</f>
        <v/>
      </c>
      <c r="AA21" s="13">
        <f>IFERROR(L21/L$10,0)</f>
        <v/>
      </c>
      <c r="AB21" s="13">
        <f>IFERROR(M21/M$10,0)</f>
        <v/>
      </c>
    </row>
    <row r="22">
      <c r="A22" t="inlineStr">
        <is>
          <t>Contractors and travel for services</t>
        </is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2">
        <f>SUM(B22:M22)</f>
        <v/>
      </c>
      <c r="O22" s="13">
        <f>IFERROR(N22/N$10,0)</f>
        <v/>
      </c>
      <c r="Q22" s="13">
        <f>IFERROR(B22/B$10,0)</f>
        <v/>
      </c>
      <c r="R22" s="13">
        <f>IFERROR(C22/C$10,0)</f>
        <v/>
      </c>
      <c r="S22" s="13">
        <f>IFERROR(D22/D$10,0)</f>
        <v/>
      </c>
      <c r="T22" s="13">
        <f>IFERROR(E22/E$10,0)</f>
        <v/>
      </c>
      <c r="U22" s="13">
        <f>IFERROR(F22/F$10,0)</f>
        <v/>
      </c>
      <c r="V22" s="13">
        <f>IFERROR(G22/G$10,0)</f>
        <v/>
      </c>
      <c r="W22" s="13">
        <f>IFERROR(H22/H$10,0)</f>
        <v/>
      </c>
      <c r="X22" s="13">
        <f>IFERROR(I22/I$10,0)</f>
        <v/>
      </c>
      <c r="Y22" s="13">
        <f>IFERROR(J22/J$10,0)</f>
        <v/>
      </c>
      <c r="Z22" s="13">
        <f>IFERROR(K22/K$10,0)</f>
        <v/>
      </c>
      <c r="AA22" s="13">
        <f>IFERROR(L22/L$10,0)</f>
        <v/>
      </c>
      <c r="AB22" s="13">
        <f>IFERROR(M22/M$10,0)</f>
        <v/>
      </c>
    </row>
    <row r="23">
      <c r="A23" s="17" t="inlineStr">
        <is>
          <t>Total services cost of revenue</t>
        </is>
      </c>
      <c r="B23" s="18">
        <f>B21+B22</f>
        <v/>
      </c>
      <c r="C23" s="18">
        <f>C21+C22</f>
        <v/>
      </c>
      <c r="D23" s="18">
        <f>D21+D22</f>
        <v/>
      </c>
      <c r="E23" s="18">
        <f>E21+E22</f>
        <v/>
      </c>
      <c r="F23" s="18">
        <f>F21+F22</f>
        <v/>
      </c>
      <c r="G23" s="18">
        <f>G21+G22</f>
        <v/>
      </c>
      <c r="H23" s="18">
        <f>H21+H22</f>
        <v/>
      </c>
      <c r="I23" s="18">
        <f>I21+I22</f>
        <v/>
      </c>
      <c r="J23" s="18">
        <f>J21+J22</f>
        <v/>
      </c>
      <c r="K23" s="18">
        <f>K21+K22</f>
        <v/>
      </c>
      <c r="L23" s="18">
        <f>L21+L22</f>
        <v/>
      </c>
      <c r="M23" s="18">
        <f>M21+M22</f>
        <v/>
      </c>
      <c r="N23" s="18">
        <f>N21+N22</f>
        <v/>
      </c>
      <c r="O23" s="19">
        <f>IFERROR(N23/N$10,0)</f>
        <v/>
      </c>
      <c r="Q23" s="13">
        <f>IFERROR(B23/B$10,0)</f>
        <v/>
      </c>
      <c r="R23" s="13">
        <f>IFERROR(C23/C$10,0)</f>
        <v/>
      </c>
      <c r="S23" s="13">
        <f>IFERROR(D23/D$10,0)</f>
        <v/>
      </c>
      <c r="T23" s="13">
        <f>IFERROR(E23/E$10,0)</f>
        <v/>
      </c>
      <c r="U23" s="13">
        <f>IFERROR(F23/F$10,0)</f>
        <v/>
      </c>
      <c r="V23" s="13">
        <f>IFERROR(G23/G$10,0)</f>
        <v/>
      </c>
      <c r="W23" s="13">
        <f>IFERROR(H23/H$10,0)</f>
        <v/>
      </c>
      <c r="X23" s="13">
        <f>IFERROR(I23/I$10,0)</f>
        <v/>
      </c>
      <c r="Y23" s="13">
        <f>IFERROR(J23/J$10,0)</f>
        <v/>
      </c>
      <c r="Z23" s="13">
        <f>IFERROR(K23/K$10,0)</f>
        <v/>
      </c>
      <c r="AA23" s="13">
        <f>IFERROR(L23/L$10,0)</f>
        <v/>
      </c>
      <c r="AB23" s="13">
        <f>IFERROR(M23/M$10,0)</f>
        <v/>
      </c>
    </row>
    <row r="24">
      <c r="A24" s="17" t="inlineStr">
        <is>
          <t>Total cost of revenue</t>
        </is>
      </c>
      <c r="B24" s="18">
        <f>B19+B23</f>
        <v/>
      </c>
      <c r="C24" s="18">
        <f>C19+C23</f>
        <v/>
      </c>
      <c r="D24" s="18">
        <f>D19+D23</f>
        <v/>
      </c>
      <c r="E24" s="18">
        <f>E19+E23</f>
        <v/>
      </c>
      <c r="F24" s="18">
        <f>F19+F23</f>
        <v/>
      </c>
      <c r="G24" s="18">
        <f>G19+G23</f>
        <v/>
      </c>
      <c r="H24" s="18">
        <f>H19+H23</f>
        <v/>
      </c>
      <c r="I24" s="18">
        <f>I19+I23</f>
        <v/>
      </c>
      <c r="J24" s="18">
        <f>J19+J23</f>
        <v/>
      </c>
      <c r="K24" s="18">
        <f>K19+K23</f>
        <v/>
      </c>
      <c r="L24" s="18">
        <f>L19+L23</f>
        <v/>
      </c>
      <c r="M24" s="18">
        <f>M19+M23</f>
        <v/>
      </c>
      <c r="N24" s="18">
        <f>N19+N23</f>
        <v/>
      </c>
      <c r="O24" s="19">
        <f>IFERROR(N24/N$10,0)</f>
        <v/>
      </c>
      <c r="Q24" s="13">
        <f>IFERROR(B24/B$10,0)</f>
        <v/>
      </c>
      <c r="R24" s="13">
        <f>IFERROR(C24/C$10,0)</f>
        <v/>
      </c>
      <c r="S24" s="13">
        <f>IFERROR(D24/D$10,0)</f>
        <v/>
      </c>
      <c r="T24" s="13">
        <f>IFERROR(E24/E$10,0)</f>
        <v/>
      </c>
      <c r="U24" s="13">
        <f>IFERROR(F24/F$10,0)</f>
        <v/>
      </c>
      <c r="V24" s="13">
        <f>IFERROR(G24/G$10,0)</f>
        <v/>
      </c>
      <c r="W24" s="13">
        <f>IFERROR(H24/H$10,0)</f>
        <v/>
      </c>
      <c r="X24" s="13">
        <f>IFERROR(I24/I$10,0)</f>
        <v/>
      </c>
      <c r="Y24" s="13">
        <f>IFERROR(J24/J$10,0)</f>
        <v/>
      </c>
      <c r="Z24" s="13">
        <f>IFERROR(K24/K$10,0)</f>
        <v/>
      </c>
      <c r="AA24" s="13">
        <f>IFERROR(L24/L$10,0)</f>
        <v/>
      </c>
      <c r="AB24" s="13">
        <f>IFERROR(M24/M$10,0)</f>
        <v/>
      </c>
    </row>
    <row r="25">
      <c r="A25" t="inlineStr"/>
    </row>
    <row r="26">
      <c r="A26" s="9" t="inlineStr">
        <is>
          <t>GROSS PROFIT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7" t="inlineStr">
        <is>
          <t>Subscription gross profit</t>
        </is>
      </c>
      <c r="B27" s="18">
        <f>B8-B19</f>
        <v/>
      </c>
      <c r="C27" s="18">
        <f>C8-C19</f>
        <v/>
      </c>
      <c r="D27" s="18">
        <f>D8-D19</f>
        <v/>
      </c>
      <c r="E27" s="18">
        <f>E8-E19</f>
        <v/>
      </c>
      <c r="F27" s="18">
        <f>F8-F19</f>
        <v/>
      </c>
      <c r="G27" s="18">
        <f>G8-G19</f>
        <v/>
      </c>
      <c r="H27" s="18">
        <f>H8-H19</f>
        <v/>
      </c>
      <c r="I27" s="18">
        <f>I8-I19</f>
        <v/>
      </c>
      <c r="J27" s="18">
        <f>J8-J19</f>
        <v/>
      </c>
      <c r="K27" s="18">
        <f>K8-K19</f>
        <v/>
      </c>
      <c r="L27" s="18">
        <f>L8-L19</f>
        <v/>
      </c>
      <c r="M27" s="18">
        <f>M8-M19</f>
        <v/>
      </c>
      <c r="N27" s="18">
        <f>N8-N19</f>
        <v/>
      </c>
      <c r="O27" s="19">
        <f>IFERROR(N27/N$10,0)</f>
        <v/>
      </c>
      <c r="Q27" s="13">
        <f>IFERROR(B27/B$10,0)</f>
        <v/>
      </c>
      <c r="R27" s="13">
        <f>IFERROR(C27/C$10,0)</f>
        <v/>
      </c>
      <c r="S27" s="13">
        <f>IFERROR(D27/D$10,0)</f>
        <v/>
      </c>
      <c r="T27" s="13">
        <f>IFERROR(E27/E$10,0)</f>
        <v/>
      </c>
      <c r="U27" s="13">
        <f>IFERROR(F27/F$10,0)</f>
        <v/>
      </c>
      <c r="V27" s="13">
        <f>IFERROR(G27/G$10,0)</f>
        <v/>
      </c>
      <c r="W27" s="13">
        <f>IFERROR(H27/H$10,0)</f>
        <v/>
      </c>
      <c r="X27" s="13">
        <f>IFERROR(I27/I$10,0)</f>
        <v/>
      </c>
      <c r="Y27" s="13">
        <f>IFERROR(J27/J$10,0)</f>
        <v/>
      </c>
      <c r="Z27" s="13">
        <f>IFERROR(K27/K$10,0)</f>
        <v/>
      </c>
      <c r="AA27" s="13">
        <f>IFERROR(L27/L$10,0)</f>
        <v/>
      </c>
      <c r="AB27" s="13">
        <f>IFERROR(M27/M$10,0)</f>
        <v/>
      </c>
    </row>
    <row r="28">
      <c r="A28" s="20" t="inlineStr">
        <is>
          <t>Subscription gross margin</t>
        </is>
      </c>
      <c r="B28" s="13">
        <f>IFERROR(B27/B8,0)</f>
        <v/>
      </c>
      <c r="C28" s="13">
        <f>IFERROR(C27/C8,0)</f>
        <v/>
      </c>
      <c r="D28" s="13">
        <f>IFERROR(D27/D8,0)</f>
        <v/>
      </c>
      <c r="E28" s="13">
        <f>IFERROR(E27/E8,0)</f>
        <v/>
      </c>
      <c r="F28" s="13">
        <f>IFERROR(F27/F8,0)</f>
        <v/>
      </c>
      <c r="G28" s="13">
        <f>IFERROR(G27/G8,0)</f>
        <v/>
      </c>
      <c r="H28" s="13">
        <f>IFERROR(H27/H8,0)</f>
        <v/>
      </c>
      <c r="I28" s="13">
        <f>IFERROR(I27/I8,0)</f>
        <v/>
      </c>
      <c r="J28" s="13">
        <f>IFERROR(J27/J8,0)</f>
        <v/>
      </c>
      <c r="K28" s="13">
        <f>IFERROR(K27/K8,0)</f>
        <v/>
      </c>
      <c r="L28" s="13">
        <f>IFERROR(L27/L8,0)</f>
        <v/>
      </c>
      <c r="M28" s="13">
        <f>IFERROR(M27/M8,0)</f>
        <v/>
      </c>
      <c r="N28" s="13">
        <f>IFERROR(N27/N8,0)</f>
        <v/>
      </c>
    </row>
    <row r="29">
      <c r="A29" s="17" t="inlineStr">
        <is>
          <t>Services gross profit</t>
        </is>
      </c>
      <c r="B29" s="18">
        <f>B9-B23</f>
        <v/>
      </c>
      <c r="C29" s="18">
        <f>C9-C23</f>
        <v/>
      </c>
      <c r="D29" s="18">
        <f>D9-D23</f>
        <v/>
      </c>
      <c r="E29" s="18">
        <f>E9-E23</f>
        <v/>
      </c>
      <c r="F29" s="18">
        <f>F9-F23</f>
        <v/>
      </c>
      <c r="G29" s="18">
        <f>G9-G23</f>
        <v/>
      </c>
      <c r="H29" s="18">
        <f>H9-H23</f>
        <v/>
      </c>
      <c r="I29" s="18">
        <f>I9-I23</f>
        <v/>
      </c>
      <c r="J29" s="18">
        <f>J9-J23</f>
        <v/>
      </c>
      <c r="K29" s="18">
        <f>K9-K23</f>
        <v/>
      </c>
      <c r="L29" s="18">
        <f>L9-L23</f>
        <v/>
      </c>
      <c r="M29" s="18">
        <f>M9-M23</f>
        <v/>
      </c>
      <c r="N29" s="18">
        <f>N9-N23</f>
        <v/>
      </c>
      <c r="O29" s="19">
        <f>IFERROR(N29/N$10,0)</f>
        <v/>
      </c>
      <c r="Q29" s="13">
        <f>IFERROR(B29/B$10,0)</f>
        <v/>
      </c>
      <c r="R29" s="13">
        <f>IFERROR(C29/C$10,0)</f>
        <v/>
      </c>
      <c r="S29" s="13">
        <f>IFERROR(D29/D$10,0)</f>
        <v/>
      </c>
      <c r="T29" s="13">
        <f>IFERROR(E29/E$10,0)</f>
        <v/>
      </c>
      <c r="U29" s="13">
        <f>IFERROR(F29/F$10,0)</f>
        <v/>
      </c>
      <c r="V29" s="13">
        <f>IFERROR(G29/G$10,0)</f>
        <v/>
      </c>
      <c r="W29" s="13">
        <f>IFERROR(H29/H$10,0)</f>
        <v/>
      </c>
      <c r="X29" s="13">
        <f>IFERROR(I29/I$10,0)</f>
        <v/>
      </c>
      <c r="Y29" s="13">
        <f>IFERROR(J29/J$10,0)</f>
        <v/>
      </c>
      <c r="Z29" s="13">
        <f>IFERROR(K29/K$10,0)</f>
        <v/>
      </c>
      <c r="AA29" s="13">
        <f>IFERROR(L29/L$10,0)</f>
        <v/>
      </c>
      <c r="AB29" s="13">
        <f>IFERROR(M29/M$10,0)</f>
        <v/>
      </c>
    </row>
    <row r="30">
      <c r="A30" s="20" t="inlineStr">
        <is>
          <t>Services gross margin</t>
        </is>
      </c>
      <c r="B30" s="13">
        <f>IFERROR(B29/B9,0)</f>
        <v/>
      </c>
      <c r="C30" s="13">
        <f>IFERROR(C29/C9,0)</f>
        <v/>
      </c>
      <c r="D30" s="13">
        <f>IFERROR(D29/D9,0)</f>
        <v/>
      </c>
      <c r="E30" s="13">
        <f>IFERROR(E29/E9,0)</f>
        <v/>
      </c>
      <c r="F30" s="13">
        <f>IFERROR(F29/F9,0)</f>
        <v/>
      </c>
      <c r="G30" s="13">
        <f>IFERROR(G29/G9,0)</f>
        <v/>
      </c>
      <c r="H30" s="13">
        <f>IFERROR(H29/H9,0)</f>
        <v/>
      </c>
      <c r="I30" s="13">
        <f>IFERROR(I29/I9,0)</f>
        <v/>
      </c>
      <c r="J30" s="13">
        <f>IFERROR(J29/J9,0)</f>
        <v/>
      </c>
      <c r="K30" s="13">
        <f>IFERROR(K29/K9,0)</f>
        <v/>
      </c>
      <c r="L30" s="13">
        <f>IFERROR(L29/L9,0)</f>
        <v/>
      </c>
      <c r="M30" s="13">
        <f>IFERROR(M29/M9,0)</f>
        <v/>
      </c>
      <c r="N30" s="13">
        <f>IFERROR(N29/N9,0)</f>
        <v/>
      </c>
    </row>
    <row r="31">
      <c r="A31" s="14" t="inlineStr">
        <is>
          <t>Gross profit</t>
        </is>
      </c>
      <c r="B31" s="15">
        <f>B10-B24</f>
        <v/>
      </c>
      <c r="C31" s="15">
        <f>C10-C24</f>
        <v/>
      </c>
      <c r="D31" s="15">
        <f>D10-D24</f>
        <v/>
      </c>
      <c r="E31" s="15">
        <f>E10-E24</f>
        <v/>
      </c>
      <c r="F31" s="15">
        <f>F10-F24</f>
        <v/>
      </c>
      <c r="G31" s="15">
        <f>G10-G24</f>
        <v/>
      </c>
      <c r="H31" s="15">
        <f>H10-H24</f>
        <v/>
      </c>
      <c r="I31" s="15">
        <f>I10-I24</f>
        <v/>
      </c>
      <c r="J31" s="15">
        <f>J10-J24</f>
        <v/>
      </c>
      <c r="K31" s="15">
        <f>K10-K24</f>
        <v/>
      </c>
      <c r="L31" s="15">
        <f>L10-L24</f>
        <v/>
      </c>
      <c r="M31" s="15">
        <f>M10-M24</f>
        <v/>
      </c>
      <c r="N31" s="15">
        <f>N10-N24</f>
        <v/>
      </c>
      <c r="O31" s="16">
        <f>IFERROR(N31/N$10,0)</f>
        <v/>
      </c>
      <c r="Q31" s="13">
        <f>IFERROR(B31/B$10,0)</f>
        <v/>
      </c>
      <c r="R31" s="13">
        <f>IFERROR(C31/C$10,0)</f>
        <v/>
      </c>
      <c r="S31" s="13">
        <f>IFERROR(D31/D$10,0)</f>
        <v/>
      </c>
      <c r="T31" s="13">
        <f>IFERROR(E31/E$10,0)</f>
        <v/>
      </c>
      <c r="U31" s="13">
        <f>IFERROR(F31/F$10,0)</f>
        <v/>
      </c>
      <c r="V31" s="13">
        <f>IFERROR(G31/G$10,0)</f>
        <v/>
      </c>
      <c r="W31" s="13">
        <f>IFERROR(H31/H$10,0)</f>
        <v/>
      </c>
      <c r="X31" s="13">
        <f>IFERROR(I31/I$10,0)</f>
        <v/>
      </c>
      <c r="Y31" s="13">
        <f>IFERROR(J31/J$10,0)</f>
        <v/>
      </c>
      <c r="Z31" s="13">
        <f>IFERROR(K31/K$10,0)</f>
        <v/>
      </c>
      <c r="AA31" s="13">
        <f>IFERROR(L31/L$10,0)</f>
        <v/>
      </c>
      <c r="AB31" s="13">
        <f>IFERROR(M31/M$10,0)</f>
        <v/>
      </c>
    </row>
    <row r="32">
      <c r="A32" s="20" t="inlineStr">
        <is>
          <t>Gross margin</t>
        </is>
      </c>
      <c r="B32" s="13">
        <f>IFERROR(B31/B10,0)</f>
        <v/>
      </c>
      <c r="C32" s="13">
        <f>IFERROR(C31/C10,0)</f>
        <v/>
      </c>
      <c r="D32" s="13">
        <f>IFERROR(D31/D10,0)</f>
        <v/>
      </c>
      <c r="E32" s="13">
        <f>IFERROR(E31/E10,0)</f>
        <v/>
      </c>
      <c r="F32" s="13">
        <f>IFERROR(F31/F10,0)</f>
        <v/>
      </c>
      <c r="G32" s="13">
        <f>IFERROR(G31/G10,0)</f>
        <v/>
      </c>
      <c r="H32" s="13">
        <f>IFERROR(H31/H10,0)</f>
        <v/>
      </c>
      <c r="I32" s="13">
        <f>IFERROR(I31/I10,0)</f>
        <v/>
      </c>
      <c r="J32" s="13">
        <f>IFERROR(J31/J10,0)</f>
        <v/>
      </c>
      <c r="K32" s="13">
        <f>IFERROR(K31/K10,0)</f>
        <v/>
      </c>
      <c r="L32" s="13">
        <f>IFERROR(L31/L10,0)</f>
        <v/>
      </c>
      <c r="M32" s="13">
        <f>IFERROR(M31/M10,0)</f>
        <v/>
      </c>
      <c r="N32" s="13">
        <f>IFERROR(N31/N10,0)</f>
        <v/>
      </c>
    </row>
    <row r="33">
      <c r="A33" t="inlineStr"/>
    </row>
    <row r="34">
      <c r="A34" s="9" t="inlineStr">
        <is>
          <t>OPERATING EXPENSES (excluding depreciation and amortization)</t>
        </is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3" t="inlineStr">
        <is>
          <t>Sales and marketing</t>
        </is>
      </c>
    </row>
    <row r="36">
      <c r="A36" t="inlineStr">
        <is>
          <t>S&amp;M salaries, payroll taxes and benefits</t>
        </is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2">
        <f>SUM(B36:M36)</f>
        <v/>
      </c>
      <c r="O36" s="13">
        <f>IFERROR(N36/N$10,0)</f>
        <v/>
      </c>
      <c r="Q36" s="13">
        <f>IFERROR(B36/B$10,0)</f>
        <v/>
      </c>
      <c r="R36" s="13">
        <f>IFERROR(C36/C$10,0)</f>
        <v/>
      </c>
      <c r="S36" s="13">
        <f>IFERROR(D36/D$10,0)</f>
        <v/>
      </c>
      <c r="T36" s="13">
        <f>IFERROR(E36/E$10,0)</f>
        <v/>
      </c>
      <c r="U36" s="13">
        <f>IFERROR(F36/F$10,0)</f>
        <v/>
      </c>
      <c r="V36" s="13">
        <f>IFERROR(G36/G$10,0)</f>
        <v/>
      </c>
      <c r="W36" s="13">
        <f>IFERROR(H36/H$10,0)</f>
        <v/>
      </c>
      <c r="X36" s="13">
        <f>IFERROR(I36/I$10,0)</f>
        <v/>
      </c>
      <c r="Y36" s="13">
        <f>IFERROR(J36/J$10,0)</f>
        <v/>
      </c>
      <c r="Z36" s="13">
        <f>IFERROR(K36/K$10,0)</f>
        <v/>
      </c>
      <c r="AA36" s="13">
        <f>IFERROR(L36/L$10,0)</f>
        <v/>
      </c>
      <c r="AB36" s="13">
        <f>IFERROR(M36/M$10,0)</f>
        <v/>
      </c>
    </row>
    <row r="37">
      <c r="A37" t="inlineStr">
        <is>
          <t>Commissions</t>
        </is>
      </c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2">
        <f>SUM(B37:M37)</f>
        <v/>
      </c>
      <c r="O37" s="13">
        <f>IFERROR(N37/N$10,0)</f>
        <v/>
      </c>
      <c r="Q37" s="13">
        <f>IFERROR(B37/B$10,0)</f>
        <v/>
      </c>
      <c r="R37" s="13">
        <f>IFERROR(C37/C$10,0)</f>
        <v/>
      </c>
      <c r="S37" s="13">
        <f>IFERROR(D37/D$10,0)</f>
        <v/>
      </c>
      <c r="T37" s="13">
        <f>IFERROR(E37/E$10,0)</f>
        <v/>
      </c>
      <c r="U37" s="13">
        <f>IFERROR(F37/F$10,0)</f>
        <v/>
      </c>
      <c r="V37" s="13">
        <f>IFERROR(G37/G$10,0)</f>
        <v/>
      </c>
      <c r="W37" s="13">
        <f>IFERROR(H37/H$10,0)</f>
        <v/>
      </c>
      <c r="X37" s="13">
        <f>IFERROR(I37/I$10,0)</f>
        <v/>
      </c>
      <c r="Y37" s="13">
        <f>IFERROR(J37/J$10,0)</f>
        <v/>
      </c>
      <c r="Z37" s="13">
        <f>IFERROR(K37/K$10,0)</f>
        <v/>
      </c>
      <c r="AA37" s="13">
        <f>IFERROR(L37/L$10,0)</f>
        <v/>
      </c>
      <c r="AB37" s="13">
        <f>IFERROR(M37/M$10,0)</f>
        <v/>
      </c>
    </row>
    <row r="38">
      <c r="A38" t="inlineStr">
        <is>
          <t>Marketing programs and events</t>
        </is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2">
        <f>SUM(B38:M38)</f>
        <v/>
      </c>
      <c r="O38" s="13">
        <f>IFERROR(N38/N$10,0)</f>
        <v/>
      </c>
      <c r="Q38" s="13">
        <f>IFERROR(B38/B$10,0)</f>
        <v/>
      </c>
      <c r="R38" s="13">
        <f>IFERROR(C38/C$10,0)</f>
        <v/>
      </c>
      <c r="S38" s="13">
        <f>IFERROR(D38/D$10,0)</f>
        <v/>
      </c>
      <c r="T38" s="13">
        <f>IFERROR(E38/E$10,0)</f>
        <v/>
      </c>
      <c r="U38" s="13">
        <f>IFERROR(F38/F$10,0)</f>
        <v/>
      </c>
      <c r="V38" s="13">
        <f>IFERROR(G38/G$10,0)</f>
        <v/>
      </c>
      <c r="W38" s="13">
        <f>IFERROR(H38/H$10,0)</f>
        <v/>
      </c>
      <c r="X38" s="13">
        <f>IFERROR(I38/I$10,0)</f>
        <v/>
      </c>
      <c r="Y38" s="13">
        <f>IFERROR(J38/J$10,0)</f>
        <v/>
      </c>
      <c r="Z38" s="13">
        <f>IFERROR(K38/K$10,0)</f>
        <v/>
      </c>
      <c r="AA38" s="13">
        <f>IFERROR(L38/L$10,0)</f>
        <v/>
      </c>
      <c r="AB38" s="13">
        <f>IFERROR(M38/M$10,0)</f>
        <v/>
      </c>
    </row>
    <row r="39">
      <c r="A39" t="inlineStr">
        <is>
          <t>S&amp;M software and tools</t>
        </is>
      </c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2">
        <f>SUM(B39:M39)</f>
        <v/>
      </c>
      <c r="O39" s="13">
        <f>IFERROR(N39/N$10,0)</f>
        <v/>
      </c>
      <c r="Q39" s="13">
        <f>IFERROR(B39/B$10,0)</f>
        <v/>
      </c>
      <c r="R39" s="13">
        <f>IFERROR(C39/C$10,0)</f>
        <v/>
      </c>
      <c r="S39" s="13">
        <f>IFERROR(D39/D$10,0)</f>
        <v/>
      </c>
      <c r="T39" s="13">
        <f>IFERROR(E39/E$10,0)</f>
        <v/>
      </c>
      <c r="U39" s="13">
        <f>IFERROR(F39/F$10,0)</f>
        <v/>
      </c>
      <c r="V39" s="13">
        <f>IFERROR(G39/G$10,0)</f>
        <v/>
      </c>
      <c r="W39" s="13">
        <f>IFERROR(H39/H$10,0)</f>
        <v/>
      </c>
      <c r="X39" s="13">
        <f>IFERROR(I39/I$10,0)</f>
        <v/>
      </c>
      <c r="Y39" s="13">
        <f>IFERROR(J39/J$10,0)</f>
        <v/>
      </c>
      <c r="Z39" s="13">
        <f>IFERROR(K39/K$10,0)</f>
        <v/>
      </c>
      <c r="AA39" s="13">
        <f>IFERROR(L39/L$10,0)</f>
        <v/>
      </c>
      <c r="AB39" s="13">
        <f>IFERROR(M39/M$10,0)</f>
        <v/>
      </c>
    </row>
    <row r="40">
      <c r="A40" s="17" t="inlineStr">
        <is>
          <t>Total sales and marketing</t>
        </is>
      </c>
      <c r="B40" s="18">
        <f>B36+B37+B38+B39</f>
        <v/>
      </c>
      <c r="C40" s="18">
        <f>C36+C37+C38+C39</f>
        <v/>
      </c>
      <c r="D40" s="18">
        <f>D36+D37+D38+D39</f>
        <v/>
      </c>
      <c r="E40" s="18">
        <f>E36+E37+E38+E39</f>
        <v/>
      </c>
      <c r="F40" s="18">
        <f>F36+F37+F38+F39</f>
        <v/>
      </c>
      <c r="G40" s="18">
        <f>G36+G37+G38+G39</f>
        <v/>
      </c>
      <c r="H40" s="18">
        <f>H36+H37+H38+H39</f>
        <v/>
      </c>
      <c r="I40" s="18">
        <f>I36+I37+I38+I39</f>
        <v/>
      </c>
      <c r="J40" s="18">
        <f>J36+J37+J38+J39</f>
        <v/>
      </c>
      <c r="K40" s="18">
        <f>K36+K37+K38+K39</f>
        <v/>
      </c>
      <c r="L40" s="18">
        <f>L36+L37+L38+L39</f>
        <v/>
      </c>
      <c r="M40" s="18">
        <f>M36+M37+M38+M39</f>
        <v/>
      </c>
      <c r="N40" s="18">
        <f>N36+N37+N38+N39</f>
        <v/>
      </c>
      <c r="O40" s="19">
        <f>IFERROR(N40/N$10,0)</f>
        <v/>
      </c>
      <c r="Q40" s="13">
        <f>IFERROR(B40/B$10,0)</f>
        <v/>
      </c>
      <c r="R40" s="13">
        <f>IFERROR(C40/C$10,0)</f>
        <v/>
      </c>
      <c r="S40" s="13">
        <f>IFERROR(D40/D$10,0)</f>
        <v/>
      </c>
      <c r="T40" s="13">
        <f>IFERROR(E40/E$10,0)</f>
        <v/>
      </c>
      <c r="U40" s="13">
        <f>IFERROR(F40/F$10,0)</f>
        <v/>
      </c>
      <c r="V40" s="13">
        <f>IFERROR(G40/G$10,0)</f>
        <v/>
      </c>
      <c r="W40" s="13">
        <f>IFERROR(H40/H$10,0)</f>
        <v/>
      </c>
      <c r="X40" s="13">
        <f>IFERROR(I40/I$10,0)</f>
        <v/>
      </c>
      <c r="Y40" s="13">
        <f>IFERROR(J40/J$10,0)</f>
        <v/>
      </c>
      <c r="Z40" s="13">
        <f>IFERROR(K40/K$10,0)</f>
        <v/>
      </c>
      <c r="AA40" s="13">
        <f>IFERROR(L40/L$10,0)</f>
        <v/>
      </c>
      <c r="AB40" s="13">
        <f>IFERROR(M40/M$10,0)</f>
        <v/>
      </c>
    </row>
    <row r="41">
      <c r="A41" s="3" t="inlineStr">
        <is>
          <t>Research and development</t>
        </is>
      </c>
    </row>
    <row r="42">
      <c r="A42" t="inlineStr">
        <is>
          <t>R&amp;D salaries, payroll taxes and benefits</t>
        </is>
      </c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2">
        <f>SUM(B42:M42)</f>
        <v/>
      </c>
      <c r="O42" s="13">
        <f>IFERROR(N42/N$10,0)</f>
        <v/>
      </c>
      <c r="Q42" s="13">
        <f>IFERROR(B42/B$10,0)</f>
        <v/>
      </c>
      <c r="R42" s="13">
        <f>IFERROR(C42/C$10,0)</f>
        <v/>
      </c>
      <c r="S42" s="13">
        <f>IFERROR(D42/D$10,0)</f>
        <v/>
      </c>
      <c r="T42" s="13">
        <f>IFERROR(E42/E$10,0)</f>
        <v/>
      </c>
      <c r="U42" s="13">
        <f>IFERROR(F42/F$10,0)</f>
        <v/>
      </c>
      <c r="V42" s="13">
        <f>IFERROR(G42/G$10,0)</f>
        <v/>
      </c>
      <c r="W42" s="13">
        <f>IFERROR(H42/H$10,0)</f>
        <v/>
      </c>
      <c r="X42" s="13">
        <f>IFERROR(I42/I$10,0)</f>
        <v/>
      </c>
      <c r="Y42" s="13">
        <f>IFERROR(J42/J$10,0)</f>
        <v/>
      </c>
      <c r="Z42" s="13">
        <f>IFERROR(K42/K$10,0)</f>
        <v/>
      </c>
      <c r="AA42" s="13">
        <f>IFERROR(L42/L$10,0)</f>
        <v/>
      </c>
      <c r="AB42" s="13">
        <f>IFERROR(M42/M$10,0)</f>
        <v/>
      </c>
    </row>
    <row r="43">
      <c r="A43" t="inlineStr">
        <is>
          <t>R&amp;D tools, contractors and dev environments</t>
        </is>
      </c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2">
        <f>SUM(B43:M43)</f>
        <v/>
      </c>
      <c r="O43" s="13">
        <f>IFERROR(N43/N$10,0)</f>
        <v/>
      </c>
      <c r="Q43" s="13">
        <f>IFERROR(B43/B$10,0)</f>
        <v/>
      </c>
      <c r="R43" s="13">
        <f>IFERROR(C43/C$10,0)</f>
        <v/>
      </c>
      <c r="S43" s="13">
        <f>IFERROR(D43/D$10,0)</f>
        <v/>
      </c>
      <c r="T43" s="13">
        <f>IFERROR(E43/E$10,0)</f>
        <v/>
      </c>
      <c r="U43" s="13">
        <f>IFERROR(F43/F$10,0)</f>
        <v/>
      </c>
      <c r="V43" s="13">
        <f>IFERROR(G43/G$10,0)</f>
        <v/>
      </c>
      <c r="W43" s="13">
        <f>IFERROR(H43/H$10,0)</f>
        <v/>
      </c>
      <c r="X43" s="13">
        <f>IFERROR(I43/I$10,0)</f>
        <v/>
      </c>
      <c r="Y43" s="13">
        <f>IFERROR(J43/J$10,0)</f>
        <v/>
      </c>
      <c r="Z43" s="13">
        <f>IFERROR(K43/K$10,0)</f>
        <v/>
      </c>
      <c r="AA43" s="13">
        <f>IFERROR(L43/L$10,0)</f>
        <v/>
      </c>
      <c r="AB43" s="13">
        <f>IFERROR(M43/M$10,0)</f>
        <v/>
      </c>
    </row>
    <row r="44">
      <c r="A44" s="17" t="inlineStr">
        <is>
          <t>Total research and development</t>
        </is>
      </c>
      <c r="B44" s="18">
        <f>B42+B43</f>
        <v/>
      </c>
      <c r="C44" s="18">
        <f>C42+C43</f>
        <v/>
      </c>
      <c r="D44" s="18">
        <f>D42+D43</f>
        <v/>
      </c>
      <c r="E44" s="18">
        <f>E42+E43</f>
        <v/>
      </c>
      <c r="F44" s="18">
        <f>F42+F43</f>
        <v/>
      </c>
      <c r="G44" s="18">
        <f>G42+G43</f>
        <v/>
      </c>
      <c r="H44" s="18">
        <f>H42+H43</f>
        <v/>
      </c>
      <c r="I44" s="18">
        <f>I42+I43</f>
        <v/>
      </c>
      <c r="J44" s="18">
        <f>J42+J43</f>
        <v/>
      </c>
      <c r="K44" s="18">
        <f>K42+K43</f>
        <v/>
      </c>
      <c r="L44" s="18">
        <f>L42+L43</f>
        <v/>
      </c>
      <c r="M44" s="18">
        <f>M42+M43</f>
        <v/>
      </c>
      <c r="N44" s="18">
        <f>N42+N43</f>
        <v/>
      </c>
      <c r="O44" s="19">
        <f>IFERROR(N44/N$10,0)</f>
        <v/>
      </c>
      <c r="Q44" s="13">
        <f>IFERROR(B44/B$10,0)</f>
        <v/>
      </c>
      <c r="R44" s="13">
        <f>IFERROR(C44/C$10,0)</f>
        <v/>
      </c>
      <c r="S44" s="13">
        <f>IFERROR(D44/D$10,0)</f>
        <v/>
      </c>
      <c r="T44" s="13">
        <f>IFERROR(E44/E$10,0)</f>
        <v/>
      </c>
      <c r="U44" s="13">
        <f>IFERROR(F44/F$10,0)</f>
        <v/>
      </c>
      <c r="V44" s="13">
        <f>IFERROR(G44/G$10,0)</f>
        <v/>
      </c>
      <c r="W44" s="13">
        <f>IFERROR(H44/H$10,0)</f>
        <v/>
      </c>
      <c r="X44" s="13">
        <f>IFERROR(I44/I$10,0)</f>
        <v/>
      </c>
      <c r="Y44" s="13">
        <f>IFERROR(J44/J$10,0)</f>
        <v/>
      </c>
      <c r="Z44" s="13">
        <f>IFERROR(K44/K$10,0)</f>
        <v/>
      </c>
      <c r="AA44" s="13">
        <f>IFERROR(L44/L$10,0)</f>
        <v/>
      </c>
      <c r="AB44" s="13">
        <f>IFERROR(M44/M$10,0)</f>
        <v/>
      </c>
    </row>
    <row r="45">
      <c r="A45" s="3" t="inlineStr">
        <is>
          <t>General and administrative</t>
        </is>
      </c>
    </row>
    <row r="46">
      <c r="A46" t="inlineStr">
        <is>
          <t>G&amp;A salaries, payroll taxes and benefits</t>
        </is>
      </c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2">
        <f>SUM(B46:M46)</f>
        <v/>
      </c>
      <c r="O46" s="13">
        <f>IFERROR(N46/N$10,0)</f>
        <v/>
      </c>
      <c r="Q46" s="13">
        <f>IFERROR(B46/B$10,0)</f>
        <v/>
      </c>
      <c r="R46" s="13">
        <f>IFERROR(C46/C$10,0)</f>
        <v/>
      </c>
      <c r="S46" s="13">
        <f>IFERROR(D46/D$10,0)</f>
        <v/>
      </c>
      <c r="T46" s="13">
        <f>IFERROR(E46/E$10,0)</f>
        <v/>
      </c>
      <c r="U46" s="13">
        <f>IFERROR(F46/F$10,0)</f>
        <v/>
      </c>
      <c r="V46" s="13">
        <f>IFERROR(G46/G$10,0)</f>
        <v/>
      </c>
      <c r="W46" s="13">
        <f>IFERROR(H46/H$10,0)</f>
        <v/>
      </c>
      <c r="X46" s="13">
        <f>IFERROR(I46/I$10,0)</f>
        <v/>
      </c>
      <c r="Y46" s="13">
        <f>IFERROR(J46/J$10,0)</f>
        <v/>
      </c>
      <c r="Z46" s="13">
        <f>IFERROR(K46/K$10,0)</f>
        <v/>
      </c>
      <c r="AA46" s="13">
        <f>IFERROR(L46/L$10,0)</f>
        <v/>
      </c>
      <c r="AB46" s="13">
        <f>IFERROR(M46/M$10,0)</f>
        <v/>
      </c>
    </row>
    <row r="47">
      <c r="A47" t="inlineStr">
        <is>
          <t>Rent and office</t>
        </is>
      </c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2">
        <f>SUM(B47:M47)</f>
        <v/>
      </c>
      <c r="O47" s="13">
        <f>IFERROR(N47/N$10,0)</f>
        <v/>
      </c>
      <c r="Q47" s="13">
        <f>IFERROR(B47/B$10,0)</f>
        <v/>
      </c>
      <c r="R47" s="13">
        <f>IFERROR(C47/C$10,0)</f>
        <v/>
      </c>
      <c r="S47" s="13">
        <f>IFERROR(D47/D$10,0)</f>
        <v/>
      </c>
      <c r="T47" s="13">
        <f>IFERROR(E47/E$10,0)</f>
        <v/>
      </c>
      <c r="U47" s="13">
        <f>IFERROR(F47/F$10,0)</f>
        <v/>
      </c>
      <c r="V47" s="13">
        <f>IFERROR(G47/G$10,0)</f>
        <v/>
      </c>
      <c r="W47" s="13">
        <f>IFERROR(H47/H$10,0)</f>
        <v/>
      </c>
      <c r="X47" s="13">
        <f>IFERROR(I47/I$10,0)</f>
        <v/>
      </c>
      <c r="Y47" s="13">
        <f>IFERROR(J47/J$10,0)</f>
        <v/>
      </c>
      <c r="Z47" s="13">
        <f>IFERROR(K47/K$10,0)</f>
        <v/>
      </c>
      <c r="AA47" s="13">
        <f>IFERROR(L47/L$10,0)</f>
        <v/>
      </c>
      <c r="AB47" s="13">
        <f>IFERROR(M47/M$10,0)</f>
        <v/>
      </c>
    </row>
    <row r="48">
      <c r="A48" t="inlineStr">
        <is>
          <t>Legal, audit and accounting</t>
        </is>
      </c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2">
        <f>SUM(B48:M48)</f>
        <v/>
      </c>
      <c r="O48" s="13">
        <f>IFERROR(N48/N$10,0)</f>
        <v/>
      </c>
      <c r="Q48" s="13">
        <f>IFERROR(B48/B$10,0)</f>
        <v/>
      </c>
      <c r="R48" s="13">
        <f>IFERROR(C48/C$10,0)</f>
        <v/>
      </c>
      <c r="S48" s="13">
        <f>IFERROR(D48/D$10,0)</f>
        <v/>
      </c>
      <c r="T48" s="13">
        <f>IFERROR(E48/E$10,0)</f>
        <v/>
      </c>
      <c r="U48" s="13">
        <f>IFERROR(F48/F$10,0)</f>
        <v/>
      </c>
      <c r="V48" s="13">
        <f>IFERROR(G48/G$10,0)</f>
        <v/>
      </c>
      <c r="W48" s="13">
        <f>IFERROR(H48/H$10,0)</f>
        <v/>
      </c>
      <c r="X48" s="13">
        <f>IFERROR(I48/I$10,0)</f>
        <v/>
      </c>
      <c r="Y48" s="13">
        <f>IFERROR(J48/J$10,0)</f>
        <v/>
      </c>
      <c r="Z48" s="13">
        <f>IFERROR(K48/K$10,0)</f>
        <v/>
      </c>
      <c r="AA48" s="13">
        <f>IFERROR(L48/L$10,0)</f>
        <v/>
      </c>
      <c r="AB48" s="13">
        <f>IFERROR(M48/M$10,0)</f>
        <v/>
      </c>
    </row>
    <row r="49">
      <c r="A49" t="inlineStr">
        <is>
          <t>Insurance and other G&amp;A</t>
        </is>
      </c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2">
        <f>SUM(B49:M49)</f>
        <v/>
      </c>
      <c r="O49" s="13">
        <f>IFERROR(N49/N$10,0)</f>
        <v/>
      </c>
      <c r="Q49" s="13">
        <f>IFERROR(B49/B$10,0)</f>
        <v/>
      </c>
      <c r="R49" s="13">
        <f>IFERROR(C49/C$10,0)</f>
        <v/>
      </c>
      <c r="S49" s="13">
        <f>IFERROR(D49/D$10,0)</f>
        <v/>
      </c>
      <c r="T49" s="13">
        <f>IFERROR(E49/E$10,0)</f>
        <v/>
      </c>
      <c r="U49" s="13">
        <f>IFERROR(F49/F$10,0)</f>
        <v/>
      </c>
      <c r="V49" s="13">
        <f>IFERROR(G49/G$10,0)</f>
        <v/>
      </c>
      <c r="W49" s="13">
        <f>IFERROR(H49/H$10,0)</f>
        <v/>
      </c>
      <c r="X49" s="13">
        <f>IFERROR(I49/I$10,0)</f>
        <v/>
      </c>
      <c r="Y49" s="13">
        <f>IFERROR(J49/J$10,0)</f>
        <v/>
      </c>
      <c r="Z49" s="13">
        <f>IFERROR(K49/K$10,0)</f>
        <v/>
      </c>
      <c r="AA49" s="13">
        <f>IFERROR(L49/L$10,0)</f>
        <v/>
      </c>
      <c r="AB49" s="13">
        <f>IFERROR(M49/M$10,0)</f>
        <v/>
      </c>
    </row>
    <row r="50">
      <c r="A50" s="17" t="inlineStr">
        <is>
          <t>Total general and administrative</t>
        </is>
      </c>
      <c r="B50" s="18">
        <f>B46+B47+B48+B49</f>
        <v/>
      </c>
      <c r="C50" s="18">
        <f>C46+C47+C48+C49</f>
        <v/>
      </c>
      <c r="D50" s="18">
        <f>D46+D47+D48+D49</f>
        <v/>
      </c>
      <c r="E50" s="18">
        <f>E46+E47+E48+E49</f>
        <v/>
      </c>
      <c r="F50" s="18">
        <f>F46+F47+F48+F49</f>
        <v/>
      </c>
      <c r="G50" s="18">
        <f>G46+G47+G48+G49</f>
        <v/>
      </c>
      <c r="H50" s="18">
        <f>H46+H47+H48+H49</f>
        <v/>
      </c>
      <c r="I50" s="18">
        <f>I46+I47+I48+I49</f>
        <v/>
      </c>
      <c r="J50" s="18">
        <f>J46+J47+J48+J49</f>
        <v/>
      </c>
      <c r="K50" s="18">
        <f>K46+K47+K48+K49</f>
        <v/>
      </c>
      <c r="L50" s="18">
        <f>L46+L47+L48+L49</f>
        <v/>
      </c>
      <c r="M50" s="18">
        <f>M46+M47+M48+M49</f>
        <v/>
      </c>
      <c r="N50" s="18">
        <f>N46+N47+N48+N49</f>
        <v/>
      </c>
      <c r="O50" s="19">
        <f>IFERROR(N50/N$10,0)</f>
        <v/>
      </c>
      <c r="Q50" s="13">
        <f>IFERROR(B50/B$10,0)</f>
        <v/>
      </c>
      <c r="R50" s="13">
        <f>IFERROR(C50/C$10,0)</f>
        <v/>
      </c>
      <c r="S50" s="13">
        <f>IFERROR(D50/D$10,0)</f>
        <v/>
      </c>
      <c r="T50" s="13">
        <f>IFERROR(E50/E$10,0)</f>
        <v/>
      </c>
      <c r="U50" s="13">
        <f>IFERROR(F50/F$10,0)</f>
        <v/>
      </c>
      <c r="V50" s="13">
        <f>IFERROR(G50/G$10,0)</f>
        <v/>
      </c>
      <c r="W50" s="13">
        <f>IFERROR(H50/H$10,0)</f>
        <v/>
      </c>
      <c r="X50" s="13">
        <f>IFERROR(I50/I$10,0)</f>
        <v/>
      </c>
      <c r="Y50" s="13">
        <f>IFERROR(J50/J$10,0)</f>
        <v/>
      </c>
      <c r="Z50" s="13">
        <f>IFERROR(K50/K$10,0)</f>
        <v/>
      </c>
      <c r="AA50" s="13">
        <f>IFERROR(L50/L$10,0)</f>
        <v/>
      </c>
      <c r="AB50" s="13">
        <f>IFERROR(M50/M$10,0)</f>
        <v/>
      </c>
    </row>
    <row r="51">
      <c r="A51" s="17" t="inlineStr">
        <is>
          <t>Total operating expenses</t>
        </is>
      </c>
      <c r="B51" s="18">
        <f>B40+B44+B50</f>
        <v/>
      </c>
      <c r="C51" s="18">
        <f>C40+C44+C50</f>
        <v/>
      </c>
      <c r="D51" s="18">
        <f>D40+D44+D50</f>
        <v/>
      </c>
      <c r="E51" s="18">
        <f>E40+E44+E50</f>
        <v/>
      </c>
      <c r="F51" s="18">
        <f>F40+F44+F50</f>
        <v/>
      </c>
      <c r="G51" s="18">
        <f>G40+G44+G50</f>
        <v/>
      </c>
      <c r="H51" s="18">
        <f>H40+H44+H50</f>
        <v/>
      </c>
      <c r="I51" s="18">
        <f>I40+I44+I50</f>
        <v/>
      </c>
      <c r="J51" s="18">
        <f>J40+J44+J50</f>
        <v/>
      </c>
      <c r="K51" s="18">
        <f>K40+K44+K50</f>
        <v/>
      </c>
      <c r="L51" s="18">
        <f>L40+L44+L50</f>
        <v/>
      </c>
      <c r="M51" s="18">
        <f>M40+M44+M50</f>
        <v/>
      </c>
      <c r="N51" s="18">
        <f>N40+N44+N50</f>
        <v/>
      </c>
      <c r="O51" s="19">
        <f>IFERROR(N51/N$10,0)</f>
        <v/>
      </c>
      <c r="Q51" s="13">
        <f>IFERROR(B51/B$10,0)</f>
        <v/>
      </c>
      <c r="R51" s="13">
        <f>IFERROR(C51/C$10,0)</f>
        <v/>
      </c>
      <c r="S51" s="13">
        <f>IFERROR(D51/D$10,0)</f>
        <v/>
      </c>
      <c r="T51" s="13">
        <f>IFERROR(E51/E$10,0)</f>
        <v/>
      </c>
      <c r="U51" s="13">
        <f>IFERROR(F51/F$10,0)</f>
        <v/>
      </c>
      <c r="V51" s="13">
        <f>IFERROR(G51/G$10,0)</f>
        <v/>
      </c>
      <c r="W51" s="13">
        <f>IFERROR(H51/H$10,0)</f>
        <v/>
      </c>
      <c r="X51" s="13">
        <f>IFERROR(I51/I$10,0)</f>
        <v/>
      </c>
      <c r="Y51" s="13">
        <f>IFERROR(J51/J$10,0)</f>
        <v/>
      </c>
      <c r="Z51" s="13">
        <f>IFERROR(K51/K$10,0)</f>
        <v/>
      </c>
      <c r="AA51" s="13">
        <f>IFERROR(L51/L$10,0)</f>
        <v/>
      </c>
      <c r="AB51" s="13">
        <f>IFERROR(M51/M$10,0)</f>
        <v/>
      </c>
    </row>
    <row r="52">
      <c r="A52" t="inlineStr"/>
    </row>
    <row r="53">
      <c r="A53" s="14" t="inlineStr">
        <is>
          <t>EBITDA</t>
        </is>
      </c>
      <c r="B53" s="15">
        <f>B31-B51</f>
        <v/>
      </c>
      <c r="C53" s="15">
        <f>C31-C51</f>
        <v/>
      </c>
      <c r="D53" s="15">
        <f>D31-D51</f>
        <v/>
      </c>
      <c r="E53" s="15">
        <f>E31-E51</f>
        <v/>
      </c>
      <c r="F53" s="15">
        <f>F31-F51</f>
        <v/>
      </c>
      <c r="G53" s="15">
        <f>G31-G51</f>
        <v/>
      </c>
      <c r="H53" s="15">
        <f>H31-H51</f>
        <v/>
      </c>
      <c r="I53" s="15">
        <f>I31-I51</f>
        <v/>
      </c>
      <c r="J53" s="15">
        <f>J31-J51</f>
        <v/>
      </c>
      <c r="K53" s="15">
        <f>K31-K51</f>
        <v/>
      </c>
      <c r="L53" s="15">
        <f>L31-L51</f>
        <v/>
      </c>
      <c r="M53" s="15">
        <f>M31-M51</f>
        <v/>
      </c>
      <c r="N53" s="15">
        <f>N31-N51</f>
        <v/>
      </c>
      <c r="O53" s="16">
        <f>IFERROR(N53/N$10,0)</f>
        <v/>
      </c>
      <c r="Q53" s="13">
        <f>IFERROR(B53/B$10,0)</f>
        <v/>
      </c>
      <c r="R53" s="13">
        <f>IFERROR(C53/C$10,0)</f>
        <v/>
      </c>
      <c r="S53" s="13">
        <f>IFERROR(D53/D$10,0)</f>
        <v/>
      </c>
      <c r="T53" s="13">
        <f>IFERROR(E53/E$10,0)</f>
        <v/>
      </c>
      <c r="U53" s="13">
        <f>IFERROR(F53/F$10,0)</f>
        <v/>
      </c>
      <c r="V53" s="13">
        <f>IFERROR(G53/G$10,0)</f>
        <v/>
      </c>
      <c r="W53" s="13">
        <f>IFERROR(H53/H$10,0)</f>
        <v/>
      </c>
      <c r="X53" s="13">
        <f>IFERROR(I53/I$10,0)</f>
        <v/>
      </c>
      <c r="Y53" s="13">
        <f>IFERROR(J53/J$10,0)</f>
        <v/>
      </c>
      <c r="Z53" s="13">
        <f>IFERROR(K53/K$10,0)</f>
        <v/>
      </c>
      <c r="AA53" s="13">
        <f>IFERROR(L53/L$10,0)</f>
        <v/>
      </c>
      <c r="AB53" s="13">
        <f>IFERROR(M53/M$10,0)</f>
        <v/>
      </c>
    </row>
    <row r="54">
      <c r="A54" s="20" t="inlineStr">
        <is>
          <t>EBITDA margin</t>
        </is>
      </c>
      <c r="B54" s="13">
        <f>IFERROR(B53/B10,0)</f>
        <v/>
      </c>
      <c r="C54" s="13">
        <f>IFERROR(C53/C10,0)</f>
        <v/>
      </c>
      <c r="D54" s="13">
        <f>IFERROR(D53/D10,0)</f>
        <v/>
      </c>
      <c r="E54" s="13">
        <f>IFERROR(E53/E10,0)</f>
        <v/>
      </c>
      <c r="F54" s="13">
        <f>IFERROR(F53/F10,0)</f>
        <v/>
      </c>
      <c r="G54" s="13">
        <f>IFERROR(G53/G10,0)</f>
        <v/>
      </c>
      <c r="H54" s="13">
        <f>IFERROR(H53/H10,0)</f>
        <v/>
      </c>
      <c r="I54" s="13">
        <f>IFERROR(I53/I10,0)</f>
        <v/>
      </c>
      <c r="J54" s="13">
        <f>IFERROR(J53/J10,0)</f>
        <v/>
      </c>
      <c r="K54" s="13">
        <f>IFERROR(K53/K10,0)</f>
        <v/>
      </c>
      <c r="L54" s="13">
        <f>IFERROR(L53/L10,0)</f>
        <v/>
      </c>
      <c r="M54" s="13">
        <f>IFERROR(M53/M10,0)</f>
        <v/>
      </c>
      <c r="N54" s="13">
        <f>IFERROR(N53/N10,0)</f>
        <v/>
      </c>
    </row>
    <row r="55">
      <c r="A55" t="inlineStr">
        <is>
          <t>Depreciation and amortization</t>
        </is>
      </c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2">
        <f>SUM(B55:M55)</f>
        <v/>
      </c>
      <c r="O55" s="13">
        <f>IFERROR(N55/N$10,0)</f>
        <v/>
      </c>
      <c r="Q55" s="13">
        <f>IFERROR(B55/B$10,0)</f>
        <v/>
      </c>
      <c r="R55" s="13">
        <f>IFERROR(C55/C$10,0)</f>
        <v/>
      </c>
      <c r="S55" s="13">
        <f>IFERROR(D55/D$10,0)</f>
        <v/>
      </c>
      <c r="T55" s="13">
        <f>IFERROR(E55/E$10,0)</f>
        <v/>
      </c>
      <c r="U55" s="13">
        <f>IFERROR(F55/F$10,0)</f>
        <v/>
      </c>
      <c r="V55" s="13">
        <f>IFERROR(G55/G$10,0)</f>
        <v/>
      </c>
      <c r="W55" s="13">
        <f>IFERROR(H55/H$10,0)</f>
        <v/>
      </c>
      <c r="X55" s="13">
        <f>IFERROR(I55/I$10,0)</f>
        <v/>
      </c>
      <c r="Y55" s="13">
        <f>IFERROR(J55/J$10,0)</f>
        <v/>
      </c>
      <c r="Z55" s="13">
        <f>IFERROR(K55/K$10,0)</f>
        <v/>
      </c>
      <c r="AA55" s="13">
        <f>IFERROR(L55/L$10,0)</f>
        <v/>
      </c>
      <c r="AB55" s="13">
        <f>IFERROR(M55/M$10,0)</f>
        <v/>
      </c>
    </row>
    <row r="56">
      <c r="A56" s="14" t="inlineStr">
        <is>
          <t>Operating income</t>
        </is>
      </c>
      <c r="B56" s="15">
        <f>B53-B55</f>
        <v/>
      </c>
      <c r="C56" s="15">
        <f>C53-C55</f>
        <v/>
      </c>
      <c r="D56" s="15">
        <f>D53-D55</f>
        <v/>
      </c>
      <c r="E56" s="15">
        <f>E53-E55</f>
        <v/>
      </c>
      <c r="F56" s="15">
        <f>F53-F55</f>
        <v/>
      </c>
      <c r="G56" s="15">
        <f>G53-G55</f>
        <v/>
      </c>
      <c r="H56" s="15">
        <f>H53-H55</f>
        <v/>
      </c>
      <c r="I56" s="15">
        <f>I53-I55</f>
        <v/>
      </c>
      <c r="J56" s="15">
        <f>J53-J55</f>
        <v/>
      </c>
      <c r="K56" s="15">
        <f>K53-K55</f>
        <v/>
      </c>
      <c r="L56" s="15">
        <f>L53-L55</f>
        <v/>
      </c>
      <c r="M56" s="15">
        <f>M53-M55</f>
        <v/>
      </c>
      <c r="N56" s="15">
        <f>N53-N55</f>
        <v/>
      </c>
      <c r="O56" s="16">
        <f>IFERROR(N56/N$10,0)</f>
        <v/>
      </c>
      <c r="Q56" s="13">
        <f>IFERROR(B56/B$10,0)</f>
        <v/>
      </c>
      <c r="R56" s="13">
        <f>IFERROR(C56/C$10,0)</f>
        <v/>
      </c>
      <c r="S56" s="13">
        <f>IFERROR(D56/D$10,0)</f>
        <v/>
      </c>
      <c r="T56" s="13">
        <f>IFERROR(E56/E$10,0)</f>
        <v/>
      </c>
      <c r="U56" s="13">
        <f>IFERROR(F56/F$10,0)</f>
        <v/>
      </c>
      <c r="V56" s="13">
        <f>IFERROR(G56/G$10,0)</f>
        <v/>
      </c>
      <c r="W56" s="13">
        <f>IFERROR(H56/H$10,0)</f>
        <v/>
      </c>
      <c r="X56" s="13">
        <f>IFERROR(I56/I$10,0)</f>
        <v/>
      </c>
      <c r="Y56" s="13">
        <f>IFERROR(J56/J$10,0)</f>
        <v/>
      </c>
      <c r="Z56" s="13">
        <f>IFERROR(K56/K$10,0)</f>
        <v/>
      </c>
      <c r="AA56" s="13">
        <f>IFERROR(L56/L$10,0)</f>
        <v/>
      </c>
      <c r="AB56" s="13">
        <f>IFERROR(M56/M$10,0)</f>
        <v/>
      </c>
    </row>
    <row r="57">
      <c r="A57" s="20" t="inlineStr">
        <is>
          <t>Operating margin</t>
        </is>
      </c>
      <c r="B57" s="13">
        <f>IFERROR(B56/B10,0)</f>
        <v/>
      </c>
      <c r="C57" s="13">
        <f>IFERROR(C56/C10,0)</f>
        <v/>
      </c>
      <c r="D57" s="13">
        <f>IFERROR(D56/D10,0)</f>
        <v/>
      </c>
      <c r="E57" s="13">
        <f>IFERROR(E56/E10,0)</f>
        <v/>
      </c>
      <c r="F57" s="13">
        <f>IFERROR(F56/F10,0)</f>
        <v/>
      </c>
      <c r="G57" s="13">
        <f>IFERROR(G56/G10,0)</f>
        <v/>
      </c>
      <c r="H57" s="13">
        <f>IFERROR(H56/H10,0)</f>
        <v/>
      </c>
      <c r="I57" s="13">
        <f>IFERROR(I56/I10,0)</f>
        <v/>
      </c>
      <c r="J57" s="13">
        <f>IFERROR(J56/J10,0)</f>
        <v/>
      </c>
      <c r="K57" s="13">
        <f>IFERROR(K56/K10,0)</f>
        <v/>
      </c>
      <c r="L57" s="13">
        <f>IFERROR(L56/L10,0)</f>
        <v/>
      </c>
      <c r="M57" s="13">
        <f>IFERROR(M56/M10,0)</f>
        <v/>
      </c>
      <c r="N57" s="13">
        <f>IFERROR(N56/N10,0)</f>
        <v/>
      </c>
    </row>
    <row r="58">
      <c r="A58" t="inlineStr"/>
    </row>
    <row r="59">
      <c r="A59" s="9" t="inlineStr">
        <is>
          <t>OTHER INCOME AND EXPENSE</t>
        </is>
      </c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  <c r="O59" s="10" t="n"/>
    </row>
    <row r="60">
      <c r="A60" t="inlineStr">
        <is>
          <t>Interest income</t>
        </is>
      </c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2">
        <f>SUM(B60:M60)</f>
        <v/>
      </c>
      <c r="O60" s="13">
        <f>IFERROR(N60/N$10,0)</f>
        <v/>
      </c>
      <c r="Q60" s="13">
        <f>IFERROR(B60/B$10,0)</f>
        <v/>
      </c>
      <c r="R60" s="13">
        <f>IFERROR(C60/C$10,0)</f>
        <v/>
      </c>
      <c r="S60" s="13">
        <f>IFERROR(D60/D$10,0)</f>
        <v/>
      </c>
      <c r="T60" s="13">
        <f>IFERROR(E60/E$10,0)</f>
        <v/>
      </c>
      <c r="U60" s="13">
        <f>IFERROR(F60/F$10,0)</f>
        <v/>
      </c>
      <c r="V60" s="13">
        <f>IFERROR(G60/G$10,0)</f>
        <v/>
      </c>
      <c r="W60" s="13">
        <f>IFERROR(H60/H$10,0)</f>
        <v/>
      </c>
      <c r="X60" s="13">
        <f>IFERROR(I60/I$10,0)</f>
        <v/>
      </c>
      <c r="Y60" s="13">
        <f>IFERROR(J60/J$10,0)</f>
        <v/>
      </c>
      <c r="Z60" s="13">
        <f>IFERROR(K60/K$10,0)</f>
        <v/>
      </c>
      <c r="AA60" s="13">
        <f>IFERROR(L60/L$10,0)</f>
        <v/>
      </c>
      <c r="AB60" s="13">
        <f>IFERROR(M60/M$10,0)</f>
        <v/>
      </c>
    </row>
    <row r="61">
      <c r="A61" t="inlineStr">
        <is>
          <t>Interest expense (enter as a positive number)</t>
        </is>
      </c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1" t="n"/>
      <c r="L61" s="11" t="n"/>
      <c r="M61" s="11" t="n"/>
      <c r="N61" s="12">
        <f>SUM(B61:M61)</f>
        <v/>
      </c>
      <c r="O61" s="13">
        <f>IFERROR(N61/N$10,0)</f>
        <v/>
      </c>
      <c r="Q61" s="13">
        <f>IFERROR(B61/B$10,0)</f>
        <v/>
      </c>
      <c r="R61" s="13">
        <f>IFERROR(C61/C$10,0)</f>
        <v/>
      </c>
      <c r="S61" s="13">
        <f>IFERROR(D61/D$10,0)</f>
        <v/>
      </c>
      <c r="T61" s="13">
        <f>IFERROR(E61/E$10,0)</f>
        <v/>
      </c>
      <c r="U61" s="13">
        <f>IFERROR(F61/F$10,0)</f>
        <v/>
      </c>
      <c r="V61" s="13">
        <f>IFERROR(G61/G$10,0)</f>
        <v/>
      </c>
      <c r="W61" s="13">
        <f>IFERROR(H61/H$10,0)</f>
        <v/>
      </c>
      <c r="X61" s="13">
        <f>IFERROR(I61/I$10,0)</f>
        <v/>
      </c>
      <c r="Y61" s="13">
        <f>IFERROR(J61/J$10,0)</f>
        <v/>
      </c>
      <c r="Z61" s="13">
        <f>IFERROR(K61/K$10,0)</f>
        <v/>
      </c>
      <c r="AA61" s="13">
        <f>IFERROR(L61/L$10,0)</f>
        <v/>
      </c>
      <c r="AB61" s="13">
        <f>IFERROR(M61/M$10,0)</f>
        <v/>
      </c>
    </row>
    <row r="62">
      <c r="A62" t="inlineStr">
        <is>
          <t>Other income or expense, net (enter expense as negative)</t>
        </is>
      </c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2">
        <f>SUM(B62:M62)</f>
        <v/>
      </c>
      <c r="O62" s="13">
        <f>IFERROR(N62/N$10,0)</f>
        <v/>
      </c>
      <c r="Q62" s="13">
        <f>IFERROR(B62/B$10,0)</f>
        <v/>
      </c>
      <c r="R62" s="13">
        <f>IFERROR(C62/C$10,0)</f>
        <v/>
      </c>
      <c r="S62" s="13">
        <f>IFERROR(D62/D$10,0)</f>
        <v/>
      </c>
      <c r="T62" s="13">
        <f>IFERROR(E62/E$10,0)</f>
        <v/>
      </c>
      <c r="U62" s="13">
        <f>IFERROR(F62/F$10,0)</f>
        <v/>
      </c>
      <c r="V62" s="13">
        <f>IFERROR(G62/G$10,0)</f>
        <v/>
      </c>
      <c r="W62" s="13">
        <f>IFERROR(H62/H$10,0)</f>
        <v/>
      </c>
      <c r="X62" s="13">
        <f>IFERROR(I62/I$10,0)</f>
        <v/>
      </c>
      <c r="Y62" s="13">
        <f>IFERROR(J62/J$10,0)</f>
        <v/>
      </c>
      <c r="Z62" s="13">
        <f>IFERROR(K62/K$10,0)</f>
        <v/>
      </c>
      <c r="AA62" s="13">
        <f>IFERROR(L62/L$10,0)</f>
        <v/>
      </c>
      <c r="AB62" s="13">
        <f>IFERROR(M62/M$10,0)</f>
        <v/>
      </c>
    </row>
    <row r="63">
      <c r="A63" s="17" t="inlineStr">
        <is>
          <t>Income before taxes</t>
        </is>
      </c>
      <c r="B63" s="18">
        <f>B56+B60-B61+B62</f>
        <v/>
      </c>
      <c r="C63" s="18">
        <f>C56+C60-C61+C62</f>
        <v/>
      </c>
      <c r="D63" s="18">
        <f>D56+D60-D61+D62</f>
        <v/>
      </c>
      <c r="E63" s="18">
        <f>E56+E60-E61+E62</f>
        <v/>
      </c>
      <c r="F63" s="18">
        <f>F56+F60-F61+F62</f>
        <v/>
      </c>
      <c r="G63" s="18">
        <f>G56+G60-G61+G62</f>
        <v/>
      </c>
      <c r="H63" s="18">
        <f>H56+H60-H61+H62</f>
        <v/>
      </c>
      <c r="I63" s="18">
        <f>I56+I60-I61+I62</f>
        <v/>
      </c>
      <c r="J63" s="18">
        <f>J56+J60-J61+J62</f>
        <v/>
      </c>
      <c r="K63" s="18">
        <f>K56+K60-K61+K62</f>
        <v/>
      </c>
      <c r="L63" s="18">
        <f>L56+L60-L61+L62</f>
        <v/>
      </c>
      <c r="M63" s="18">
        <f>M56+M60-M61+M62</f>
        <v/>
      </c>
      <c r="N63" s="18">
        <f>N56+N60-N61+N62</f>
        <v/>
      </c>
      <c r="O63" s="19">
        <f>IFERROR(N63/N$10,0)</f>
        <v/>
      </c>
      <c r="Q63" s="13">
        <f>IFERROR(B63/B$10,0)</f>
        <v/>
      </c>
      <c r="R63" s="13">
        <f>IFERROR(C63/C$10,0)</f>
        <v/>
      </c>
      <c r="S63" s="13">
        <f>IFERROR(D63/D$10,0)</f>
        <v/>
      </c>
      <c r="T63" s="13">
        <f>IFERROR(E63/E$10,0)</f>
        <v/>
      </c>
      <c r="U63" s="13">
        <f>IFERROR(F63/F$10,0)</f>
        <v/>
      </c>
      <c r="V63" s="13">
        <f>IFERROR(G63/G$10,0)</f>
        <v/>
      </c>
      <c r="W63" s="13">
        <f>IFERROR(H63/H$10,0)</f>
        <v/>
      </c>
      <c r="X63" s="13">
        <f>IFERROR(I63/I$10,0)</f>
        <v/>
      </c>
      <c r="Y63" s="13">
        <f>IFERROR(J63/J$10,0)</f>
        <v/>
      </c>
      <c r="Z63" s="13">
        <f>IFERROR(K63/K$10,0)</f>
        <v/>
      </c>
      <c r="AA63" s="13">
        <f>IFERROR(L63/L$10,0)</f>
        <v/>
      </c>
      <c r="AB63" s="13">
        <f>IFERROR(M63/M$10,0)</f>
        <v/>
      </c>
    </row>
    <row r="64">
      <c r="A64" t="inlineStr">
        <is>
          <t>Income tax expense</t>
        </is>
      </c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2">
        <f>SUM(B64:M64)</f>
        <v/>
      </c>
      <c r="O64" s="13">
        <f>IFERROR(N64/N$10,0)</f>
        <v/>
      </c>
      <c r="Q64" s="13">
        <f>IFERROR(B64/B$10,0)</f>
        <v/>
      </c>
      <c r="R64" s="13">
        <f>IFERROR(C64/C$10,0)</f>
        <v/>
      </c>
      <c r="S64" s="13">
        <f>IFERROR(D64/D$10,0)</f>
        <v/>
      </c>
      <c r="T64" s="13">
        <f>IFERROR(E64/E$10,0)</f>
        <v/>
      </c>
      <c r="U64" s="13">
        <f>IFERROR(F64/F$10,0)</f>
        <v/>
      </c>
      <c r="V64" s="13">
        <f>IFERROR(G64/G$10,0)</f>
        <v/>
      </c>
      <c r="W64" s="13">
        <f>IFERROR(H64/H$10,0)</f>
        <v/>
      </c>
      <c r="X64" s="13">
        <f>IFERROR(I64/I$10,0)</f>
        <v/>
      </c>
      <c r="Y64" s="13">
        <f>IFERROR(J64/J$10,0)</f>
        <v/>
      </c>
      <c r="Z64" s="13">
        <f>IFERROR(K64/K$10,0)</f>
        <v/>
      </c>
      <c r="AA64" s="13">
        <f>IFERROR(L64/L$10,0)</f>
        <v/>
      </c>
      <c r="AB64" s="13">
        <f>IFERROR(M64/M$10,0)</f>
        <v/>
      </c>
    </row>
    <row r="65">
      <c r="A65" s="14" t="inlineStr">
        <is>
          <t>Net income</t>
        </is>
      </c>
      <c r="B65" s="15">
        <f>B63-B64</f>
        <v/>
      </c>
      <c r="C65" s="15">
        <f>C63-C64</f>
        <v/>
      </c>
      <c r="D65" s="15">
        <f>D63-D64</f>
        <v/>
      </c>
      <c r="E65" s="15">
        <f>E63-E64</f>
        <v/>
      </c>
      <c r="F65" s="15">
        <f>F63-F64</f>
        <v/>
      </c>
      <c r="G65" s="15">
        <f>G63-G64</f>
        <v/>
      </c>
      <c r="H65" s="15">
        <f>H63-H64</f>
        <v/>
      </c>
      <c r="I65" s="15">
        <f>I63-I64</f>
        <v/>
      </c>
      <c r="J65" s="15">
        <f>J63-J64</f>
        <v/>
      </c>
      <c r="K65" s="15">
        <f>K63-K64</f>
        <v/>
      </c>
      <c r="L65" s="15">
        <f>L63-L64</f>
        <v/>
      </c>
      <c r="M65" s="15">
        <f>M63-M64</f>
        <v/>
      </c>
      <c r="N65" s="15">
        <f>N63-N64</f>
        <v/>
      </c>
      <c r="O65" s="16">
        <f>IFERROR(N65/N$10,0)</f>
        <v/>
      </c>
      <c r="Q65" s="13">
        <f>IFERROR(B65/B$10,0)</f>
        <v/>
      </c>
      <c r="R65" s="13">
        <f>IFERROR(C65/C$10,0)</f>
        <v/>
      </c>
      <c r="S65" s="13">
        <f>IFERROR(D65/D$10,0)</f>
        <v/>
      </c>
      <c r="T65" s="13">
        <f>IFERROR(E65/E$10,0)</f>
        <v/>
      </c>
      <c r="U65" s="13">
        <f>IFERROR(F65/F$10,0)</f>
        <v/>
      </c>
      <c r="V65" s="13">
        <f>IFERROR(G65/G$10,0)</f>
        <v/>
      </c>
      <c r="W65" s="13">
        <f>IFERROR(H65/H$10,0)</f>
        <v/>
      </c>
      <c r="X65" s="13">
        <f>IFERROR(I65/I$10,0)</f>
        <v/>
      </c>
      <c r="Y65" s="13">
        <f>IFERROR(J65/J$10,0)</f>
        <v/>
      </c>
      <c r="Z65" s="13">
        <f>IFERROR(K65/K$10,0)</f>
        <v/>
      </c>
      <c r="AA65" s="13">
        <f>IFERROR(L65/L$10,0)</f>
        <v/>
      </c>
      <c r="AB65" s="13">
        <f>IFERROR(M65/M$10,0)</f>
        <v/>
      </c>
    </row>
    <row r="66">
      <c r="A66" s="20" t="inlineStr">
        <is>
          <t>Net margin</t>
        </is>
      </c>
      <c r="B66" s="13">
        <f>IFERROR(B65/B10,0)</f>
        <v/>
      </c>
      <c r="C66" s="13">
        <f>IFERROR(C65/C10,0)</f>
        <v/>
      </c>
      <c r="D66" s="13">
        <f>IFERROR(D65/D10,0)</f>
        <v/>
      </c>
      <c r="E66" s="13">
        <f>IFERROR(E65/E10,0)</f>
        <v/>
      </c>
      <c r="F66" s="13">
        <f>IFERROR(F65/F10,0)</f>
        <v/>
      </c>
      <c r="G66" s="13">
        <f>IFERROR(G65/G10,0)</f>
        <v/>
      </c>
      <c r="H66" s="13">
        <f>IFERROR(H65/H10,0)</f>
        <v/>
      </c>
      <c r="I66" s="13">
        <f>IFERROR(I65/I10,0)</f>
        <v/>
      </c>
      <c r="J66" s="13">
        <f>IFERROR(J65/J10,0)</f>
        <v/>
      </c>
      <c r="K66" s="13">
        <f>IFERROR(K65/K10,0)</f>
        <v/>
      </c>
      <c r="L66" s="13">
        <f>IFERROR(L65/L10,0)</f>
        <v/>
      </c>
      <c r="M66" s="13">
        <f>IFERROR(M65/M10,0)</f>
        <v/>
      </c>
      <c r="N66" s="13">
        <f>IFERROR(N65/N10,0)</f>
        <v/>
      </c>
    </row>
    <row r="67">
      <c r="A67" t="inlineStr"/>
    </row>
    <row r="68">
      <c r="A68" s="9" t="inlineStr">
        <is>
          <t>MEMO (not added into the P&amp;L above)</t>
        </is>
      </c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</row>
    <row r="69">
      <c r="A69" t="inlineStr">
        <is>
          <t>Stock-based compensation included in the lines above</t>
        </is>
      </c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1" t="n"/>
      <c r="L69" s="11" t="n"/>
      <c r="M69" s="11" t="n"/>
      <c r="N69" s="12">
        <f>SUM(B69:M69)</f>
        <v/>
      </c>
      <c r="O69" s="13">
        <f>IFERROR(N69/N$10,0)</f>
        <v/>
      </c>
      <c r="Q69" s="13">
        <f>IFERROR(B69/B$10,0)</f>
        <v/>
      </c>
      <c r="R69" s="13">
        <f>IFERROR(C69/C$10,0)</f>
        <v/>
      </c>
      <c r="S69" s="13">
        <f>IFERROR(D69/D$10,0)</f>
        <v/>
      </c>
      <c r="T69" s="13">
        <f>IFERROR(E69/E$10,0)</f>
        <v/>
      </c>
      <c r="U69" s="13">
        <f>IFERROR(F69/F$10,0)</f>
        <v/>
      </c>
      <c r="V69" s="13">
        <f>IFERROR(G69/G$10,0)</f>
        <v/>
      </c>
      <c r="W69" s="13">
        <f>IFERROR(H69/H$10,0)</f>
        <v/>
      </c>
      <c r="X69" s="13">
        <f>IFERROR(I69/I$10,0)</f>
        <v/>
      </c>
      <c r="Y69" s="13">
        <f>IFERROR(J69/J$10,0)</f>
        <v/>
      </c>
      <c r="Z69" s="13">
        <f>IFERROR(K69/K$10,0)</f>
        <v/>
      </c>
      <c r="AA69" s="13">
        <f>IFERROR(L69/L$10,0)</f>
        <v/>
      </c>
      <c r="AB69" s="13">
        <f>IFERROR(M69/M$10,0)</f>
        <v/>
      </c>
    </row>
    <row r="70">
      <c r="A70" s="17" t="inlineStr">
        <is>
          <t>Adjusted EBITDA (EBITDA + stock-based compensation)</t>
        </is>
      </c>
      <c r="B70" s="18">
        <f>B53+B69</f>
        <v/>
      </c>
      <c r="C70" s="18">
        <f>C53+C69</f>
        <v/>
      </c>
      <c r="D70" s="18">
        <f>D53+D69</f>
        <v/>
      </c>
      <c r="E70" s="18">
        <f>E53+E69</f>
        <v/>
      </c>
      <c r="F70" s="18">
        <f>F53+F69</f>
        <v/>
      </c>
      <c r="G70" s="18">
        <f>G53+G69</f>
        <v/>
      </c>
      <c r="H70" s="18">
        <f>H53+H69</f>
        <v/>
      </c>
      <c r="I70" s="18">
        <f>I53+I69</f>
        <v/>
      </c>
      <c r="J70" s="18">
        <f>J53+J69</f>
        <v/>
      </c>
      <c r="K70" s="18">
        <f>K53+K69</f>
        <v/>
      </c>
      <c r="L70" s="18">
        <f>L53+L69</f>
        <v/>
      </c>
      <c r="M70" s="18">
        <f>M53+M69</f>
        <v/>
      </c>
      <c r="N70" s="18">
        <f>N53+N69</f>
        <v/>
      </c>
      <c r="O70" s="19">
        <f>IFERROR(N70/N$10,0)</f>
        <v/>
      </c>
      <c r="Q70" s="13">
        <f>IFERROR(B70/B$10,0)</f>
        <v/>
      </c>
      <c r="R70" s="13">
        <f>IFERROR(C70/C$10,0)</f>
        <v/>
      </c>
      <c r="S70" s="13">
        <f>IFERROR(D70/D$10,0)</f>
        <v/>
      </c>
      <c r="T70" s="13">
        <f>IFERROR(E70/E$10,0)</f>
        <v/>
      </c>
      <c r="U70" s="13">
        <f>IFERROR(F70/F$10,0)</f>
        <v/>
      </c>
      <c r="V70" s="13">
        <f>IFERROR(G70/G$10,0)</f>
        <v/>
      </c>
      <c r="W70" s="13">
        <f>IFERROR(H70/H$10,0)</f>
        <v/>
      </c>
      <c r="X70" s="13">
        <f>IFERROR(I70/I$10,0)</f>
        <v/>
      </c>
      <c r="Y70" s="13">
        <f>IFERROR(J70/J$10,0)</f>
        <v/>
      </c>
      <c r="Z70" s="13">
        <f>IFERROR(K70/K$10,0)</f>
        <v/>
      </c>
      <c r="AA70" s="13">
        <f>IFERROR(L70/L$10,0)</f>
        <v/>
      </c>
      <c r="AB70" s="13">
        <f>IFERROR(M70/M$10,0)</f>
        <v/>
      </c>
    </row>
    <row r="71">
      <c r="A71" s="20" t="inlineStr">
        <is>
          <t>Adjusted EBITDA margin</t>
        </is>
      </c>
      <c r="B71" s="13">
        <f>IFERROR(B70/B10,0)</f>
        <v/>
      </c>
      <c r="C71" s="13">
        <f>IFERROR(C70/C10,0)</f>
        <v/>
      </c>
      <c r="D71" s="13">
        <f>IFERROR(D70/D10,0)</f>
        <v/>
      </c>
      <c r="E71" s="13">
        <f>IFERROR(E70/E10,0)</f>
        <v/>
      </c>
      <c r="F71" s="13">
        <f>IFERROR(F70/F10,0)</f>
        <v/>
      </c>
      <c r="G71" s="13">
        <f>IFERROR(G70/G10,0)</f>
        <v/>
      </c>
      <c r="H71" s="13">
        <f>IFERROR(H70/H10,0)</f>
        <v/>
      </c>
      <c r="I71" s="13">
        <f>IFERROR(I70/I10,0)</f>
        <v/>
      </c>
      <c r="J71" s="13">
        <f>IFERROR(J70/J10,0)</f>
        <v/>
      </c>
      <c r="K71" s="13">
        <f>IFERROR(K70/K10,0)</f>
        <v/>
      </c>
      <c r="L71" s="13">
        <f>IFERROR(L70/L10,0)</f>
        <v/>
      </c>
      <c r="M71" s="13">
        <f>IFERROR(M70/M10,0)</f>
        <v/>
      </c>
      <c r="N71" s="13">
        <f>IFERROR(N70/N10,0)</f>
        <v/>
      </c>
    </row>
    <row r="72">
      <c r="A72" t="inlineStr">
        <is>
          <t>Ending ARR (from your ARR waterfall)</t>
        </is>
      </c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1" t="n"/>
      <c r="L72" s="11" t="n"/>
      <c r="M72" s="11" t="n"/>
      <c r="N72" s="12">
        <f>IFERROR(INDEX(B72:M72,MATCH(9.99E+307,B72:M72)),0)</f>
        <v/>
      </c>
    </row>
    <row r="73">
      <c r="A73" t="inlineStr">
        <is>
          <t>Subscription revenue x 12 (run rate)</t>
        </is>
      </c>
      <c r="B73" s="12">
        <f>IF(B8="","",B8*12)</f>
        <v/>
      </c>
      <c r="C73" s="12">
        <f>IF(C8="","",C8*12)</f>
        <v/>
      </c>
      <c r="D73" s="12">
        <f>IF(D8="","",D8*12)</f>
        <v/>
      </c>
      <c r="E73" s="12">
        <f>IF(E8="","",E8*12)</f>
        <v/>
      </c>
      <c r="F73" s="12">
        <f>IF(F8="","",F8*12)</f>
        <v/>
      </c>
      <c r="G73" s="12">
        <f>IF(G8="","",G8*12)</f>
        <v/>
      </c>
      <c r="H73" s="12">
        <f>IF(H8="","",H8*12)</f>
        <v/>
      </c>
      <c r="I73" s="12">
        <f>IF(I8="","",I8*12)</f>
        <v/>
      </c>
      <c r="J73" s="12">
        <f>IF(J8="","",J8*12)</f>
        <v/>
      </c>
      <c r="K73" s="12">
        <f>IF(K8="","",K8*12)</f>
        <v/>
      </c>
      <c r="L73" s="12">
        <f>IF(L8="","",L8*12)</f>
        <v/>
      </c>
      <c r="M73" s="12">
        <f>IF(M8="","",M8*12)</f>
        <v/>
      </c>
      <c r="N73" s="12">
        <f>IFERROR(INDEX(B73:M73,MATCH(9.99E+307,B73:M73)),0)</f>
        <v/>
      </c>
    </row>
    <row r="74">
      <c r="A74" t="inlineStr">
        <is>
          <t>Ending headcount</t>
        </is>
      </c>
      <c r="B74" s="21" t="n"/>
      <c r="C74" s="21" t="n"/>
      <c r="D74" s="21" t="n"/>
      <c r="E74" s="21" t="n"/>
      <c r="F74" s="21" t="n"/>
      <c r="G74" s="21" t="n"/>
      <c r="H74" s="21" t="n"/>
      <c r="I74" s="21" t="n"/>
      <c r="J74" s="21" t="n"/>
      <c r="K74" s="21" t="n"/>
      <c r="L74" s="21" t="n"/>
      <c r="M74" s="21" t="n"/>
      <c r="N74" s="22">
        <f>IFERROR(INDEX(B74:M74,MATCH(9.99E+307,B74:M74)),0)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4" t="inlineStr">
        <is>
          <t>Annual profit and loss: this year vs prior year and budget</t>
        </is>
      </c>
    </row>
    <row r="2">
      <c r="A2" s="3" t="inlineStr">
        <is>
          <t>This year comes from the Monthly P&amp;L tab. Enter prior-year actuals and this year's budget in the yellow cells (full-year amounts).</t>
        </is>
      </c>
    </row>
    <row r="3">
      <c r="A3" t="inlineStr">
        <is>
          <t>Prior year label</t>
        </is>
      </c>
      <c r="B3" s="5" t="n"/>
    </row>
    <row r="4">
      <c r="A4" t="inlineStr">
        <is>
          <t>This year label</t>
        </is>
      </c>
      <c r="B4">
        <f>IF('Monthly P&amp;L'!$B$4="","This year","FY "&amp;TEXT('Monthly P&amp;L'!$B$4,"yyyy"))</f>
        <v/>
      </c>
    </row>
    <row r="6" ht="32" customHeight="1">
      <c r="A6" s="7" t="inlineStr">
        <is>
          <t>Line item</t>
        </is>
      </c>
      <c r="B6" s="8">
        <f>IF($B$3="","Prior year",$B$3)&amp;" actual"</f>
        <v/>
      </c>
      <c r="C6" s="8" t="inlineStr">
        <is>
          <t>% of revenue</t>
        </is>
      </c>
      <c r="D6" s="8">
        <f>$B$4&amp;" actual"</f>
        <v/>
      </c>
      <c r="E6" s="8" t="inlineStr">
        <is>
          <t>% of revenue</t>
        </is>
      </c>
      <c r="F6" s="8">
        <f>$B$4&amp;" budget"</f>
        <v/>
      </c>
      <c r="G6" s="8" t="inlineStr">
        <is>
          <t>% of revenue</t>
        </is>
      </c>
      <c r="H6" s="8" t="inlineStr">
        <is>
          <t>Actual minus budget</t>
        </is>
      </c>
      <c r="I6" s="8" t="inlineStr">
        <is>
          <t>Change vs prior year</t>
        </is>
      </c>
    </row>
    <row r="7">
      <c r="A7" s="9" t="inlineStr">
        <is>
          <t>REVENUE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</row>
    <row r="8">
      <c r="A8" t="inlineStr">
        <is>
          <t>Subscription revenue</t>
        </is>
      </c>
      <c r="B8" s="11" t="n"/>
      <c r="C8" s="13">
        <f>IFERROR(B8/B$10,0)</f>
        <v/>
      </c>
      <c r="D8" s="12">
        <f>'Monthly P&amp;L'!N8</f>
        <v/>
      </c>
      <c r="E8" s="13">
        <f>IFERROR(D8/D$10,0)</f>
        <v/>
      </c>
      <c r="F8" s="11" t="n"/>
      <c r="G8" s="13">
        <f>IFERROR(F8/F$10,0)</f>
        <v/>
      </c>
      <c r="H8" s="12">
        <f>D8-F8</f>
        <v/>
      </c>
      <c r="I8" s="13">
        <f>IF(B8=0,"n/a",D8/B8-1)</f>
        <v/>
      </c>
    </row>
    <row r="9">
      <c r="A9" t="inlineStr">
        <is>
          <t>Professional services revenue</t>
        </is>
      </c>
      <c r="B9" s="11" t="n"/>
      <c r="C9" s="13">
        <f>IFERROR(B9/B$10,0)</f>
        <v/>
      </c>
      <c r="D9" s="12">
        <f>'Monthly P&amp;L'!N9</f>
        <v/>
      </c>
      <c r="E9" s="13">
        <f>IFERROR(D9/D$10,0)</f>
        <v/>
      </c>
      <c r="F9" s="11" t="n"/>
      <c r="G9" s="13">
        <f>IFERROR(F9/F$10,0)</f>
        <v/>
      </c>
      <c r="H9" s="12">
        <f>D9-F9</f>
        <v/>
      </c>
      <c r="I9" s="13">
        <f>IF(B9=0,"n/a",D9/B9-1)</f>
        <v/>
      </c>
    </row>
    <row r="10">
      <c r="A10" s="14" t="inlineStr">
        <is>
          <t>Total revenue</t>
        </is>
      </c>
      <c r="B10" s="15">
        <f>B8+B9</f>
        <v/>
      </c>
      <c r="C10" s="16">
        <f>IFERROR(B10/B$10,0)</f>
        <v/>
      </c>
      <c r="D10" s="15">
        <f>D8+D9</f>
        <v/>
      </c>
      <c r="E10" s="16">
        <f>IFERROR(D10/D$10,0)</f>
        <v/>
      </c>
      <c r="F10" s="15">
        <f>F8+F9</f>
        <v/>
      </c>
      <c r="G10" s="16">
        <f>IFERROR(F10/F$10,0)</f>
        <v/>
      </c>
      <c r="H10" s="15">
        <f>D10-F10</f>
        <v/>
      </c>
      <c r="I10" s="16">
        <f>IF(B10=0,"n/a",D10/B10-1)</f>
        <v/>
      </c>
    </row>
    <row r="11">
      <c r="A11" t="inlineStr"/>
    </row>
    <row r="12">
      <c r="A12" s="9" t="inlineStr">
        <is>
          <t>COST OF REVENUE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</row>
    <row r="13">
      <c r="A13" s="3" t="inlineStr">
        <is>
          <t>Subscription cost of revenue</t>
        </is>
      </c>
    </row>
    <row r="14">
      <c r="A14" t="inlineStr">
        <is>
          <t>Hosting and infrastructure (production)</t>
        </is>
      </c>
      <c r="B14" s="11" t="n"/>
      <c r="C14" s="13">
        <f>IFERROR(B14/B$10,0)</f>
        <v/>
      </c>
      <c r="D14" s="12">
        <f>'Monthly P&amp;L'!N14</f>
        <v/>
      </c>
      <c r="E14" s="13">
        <f>IFERROR(D14/D$10,0)</f>
        <v/>
      </c>
      <c r="F14" s="11" t="n"/>
      <c r="G14" s="13">
        <f>IFERROR(F14/F$10,0)</f>
        <v/>
      </c>
      <c r="H14" s="12">
        <f>D14-F14</f>
        <v/>
      </c>
      <c r="I14" s="13">
        <f>IF(B14=0,"n/a",D14/B14-1)</f>
        <v/>
      </c>
    </row>
    <row r="15">
      <c r="A15" t="inlineStr">
        <is>
          <t>Third-party software and data in the product</t>
        </is>
      </c>
      <c r="B15" s="11" t="n"/>
      <c r="C15" s="13">
        <f>IFERROR(B15/B$10,0)</f>
        <v/>
      </c>
      <c r="D15" s="12">
        <f>'Monthly P&amp;L'!N15</f>
        <v/>
      </c>
      <c r="E15" s="13">
        <f>IFERROR(D15/D$10,0)</f>
        <v/>
      </c>
      <c r="F15" s="11" t="n"/>
      <c r="G15" s="13">
        <f>IFERROR(F15/F$10,0)</f>
        <v/>
      </c>
      <c r="H15" s="12">
        <f>D15-F15</f>
        <v/>
      </c>
      <c r="I15" s="13">
        <f>IF(B15=0,"n/a",D15/B15-1)</f>
        <v/>
      </c>
    </row>
    <row r="16">
      <c r="A16" t="inlineStr">
        <is>
          <t>Customer support team</t>
        </is>
      </c>
      <c r="B16" s="11" t="n"/>
      <c r="C16" s="13">
        <f>IFERROR(B16/B$10,0)</f>
        <v/>
      </c>
      <c r="D16" s="12">
        <f>'Monthly P&amp;L'!N16</f>
        <v/>
      </c>
      <c r="E16" s="13">
        <f>IFERROR(D16/D$10,0)</f>
        <v/>
      </c>
      <c r="F16" s="11" t="n"/>
      <c r="G16" s="13">
        <f>IFERROR(F16/F$10,0)</f>
        <v/>
      </c>
      <c r="H16" s="12">
        <f>D16-F16</f>
        <v/>
      </c>
      <c r="I16" s="13">
        <f>IF(B16=0,"n/a",D16/B16-1)</f>
        <v/>
      </c>
    </row>
    <row r="17">
      <c r="A17" t="inlineStr">
        <is>
          <t>Customer success (share that keeps customers live)</t>
        </is>
      </c>
      <c r="B17" s="11" t="n"/>
      <c r="C17" s="13">
        <f>IFERROR(B17/B$10,0)</f>
        <v/>
      </c>
      <c r="D17" s="12">
        <f>'Monthly P&amp;L'!N17</f>
        <v/>
      </c>
      <c r="E17" s="13">
        <f>IFERROR(D17/D$10,0)</f>
        <v/>
      </c>
      <c r="F17" s="11" t="n"/>
      <c r="G17" s="13">
        <f>IFERROR(F17/F$10,0)</f>
        <v/>
      </c>
      <c r="H17" s="12">
        <f>D17-F17</f>
        <v/>
      </c>
      <c r="I17" s="13">
        <f>IF(B17=0,"n/a",D17/B17-1)</f>
        <v/>
      </c>
    </row>
    <row r="18">
      <c r="A18" t="inlineStr">
        <is>
          <t>Payment processing fees</t>
        </is>
      </c>
      <c r="B18" s="11" t="n"/>
      <c r="C18" s="13">
        <f>IFERROR(B18/B$10,0)</f>
        <v/>
      </c>
      <c r="D18" s="12">
        <f>'Monthly P&amp;L'!N18</f>
        <v/>
      </c>
      <c r="E18" s="13">
        <f>IFERROR(D18/D$10,0)</f>
        <v/>
      </c>
      <c r="F18" s="11" t="n"/>
      <c r="G18" s="13">
        <f>IFERROR(F18/F$10,0)</f>
        <v/>
      </c>
      <c r="H18" s="12">
        <f>D18-F18</f>
        <v/>
      </c>
      <c r="I18" s="13">
        <f>IF(B18=0,"n/a",D18/B18-1)</f>
        <v/>
      </c>
    </row>
    <row r="19">
      <c r="A19" s="17" t="inlineStr">
        <is>
          <t>Total subscription cost of revenue</t>
        </is>
      </c>
      <c r="B19" s="18">
        <f>B14+B15+B16+B17+B18</f>
        <v/>
      </c>
      <c r="C19" s="19">
        <f>IFERROR(B19/B$10,0)</f>
        <v/>
      </c>
      <c r="D19" s="18">
        <f>D14+D15+D16+D17+D18</f>
        <v/>
      </c>
      <c r="E19" s="19">
        <f>IFERROR(D19/D$10,0)</f>
        <v/>
      </c>
      <c r="F19" s="18">
        <f>F14+F15+F16+F17+F18</f>
        <v/>
      </c>
      <c r="G19" s="19">
        <f>IFERROR(F19/F$10,0)</f>
        <v/>
      </c>
      <c r="H19" s="18">
        <f>D19-F19</f>
        <v/>
      </c>
      <c r="I19" s="19">
        <f>IF(B19=0,"n/a",D19/B19-1)</f>
        <v/>
      </c>
    </row>
    <row r="20">
      <c r="A20" s="3" t="inlineStr">
        <is>
          <t>Services cost of revenue</t>
        </is>
      </c>
    </row>
    <row r="21">
      <c r="A21" t="inlineStr">
        <is>
          <t>Services delivery team</t>
        </is>
      </c>
      <c r="B21" s="11" t="n"/>
      <c r="C21" s="13">
        <f>IFERROR(B21/B$10,0)</f>
        <v/>
      </c>
      <c r="D21" s="12">
        <f>'Monthly P&amp;L'!N21</f>
        <v/>
      </c>
      <c r="E21" s="13">
        <f>IFERROR(D21/D$10,0)</f>
        <v/>
      </c>
      <c r="F21" s="11" t="n"/>
      <c r="G21" s="13">
        <f>IFERROR(F21/F$10,0)</f>
        <v/>
      </c>
      <c r="H21" s="12">
        <f>D21-F21</f>
        <v/>
      </c>
      <c r="I21" s="13">
        <f>IF(B21=0,"n/a",D21/B21-1)</f>
        <v/>
      </c>
    </row>
    <row r="22">
      <c r="A22" t="inlineStr">
        <is>
          <t>Contractors and travel for services</t>
        </is>
      </c>
      <c r="B22" s="11" t="n"/>
      <c r="C22" s="13">
        <f>IFERROR(B22/B$10,0)</f>
        <v/>
      </c>
      <c r="D22" s="12">
        <f>'Monthly P&amp;L'!N22</f>
        <v/>
      </c>
      <c r="E22" s="13">
        <f>IFERROR(D22/D$10,0)</f>
        <v/>
      </c>
      <c r="F22" s="11" t="n"/>
      <c r="G22" s="13">
        <f>IFERROR(F22/F$10,0)</f>
        <v/>
      </c>
      <c r="H22" s="12">
        <f>D22-F22</f>
        <v/>
      </c>
      <c r="I22" s="13">
        <f>IF(B22=0,"n/a",D22/B22-1)</f>
        <v/>
      </c>
    </row>
    <row r="23">
      <c r="A23" s="17" t="inlineStr">
        <is>
          <t>Total services cost of revenue</t>
        </is>
      </c>
      <c r="B23" s="18">
        <f>B21+B22</f>
        <v/>
      </c>
      <c r="C23" s="19">
        <f>IFERROR(B23/B$10,0)</f>
        <v/>
      </c>
      <c r="D23" s="18">
        <f>D21+D22</f>
        <v/>
      </c>
      <c r="E23" s="19">
        <f>IFERROR(D23/D$10,0)</f>
        <v/>
      </c>
      <c r="F23" s="18">
        <f>F21+F22</f>
        <v/>
      </c>
      <c r="G23" s="19">
        <f>IFERROR(F23/F$10,0)</f>
        <v/>
      </c>
      <c r="H23" s="18">
        <f>D23-F23</f>
        <v/>
      </c>
      <c r="I23" s="19">
        <f>IF(B23=0,"n/a",D23/B23-1)</f>
        <v/>
      </c>
    </row>
    <row r="24">
      <c r="A24" s="17" t="inlineStr">
        <is>
          <t>Total cost of revenue</t>
        </is>
      </c>
      <c r="B24" s="18">
        <f>B19+B23</f>
        <v/>
      </c>
      <c r="C24" s="19">
        <f>IFERROR(B24/B$10,0)</f>
        <v/>
      </c>
      <c r="D24" s="18">
        <f>D19+D23</f>
        <v/>
      </c>
      <c r="E24" s="19">
        <f>IFERROR(D24/D$10,0)</f>
        <v/>
      </c>
      <c r="F24" s="18">
        <f>F19+F23</f>
        <v/>
      </c>
      <c r="G24" s="19">
        <f>IFERROR(F24/F$10,0)</f>
        <v/>
      </c>
      <c r="H24" s="18">
        <f>D24-F24</f>
        <v/>
      </c>
      <c r="I24" s="19">
        <f>IF(B24=0,"n/a",D24/B24-1)</f>
        <v/>
      </c>
    </row>
    <row r="25">
      <c r="A25" t="inlineStr"/>
    </row>
    <row r="26">
      <c r="A26" s="9" t="inlineStr">
        <is>
          <t>GROSS PROFIT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7" t="inlineStr">
        <is>
          <t>Subscription gross profit</t>
        </is>
      </c>
      <c r="B27" s="18">
        <f>B8-B19</f>
        <v/>
      </c>
      <c r="C27" s="19">
        <f>IFERROR(B27/B$10,0)</f>
        <v/>
      </c>
      <c r="D27" s="18">
        <f>D8-D19</f>
        <v/>
      </c>
      <c r="E27" s="19">
        <f>IFERROR(D27/D$10,0)</f>
        <v/>
      </c>
      <c r="F27" s="18">
        <f>F8-F19</f>
        <v/>
      </c>
      <c r="G27" s="19">
        <f>IFERROR(F27/F$10,0)</f>
        <v/>
      </c>
      <c r="H27" s="18">
        <f>D27-F27</f>
        <v/>
      </c>
      <c r="I27" s="19">
        <f>IF(B27=0,"n/a",D27/B27-1)</f>
        <v/>
      </c>
    </row>
    <row r="28">
      <c r="A28" s="20" t="inlineStr">
        <is>
          <t>Subscription gross margin</t>
        </is>
      </c>
      <c r="B28" s="13">
        <f>IFERROR(B27/B8,0)</f>
        <v/>
      </c>
      <c r="D28" s="13">
        <f>IFERROR(D27/D8,0)</f>
        <v/>
      </c>
      <c r="F28" s="13">
        <f>IFERROR(F27/F8,0)</f>
        <v/>
      </c>
      <c r="H28" s="23">
        <f>D28-F28</f>
        <v/>
      </c>
      <c r="I28" s="23">
        <f>D28-B28</f>
        <v/>
      </c>
    </row>
    <row r="29">
      <c r="A29" s="17" t="inlineStr">
        <is>
          <t>Services gross profit</t>
        </is>
      </c>
      <c r="B29" s="18">
        <f>B9-B23</f>
        <v/>
      </c>
      <c r="C29" s="19">
        <f>IFERROR(B29/B$10,0)</f>
        <v/>
      </c>
      <c r="D29" s="18">
        <f>D9-D23</f>
        <v/>
      </c>
      <c r="E29" s="19">
        <f>IFERROR(D29/D$10,0)</f>
        <v/>
      </c>
      <c r="F29" s="18">
        <f>F9-F23</f>
        <v/>
      </c>
      <c r="G29" s="19">
        <f>IFERROR(F29/F$10,0)</f>
        <v/>
      </c>
      <c r="H29" s="18">
        <f>D29-F29</f>
        <v/>
      </c>
      <c r="I29" s="19">
        <f>IF(B29=0,"n/a",D29/B29-1)</f>
        <v/>
      </c>
    </row>
    <row r="30">
      <c r="A30" s="20" t="inlineStr">
        <is>
          <t>Services gross margin</t>
        </is>
      </c>
      <c r="B30" s="13">
        <f>IFERROR(B29/B9,0)</f>
        <v/>
      </c>
      <c r="D30" s="13">
        <f>IFERROR(D29/D9,0)</f>
        <v/>
      </c>
      <c r="F30" s="13">
        <f>IFERROR(F29/F9,0)</f>
        <v/>
      </c>
      <c r="H30" s="23">
        <f>D30-F30</f>
        <v/>
      </c>
      <c r="I30" s="23">
        <f>D30-B30</f>
        <v/>
      </c>
    </row>
    <row r="31">
      <c r="A31" s="14" t="inlineStr">
        <is>
          <t>Gross profit</t>
        </is>
      </c>
      <c r="B31" s="15">
        <f>B10-B24</f>
        <v/>
      </c>
      <c r="C31" s="16">
        <f>IFERROR(B31/B$10,0)</f>
        <v/>
      </c>
      <c r="D31" s="15">
        <f>D10-D24</f>
        <v/>
      </c>
      <c r="E31" s="16">
        <f>IFERROR(D31/D$10,0)</f>
        <v/>
      </c>
      <c r="F31" s="15">
        <f>F10-F24</f>
        <v/>
      </c>
      <c r="G31" s="16">
        <f>IFERROR(F31/F$10,0)</f>
        <v/>
      </c>
      <c r="H31" s="15">
        <f>D31-F31</f>
        <v/>
      </c>
      <c r="I31" s="16">
        <f>IF(B31=0,"n/a",D31/B31-1)</f>
        <v/>
      </c>
    </row>
    <row r="32">
      <c r="A32" s="20" t="inlineStr">
        <is>
          <t>Gross margin</t>
        </is>
      </c>
      <c r="B32" s="13">
        <f>IFERROR(B31/B10,0)</f>
        <v/>
      </c>
      <c r="D32" s="13">
        <f>IFERROR(D31/D10,0)</f>
        <v/>
      </c>
      <c r="F32" s="13">
        <f>IFERROR(F31/F10,0)</f>
        <v/>
      </c>
      <c r="H32" s="23">
        <f>D32-F32</f>
        <v/>
      </c>
      <c r="I32" s="23">
        <f>D32-B32</f>
        <v/>
      </c>
    </row>
    <row r="33">
      <c r="A33" t="inlineStr"/>
    </row>
    <row r="34">
      <c r="A34" s="9" t="inlineStr">
        <is>
          <t>OPERATING EXPENSES (excluding depreciation and amortization)</t>
        </is>
      </c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3" t="inlineStr">
        <is>
          <t>Sales and marketing</t>
        </is>
      </c>
    </row>
    <row r="36">
      <c r="A36" t="inlineStr">
        <is>
          <t>S&amp;M salaries, payroll taxes and benefits</t>
        </is>
      </c>
      <c r="B36" s="11" t="n"/>
      <c r="C36" s="13">
        <f>IFERROR(B36/B$10,0)</f>
        <v/>
      </c>
      <c r="D36" s="12">
        <f>'Monthly P&amp;L'!N36</f>
        <v/>
      </c>
      <c r="E36" s="13">
        <f>IFERROR(D36/D$10,0)</f>
        <v/>
      </c>
      <c r="F36" s="11" t="n"/>
      <c r="G36" s="13">
        <f>IFERROR(F36/F$10,0)</f>
        <v/>
      </c>
      <c r="H36" s="12">
        <f>D36-F36</f>
        <v/>
      </c>
      <c r="I36" s="13">
        <f>IF(B36=0,"n/a",D36/B36-1)</f>
        <v/>
      </c>
    </row>
    <row r="37">
      <c r="A37" t="inlineStr">
        <is>
          <t>Commissions</t>
        </is>
      </c>
      <c r="B37" s="11" t="n"/>
      <c r="C37" s="13">
        <f>IFERROR(B37/B$10,0)</f>
        <v/>
      </c>
      <c r="D37" s="12">
        <f>'Monthly P&amp;L'!N37</f>
        <v/>
      </c>
      <c r="E37" s="13">
        <f>IFERROR(D37/D$10,0)</f>
        <v/>
      </c>
      <c r="F37" s="11" t="n"/>
      <c r="G37" s="13">
        <f>IFERROR(F37/F$10,0)</f>
        <v/>
      </c>
      <c r="H37" s="12">
        <f>D37-F37</f>
        <v/>
      </c>
      <c r="I37" s="13">
        <f>IF(B37=0,"n/a",D37/B37-1)</f>
        <v/>
      </c>
    </row>
    <row r="38">
      <c r="A38" t="inlineStr">
        <is>
          <t>Marketing programs and events</t>
        </is>
      </c>
      <c r="B38" s="11" t="n"/>
      <c r="C38" s="13">
        <f>IFERROR(B38/B$10,0)</f>
        <v/>
      </c>
      <c r="D38" s="12">
        <f>'Monthly P&amp;L'!N38</f>
        <v/>
      </c>
      <c r="E38" s="13">
        <f>IFERROR(D38/D$10,0)</f>
        <v/>
      </c>
      <c r="F38" s="11" t="n"/>
      <c r="G38" s="13">
        <f>IFERROR(F38/F$10,0)</f>
        <v/>
      </c>
      <c r="H38" s="12">
        <f>D38-F38</f>
        <v/>
      </c>
      <c r="I38" s="13">
        <f>IF(B38=0,"n/a",D38/B38-1)</f>
        <v/>
      </c>
    </row>
    <row r="39">
      <c r="A39" t="inlineStr">
        <is>
          <t>S&amp;M software and tools</t>
        </is>
      </c>
      <c r="B39" s="11" t="n"/>
      <c r="C39" s="13">
        <f>IFERROR(B39/B$10,0)</f>
        <v/>
      </c>
      <c r="D39" s="12">
        <f>'Monthly P&amp;L'!N39</f>
        <v/>
      </c>
      <c r="E39" s="13">
        <f>IFERROR(D39/D$10,0)</f>
        <v/>
      </c>
      <c r="F39" s="11" t="n"/>
      <c r="G39" s="13">
        <f>IFERROR(F39/F$10,0)</f>
        <v/>
      </c>
      <c r="H39" s="12">
        <f>D39-F39</f>
        <v/>
      </c>
      <c r="I39" s="13">
        <f>IF(B39=0,"n/a",D39/B39-1)</f>
        <v/>
      </c>
    </row>
    <row r="40">
      <c r="A40" s="17" t="inlineStr">
        <is>
          <t>Total sales and marketing</t>
        </is>
      </c>
      <c r="B40" s="18">
        <f>B36+B37+B38+B39</f>
        <v/>
      </c>
      <c r="C40" s="19">
        <f>IFERROR(B40/B$10,0)</f>
        <v/>
      </c>
      <c r="D40" s="18">
        <f>D36+D37+D38+D39</f>
        <v/>
      </c>
      <c r="E40" s="19">
        <f>IFERROR(D40/D$10,0)</f>
        <v/>
      </c>
      <c r="F40" s="18">
        <f>F36+F37+F38+F39</f>
        <v/>
      </c>
      <c r="G40" s="19">
        <f>IFERROR(F40/F$10,0)</f>
        <v/>
      </c>
      <c r="H40" s="18">
        <f>D40-F40</f>
        <v/>
      </c>
      <c r="I40" s="19">
        <f>IF(B40=0,"n/a",D40/B40-1)</f>
        <v/>
      </c>
    </row>
    <row r="41">
      <c r="A41" s="3" t="inlineStr">
        <is>
          <t>Research and development</t>
        </is>
      </c>
    </row>
    <row r="42">
      <c r="A42" t="inlineStr">
        <is>
          <t>R&amp;D salaries, payroll taxes and benefits</t>
        </is>
      </c>
      <c r="B42" s="11" t="n"/>
      <c r="C42" s="13">
        <f>IFERROR(B42/B$10,0)</f>
        <v/>
      </c>
      <c r="D42" s="12">
        <f>'Monthly P&amp;L'!N42</f>
        <v/>
      </c>
      <c r="E42" s="13">
        <f>IFERROR(D42/D$10,0)</f>
        <v/>
      </c>
      <c r="F42" s="11" t="n"/>
      <c r="G42" s="13">
        <f>IFERROR(F42/F$10,0)</f>
        <v/>
      </c>
      <c r="H42" s="12">
        <f>D42-F42</f>
        <v/>
      </c>
      <c r="I42" s="13">
        <f>IF(B42=0,"n/a",D42/B42-1)</f>
        <v/>
      </c>
    </row>
    <row r="43">
      <c r="A43" t="inlineStr">
        <is>
          <t>R&amp;D tools, contractors and dev environments</t>
        </is>
      </c>
      <c r="B43" s="11" t="n"/>
      <c r="C43" s="13">
        <f>IFERROR(B43/B$10,0)</f>
        <v/>
      </c>
      <c r="D43" s="12">
        <f>'Monthly P&amp;L'!N43</f>
        <v/>
      </c>
      <c r="E43" s="13">
        <f>IFERROR(D43/D$10,0)</f>
        <v/>
      </c>
      <c r="F43" s="11" t="n"/>
      <c r="G43" s="13">
        <f>IFERROR(F43/F$10,0)</f>
        <v/>
      </c>
      <c r="H43" s="12">
        <f>D43-F43</f>
        <v/>
      </c>
      <c r="I43" s="13">
        <f>IF(B43=0,"n/a",D43/B43-1)</f>
        <v/>
      </c>
    </row>
    <row r="44">
      <c r="A44" s="17" t="inlineStr">
        <is>
          <t>Total research and development</t>
        </is>
      </c>
      <c r="B44" s="18">
        <f>B42+B43</f>
        <v/>
      </c>
      <c r="C44" s="19">
        <f>IFERROR(B44/B$10,0)</f>
        <v/>
      </c>
      <c r="D44" s="18">
        <f>D42+D43</f>
        <v/>
      </c>
      <c r="E44" s="19">
        <f>IFERROR(D44/D$10,0)</f>
        <v/>
      </c>
      <c r="F44" s="18">
        <f>F42+F43</f>
        <v/>
      </c>
      <c r="G44" s="19">
        <f>IFERROR(F44/F$10,0)</f>
        <v/>
      </c>
      <c r="H44" s="18">
        <f>D44-F44</f>
        <v/>
      </c>
      <c r="I44" s="19">
        <f>IF(B44=0,"n/a",D44/B44-1)</f>
        <v/>
      </c>
    </row>
    <row r="45">
      <c r="A45" s="3" t="inlineStr">
        <is>
          <t>General and administrative</t>
        </is>
      </c>
    </row>
    <row r="46">
      <c r="A46" t="inlineStr">
        <is>
          <t>G&amp;A salaries, payroll taxes and benefits</t>
        </is>
      </c>
      <c r="B46" s="11" t="n"/>
      <c r="C46" s="13">
        <f>IFERROR(B46/B$10,0)</f>
        <v/>
      </c>
      <c r="D46" s="12">
        <f>'Monthly P&amp;L'!N46</f>
        <v/>
      </c>
      <c r="E46" s="13">
        <f>IFERROR(D46/D$10,0)</f>
        <v/>
      </c>
      <c r="F46" s="11" t="n"/>
      <c r="G46" s="13">
        <f>IFERROR(F46/F$10,0)</f>
        <v/>
      </c>
      <c r="H46" s="12">
        <f>D46-F46</f>
        <v/>
      </c>
      <c r="I46" s="13">
        <f>IF(B46=0,"n/a",D46/B46-1)</f>
        <v/>
      </c>
    </row>
    <row r="47">
      <c r="A47" t="inlineStr">
        <is>
          <t>Rent and office</t>
        </is>
      </c>
      <c r="B47" s="11" t="n"/>
      <c r="C47" s="13">
        <f>IFERROR(B47/B$10,0)</f>
        <v/>
      </c>
      <c r="D47" s="12">
        <f>'Monthly P&amp;L'!N47</f>
        <v/>
      </c>
      <c r="E47" s="13">
        <f>IFERROR(D47/D$10,0)</f>
        <v/>
      </c>
      <c r="F47" s="11" t="n"/>
      <c r="G47" s="13">
        <f>IFERROR(F47/F$10,0)</f>
        <v/>
      </c>
      <c r="H47" s="12">
        <f>D47-F47</f>
        <v/>
      </c>
      <c r="I47" s="13">
        <f>IF(B47=0,"n/a",D47/B47-1)</f>
        <v/>
      </c>
    </row>
    <row r="48">
      <c r="A48" t="inlineStr">
        <is>
          <t>Legal, audit and accounting</t>
        </is>
      </c>
      <c r="B48" s="11" t="n"/>
      <c r="C48" s="13">
        <f>IFERROR(B48/B$10,0)</f>
        <v/>
      </c>
      <c r="D48" s="12">
        <f>'Monthly P&amp;L'!N48</f>
        <v/>
      </c>
      <c r="E48" s="13">
        <f>IFERROR(D48/D$10,0)</f>
        <v/>
      </c>
      <c r="F48" s="11" t="n"/>
      <c r="G48" s="13">
        <f>IFERROR(F48/F$10,0)</f>
        <v/>
      </c>
      <c r="H48" s="12">
        <f>D48-F48</f>
        <v/>
      </c>
      <c r="I48" s="13">
        <f>IF(B48=0,"n/a",D48/B48-1)</f>
        <v/>
      </c>
    </row>
    <row r="49">
      <c r="A49" t="inlineStr">
        <is>
          <t>Insurance and other G&amp;A</t>
        </is>
      </c>
      <c r="B49" s="11" t="n"/>
      <c r="C49" s="13">
        <f>IFERROR(B49/B$10,0)</f>
        <v/>
      </c>
      <c r="D49" s="12">
        <f>'Monthly P&amp;L'!N49</f>
        <v/>
      </c>
      <c r="E49" s="13">
        <f>IFERROR(D49/D$10,0)</f>
        <v/>
      </c>
      <c r="F49" s="11" t="n"/>
      <c r="G49" s="13">
        <f>IFERROR(F49/F$10,0)</f>
        <v/>
      </c>
      <c r="H49" s="12">
        <f>D49-F49</f>
        <v/>
      </c>
      <c r="I49" s="13">
        <f>IF(B49=0,"n/a",D49/B49-1)</f>
        <v/>
      </c>
    </row>
    <row r="50">
      <c r="A50" s="17" t="inlineStr">
        <is>
          <t>Total general and administrative</t>
        </is>
      </c>
      <c r="B50" s="18">
        <f>B46+B47+B48+B49</f>
        <v/>
      </c>
      <c r="C50" s="19">
        <f>IFERROR(B50/B$10,0)</f>
        <v/>
      </c>
      <c r="D50" s="18">
        <f>D46+D47+D48+D49</f>
        <v/>
      </c>
      <c r="E50" s="19">
        <f>IFERROR(D50/D$10,0)</f>
        <v/>
      </c>
      <c r="F50" s="18">
        <f>F46+F47+F48+F49</f>
        <v/>
      </c>
      <c r="G50" s="19">
        <f>IFERROR(F50/F$10,0)</f>
        <v/>
      </c>
      <c r="H50" s="18">
        <f>D50-F50</f>
        <v/>
      </c>
      <c r="I50" s="19">
        <f>IF(B50=0,"n/a",D50/B50-1)</f>
        <v/>
      </c>
    </row>
    <row r="51">
      <c r="A51" s="17" t="inlineStr">
        <is>
          <t>Total operating expenses</t>
        </is>
      </c>
      <c r="B51" s="18">
        <f>B40+B44+B50</f>
        <v/>
      </c>
      <c r="C51" s="19">
        <f>IFERROR(B51/B$10,0)</f>
        <v/>
      </c>
      <c r="D51" s="18">
        <f>D40+D44+D50</f>
        <v/>
      </c>
      <c r="E51" s="19">
        <f>IFERROR(D51/D$10,0)</f>
        <v/>
      </c>
      <c r="F51" s="18">
        <f>F40+F44+F50</f>
        <v/>
      </c>
      <c r="G51" s="19">
        <f>IFERROR(F51/F$10,0)</f>
        <v/>
      </c>
      <c r="H51" s="18">
        <f>D51-F51</f>
        <v/>
      </c>
      <c r="I51" s="19">
        <f>IF(B51=0,"n/a",D51/B51-1)</f>
        <v/>
      </c>
    </row>
    <row r="52">
      <c r="A52" t="inlineStr"/>
    </row>
    <row r="53">
      <c r="A53" s="14" t="inlineStr">
        <is>
          <t>EBITDA</t>
        </is>
      </c>
      <c r="B53" s="15">
        <f>B31-B51</f>
        <v/>
      </c>
      <c r="C53" s="16">
        <f>IFERROR(B53/B$10,0)</f>
        <v/>
      </c>
      <c r="D53" s="15">
        <f>D31-D51</f>
        <v/>
      </c>
      <c r="E53" s="16">
        <f>IFERROR(D53/D$10,0)</f>
        <v/>
      </c>
      <c r="F53" s="15">
        <f>F31-F51</f>
        <v/>
      </c>
      <c r="G53" s="16">
        <f>IFERROR(F53/F$10,0)</f>
        <v/>
      </c>
      <c r="H53" s="15">
        <f>D53-F53</f>
        <v/>
      </c>
      <c r="I53" s="16">
        <f>IF(B53=0,"n/a",D53/B53-1)</f>
        <v/>
      </c>
    </row>
    <row r="54">
      <c r="A54" s="20" t="inlineStr">
        <is>
          <t>EBITDA margin</t>
        </is>
      </c>
      <c r="B54" s="13">
        <f>IFERROR(B53/B10,0)</f>
        <v/>
      </c>
      <c r="D54" s="13">
        <f>IFERROR(D53/D10,0)</f>
        <v/>
      </c>
      <c r="F54" s="13">
        <f>IFERROR(F53/F10,0)</f>
        <v/>
      </c>
      <c r="H54" s="23">
        <f>D54-F54</f>
        <v/>
      </c>
      <c r="I54" s="23">
        <f>D54-B54</f>
        <v/>
      </c>
    </row>
    <row r="55">
      <c r="A55" t="inlineStr">
        <is>
          <t>Depreciation and amortization</t>
        </is>
      </c>
      <c r="B55" s="11" t="n"/>
      <c r="C55" s="13">
        <f>IFERROR(B55/B$10,0)</f>
        <v/>
      </c>
      <c r="D55" s="12">
        <f>'Monthly P&amp;L'!N55</f>
        <v/>
      </c>
      <c r="E55" s="13">
        <f>IFERROR(D55/D$10,0)</f>
        <v/>
      </c>
      <c r="F55" s="11" t="n"/>
      <c r="G55" s="13">
        <f>IFERROR(F55/F$10,0)</f>
        <v/>
      </c>
      <c r="H55" s="12">
        <f>D55-F55</f>
        <v/>
      </c>
      <c r="I55" s="13">
        <f>IF(B55=0,"n/a",D55/B55-1)</f>
        <v/>
      </c>
    </row>
    <row r="56">
      <c r="A56" s="14" t="inlineStr">
        <is>
          <t>Operating income</t>
        </is>
      </c>
      <c r="B56" s="15">
        <f>B53-B55</f>
        <v/>
      </c>
      <c r="C56" s="16">
        <f>IFERROR(B56/B$10,0)</f>
        <v/>
      </c>
      <c r="D56" s="15">
        <f>D53-D55</f>
        <v/>
      </c>
      <c r="E56" s="16">
        <f>IFERROR(D56/D$10,0)</f>
        <v/>
      </c>
      <c r="F56" s="15">
        <f>F53-F55</f>
        <v/>
      </c>
      <c r="G56" s="16">
        <f>IFERROR(F56/F$10,0)</f>
        <v/>
      </c>
      <c r="H56" s="15">
        <f>D56-F56</f>
        <v/>
      </c>
      <c r="I56" s="16">
        <f>IF(B56=0,"n/a",D56/B56-1)</f>
        <v/>
      </c>
    </row>
    <row r="57">
      <c r="A57" s="20" t="inlineStr">
        <is>
          <t>Operating margin</t>
        </is>
      </c>
      <c r="B57" s="13">
        <f>IFERROR(B56/B10,0)</f>
        <v/>
      </c>
      <c r="D57" s="13">
        <f>IFERROR(D56/D10,0)</f>
        <v/>
      </c>
      <c r="F57" s="13">
        <f>IFERROR(F56/F10,0)</f>
        <v/>
      </c>
      <c r="H57" s="23">
        <f>D57-F57</f>
        <v/>
      </c>
      <c r="I57" s="23">
        <f>D57-B57</f>
        <v/>
      </c>
    </row>
    <row r="58">
      <c r="A58" t="inlineStr"/>
    </row>
    <row r="59">
      <c r="A59" s="9" t="inlineStr">
        <is>
          <t>OTHER INCOME AND EXPENSE</t>
        </is>
      </c>
      <c r="B59" s="10" t="n"/>
      <c r="C59" s="10" t="n"/>
      <c r="D59" s="10" t="n"/>
      <c r="E59" s="10" t="n"/>
      <c r="F59" s="10" t="n"/>
      <c r="G59" s="10" t="n"/>
      <c r="H59" s="10" t="n"/>
      <c r="I59" s="10" t="n"/>
    </row>
    <row r="60">
      <c r="A60" t="inlineStr">
        <is>
          <t>Interest income</t>
        </is>
      </c>
      <c r="B60" s="11" t="n"/>
      <c r="C60" s="13">
        <f>IFERROR(B60/B$10,0)</f>
        <v/>
      </c>
      <c r="D60" s="12">
        <f>'Monthly P&amp;L'!N60</f>
        <v/>
      </c>
      <c r="E60" s="13">
        <f>IFERROR(D60/D$10,0)</f>
        <v/>
      </c>
      <c r="F60" s="11" t="n"/>
      <c r="G60" s="13">
        <f>IFERROR(F60/F$10,0)</f>
        <v/>
      </c>
      <c r="H60" s="12">
        <f>D60-F60</f>
        <v/>
      </c>
      <c r="I60" s="13">
        <f>IF(B60=0,"n/a",D60/B60-1)</f>
        <v/>
      </c>
    </row>
    <row r="61">
      <c r="A61" t="inlineStr">
        <is>
          <t>Interest expense (enter as a positive number)</t>
        </is>
      </c>
      <c r="B61" s="11" t="n"/>
      <c r="C61" s="13">
        <f>IFERROR(B61/B$10,0)</f>
        <v/>
      </c>
      <c r="D61" s="12">
        <f>'Monthly P&amp;L'!N61</f>
        <v/>
      </c>
      <c r="E61" s="13">
        <f>IFERROR(D61/D$10,0)</f>
        <v/>
      </c>
      <c r="F61" s="11" t="n"/>
      <c r="G61" s="13">
        <f>IFERROR(F61/F$10,0)</f>
        <v/>
      </c>
      <c r="H61" s="12">
        <f>D61-F61</f>
        <v/>
      </c>
      <c r="I61" s="13">
        <f>IF(B61=0,"n/a",D61/B61-1)</f>
        <v/>
      </c>
    </row>
    <row r="62">
      <c r="A62" t="inlineStr">
        <is>
          <t>Other income or expense, net (enter expense as negative)</t>
        </is>
      </c>
      <c r="B62" s="11" t="n"/>
      <c r="C62" s="13">
        <f>IFERROR(B62/B$10,0)</f>
        <v/>
      </c>
      <c r="D62" s="12">
        <f>'Monthly P&amp;L'!N62</f>
        <v/>
      </c>
      <c r="E62" s="13">
        <f>IFERROR(D62/D$10,0)</f>
        <v/>
      </c>
      <c r="F62" s="11" t="n"/>
      <c r="G62" s="13">
        <f>IFERROR(F62/F$10,0)</f>
        <v/>
      </c>
      <c r="H62" s="12">
        <f>D62-F62</f>
        <v/>
      </c>
      <c r="I62" s="13">
        <f>IF(B62=0,"n/a",D62/B62-1)</f>
        <v/>
      </c>
    </row>
    <row r="63">
      <c r="A63" s="17" t="inlineStr">
        <is>
          <t>Income before taxes</t>
        </is>
      </c>
      <c r="B63" s="18">
        <f>B56+B60-B61+B62</f>
        <v/>
      </c>
      <c r="C63" s="19">
        <f>IFERROR(B63/B$10,0)</f>
        <v/>
      </c>
      <c r="D63" s="18">
        <f>D56+D60-D61+D62</f>
        <v/>
      </c>
      <c r="E63" s="19">
        <f>IFERROR(D63/D$10,0)</f>
        <v/>
      </c>
      <c r="F63" s="18">
        <f>F56+F60-F61+F62</f>
        <v/>
      </c>
      <c r="G63" s="19">
        <f>IFERROR(F63/F$10,0)</f>
        <v/>
      </c>
      <c r="H63" s="18">
        <f>D63-F63</f>
        <v/>
      </c>
      <c r="I63" s="19">
        <f>IF(B63=0,"n/a",D63/B63-1)</f>
        <v/>
      </c>
    </row>
    <row r="64">
      <c r="A64" t="inlineStr">
        <is>
          <t>Income tax expense</t>
        </is>
      </c>
      <c r="B64" s="11" t="n"/>
      <c r="C64" s="13">
        <f>IFERROR(B64/B$10,0)</f>
        <v/>
      </c>
      <c r="D64" s="12">
        <f>'Monthly P&amp;L'!N64</f>
        <v/>
      </c>
      <c r="E64" s="13">
        <f>IFERROR(D64/D$10,0)</f>
        <v/>
      </c>
      <c r="F64" s="11" t="n"/>
      <c r="G64" s="13">
        <f>IFERROR(F64/F$10,0)</f>
        <v/>
      </c>
      <c r="H64" s="12">
        <f>D64-F64</f>
        <v/>
      </c>
      <c r="I64" s="13">
        <f>IF(B64=0,"n/a",D64/B64-1)</f>
        <v/>
      </c>
    </row>
    <row r="65">
      <c r="A65" s="14" t="inlineStr">
        <is>
          <t>Net income</t>
        </is>
      </c>
      <c r="B65" s="15">
        <f>B63-B64</f>
        <v/>
      </c>
      <c r="C65" s="16">
        <f>IFERROR(B65/B$10,0)</f>
        <v/>
      </c>
      <c r="D65" s="15">
        <f>D63-D64</f>
        <v/>
      </c>
      <c r="E65" s="16">
        <f>IFERROR(D65/D$10,0)</f>
        <v/>
      </c>
      <c r="F65" s="15">
        <f>F63-F64</f>
        <v/>
      </c>
      <c r="G65" s="16">
        <f>IFERROR(F65/F$10,0)</f>
        <v/>
      </c>
      <c r="H65" s="15">
        <f>D65-F65</f>
        <v/>
      </c>
      <c r="I65" s="16">
        <f>IF(B65=0,"n/a",D65/B65-1)</f>
        <v/>
      </c>
    </row>
    <row r="66">
      <c r="A66" s="20" t="inlineStr">
        <is>
          <t>Net margin</t>
        </is>
      </c>
      <c r="B66" s="13">
        <f>IFERROR(B65/B10,0)</f>
        <v/>
      </c>
      <c r="D66" s="13">
        <f>IFERROR(D65/D10,0)</f>
        <v/>
      </c>
      <c r="F66" s="13">
        <f>IFERROR(F65/F10,0)</f>
        <v/>
      </c>
      <c r="H66" s="23">
        <f>D66-F66</f>
        <v/>
      </c>
      <c r="I66" s="23">
        <f>D66-B66</f>
        <v/>
      </c>
    </row>
    <row r="67">
      <c r="A67" t="inlineStr"/>
    </row>
    <row r="68">
      <c r="A68" s="9" t="inlineStr">
        <is>
          <t>MEMO (not added into the P&amp;L above)</t>
        </is>
      </c>
      <c r="B68" s="10" t="n"/>
      <c r="C68" s="10" t="n"/>
      <c r="D68" s="10" t="n"/>
      <c r="E68" s="10" t="n"/>
      <c r="F68" s="10" t="n"/>
      <c r="G68" s="10" t="n"/>
      <c r="H68" s="10" t="n"/>
      <c r="I68" s="10" t="n"/>
    </row>
    <row r="69">
      <c r="A69" t="inlineStr">
        <is>
          <t>Stock-based compensation included in the lines above</t>
        </is>
      </c>
      <c r="B69" s="11" t="n"/>
      <c r="C69" s="13">
        <f>IFERROR(B69/B$10,0)</f>
        <v/>
      </c>
      <c r="D69" s="12">
        <f>'Monthly P&amp;L'!N69</f>
        <v/>
      </c>
      <c r="E69" s="13">
        <f>IFERROR(D69/D$10,0)</f>
        <v/>
      </c>
      <c r="F69" s="11" t="n"/>
      <c r="G69" s="13">
        <f>IFERROR(F69/F$10,0)</f>
        <v/>
      </c>
      <c r="H69" s="12">
        <f>D69-F69</f>
        <v/>
      </c>
      <c r="I69" s="13">
        <f>IF(B69=0,"n/a",D69/B69-1)</f>
        <v/>
      </c>
    </row>
    <row r="70">
      <c r="A70" s="17" t="inlineStr">
        <is>
          <t>Adjusted EBITDA (EBITDA + stock-based compensation)</t>
        </is>
      </c>
      <c r="B70" s="18">
        <f>B53+B69</f>
        <v/>
      </c>
      <c r="C70" s="19">
        <f>IFERROR(B70/B$10,0)</f>
        <v/>
      </c>
      <c r="D70" s="18">
        <f>D53+D69</f>
        <v/>
      </c>
      <c r="E70" s="19">
        <f>IFERROR(D70/D$10,0)</f>
        <v/>
      </c>
      <c r="F70" s="18">
        <f>F53+F69</f>
        <v/>
      </c>
      <c r="G70" s="19">
        <f>IFERROR(F70/F$10,0)</f>
        <v/>
      </c>
      <c r="H70" s="18">
        <f>D70-F70</f>
        <v/>
      </c>
      <c r="I70" s="19">
        <f>IF(B70=0,"n/a",D70/B70-1)</f>
        <v/>
      </c>
    </row>
    <row r="71">
      <c r="A71" s="20" t="inlineStr">
        <is>
          <t>Adjusted EBITDA margin</t>
        </is>
      </c>
      <c r="B71" s="13">
        <f>IFERROR(B70/B10,0)</f>
        <v/>
      </c>
      <c r="D71" s="13">
        <f>IFERROR(D70/D10,0)</f>
        <v/>
      </c>
      <c r="F71" s="13">
        <f>IFERROR(F70/F10,0)</f>
        <v/>
      </c>
      <c r="H71" s="23">
        <f>D71-F71</f>
        <v/>
      </c>
      <c r="I71" s="23">
        <f>D71-B71</f>
        <v/>
      </c>
    </row>
    <row r="72">
      <c r="A72" t="inlineStr">
        <is>
          <t>Ending ARR (from your ARR waterfall)</t>
        </is>
      </c>
      <c r="B72" s="11" t="n"/>
      <c r="D72" s="12">
        <f>'Monthly P&amp;L'!N72</f>
        <v/>
      </c>
      <c r="F72" s="11" t="n"/>
      <c r="H72" s="12">
        <f>D72-F72</f>
        <v/>
      </c>
      <c r="I72" s="13">
        <f>IF(B72=0,"n/a",D72/B72-1)</f>
        <v/>
      </c>
    </row>
    <row r="73">
      <c r="A73" t="inlineStr">
        <is>
          <t>Subscription revenue x 12 (run rate)</t>
        </is>
      </c>
      <c r="D73" s="12">
        <f>'Monthly P&amp;L'!N73</f>
        <v/>
      </c>
    </row>
    <row r="74">
      <c r="A74" t="inlineStr">
        <is>
          <t>Ending headcount</t>
        </is>
      </c>
      <c r="B74" s="21" t="n"/>
      <c r="D74" s="22">
        <f>'Monthly P&amp;L'!N74</f>
        <v/>
      </c>
      <c r="F74" s="21" t="n"/>
      <c r="H74" s="22">
        <f>D74-F74</f>
        <v/>
      </c>
      <c r="I74" s="13">
        <f>IF(B74=0,"n/a",D74/B74-1)</f>
        <v/>
      </c>
    </row>
    <row r="76">
      <c r="A76" s="3" t="inlineStr">
        <is>
          <t>Actual minus budget: on revenue and profit lines a positive number is good; on cost lines a positive number means you spent more than planned. Margin rows show the difference in percentage points.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46" customWidth="1" min="7" max="7"/>
    <col width="60" customWidth="1" min="8" max="8"/>
  </cols>
  <sheetData>
    <row r="1">
      <c r="A1" s="4" t="inlineStr">
        <is>
          <t>SaaS ratios and public benchmarks</t>
        </is>
      </c>
    </row>
    <row r="2">
      <c r="A2" s="3" t="inlineStr">
        <is>
          <t>Everything on this tab is a formula from the Annual P&amp;L tab. Benchmarks are medians from the linked public source; use your own history first.</t>
        </is>
      </c>
    </row>
    <row r="4" ht="32" customHeight="1">
      <c r="A4" s="7" t="inlineStr">
        <is>
          <t>Ratio</t>
        </is>
      </c>
      <c r="B4" s="8">
        <f>'Annual P&amp;L'!B6</f>
        <v/>
      </c>
      <c r="C4" s="8">
        <f>'Annual P&amp;L'!D6</f>
        <v/>
      </c>
      <c r="D4" s="8">
        <f>'Annual P&amp;L'!F6</f>
        <v/>
      </c>
      <c r="E4" s="8" t="inlineStr">
        <is>
          <t>Benchmark (median)</t>
        </is>
      </c>
      <c r="F4" s="8" t="inlineStr">
        <is>
          <t>This year minus benchmark</t>
        </is>
      </c>
      <c r="G4" s="8" t="inlineStr">
        <is>
          <t>Source</t>
        </is>
      </c>
      <c r="H4" s="8" t="inlineStr">
        <is>
          <t>Note</t>
        </is>
      </c>
    </row>
    <row r="5">
      <c r="A5" t="inlineStr">
        <is>
          <t>Revenue growth vs prior year</t>
        </is>
      </c>
      <c r="B5" t="inlineStr">
        <is>
          <t>n/a</t>
        </is>
      </c>
      <c r="C5" s="13">
        <f>IFERROR('Annual P&amp;L'!D10/'Annual P&amp;L'!B10-1,0)</f>
        <v/>
      </c>
      <c r="D5" s="13">
        <f>IFERROR('Annual P&amp;L'!F10/'Annual P&amp;L'!B10-1,0)</f>
        <v/>
      </c>
      <c r="E5" s="24" t="n">
        <v>0.26</v>
      </c>
      <c r="F5" s="23">
        <f>C5-E5</f>
        <v/>
      </c>
      <c r="G5" t="inlineStr">
        <is>
          <t>Benchmarkit 2025 B2B SaaS Performance Metrics, median 2024 growth</t>
        </is>
      </c>
      <c r="H5" t="inlineStr">
        <is>
          <t>Uses the prior-year column, so it is blank for the prior year itself.</t>
        </is>
      </c>
    </row>
    <row r="6">
      <c r="A6" t="inlineStr">
        <is>
          <t>Subscription share of revenue</t>
        </is>
      </c>
      <c r="B6" s="13">
        <f>IFERROR('Annual P&amp;L'!B8/'Annual P&amp;L'!B10,0)</f>
        <v/>
      </c>
      <c r="C6" s="13">
        <f>IFERROR('Annual P&amp;L'!D8/'Annual P&amp;L'!D10,0)</f>
        <v/>
      </c>
      <c r="D6" s="13">
        <f>IFERROR('Annual P&amp;L'!F8/'Annual P&amp;L'!F10,0)</f>
        <v/>
      </c>
      <c r="G6" t="inlineStr"/>
      <c r="H6" t="inlineStr">
        <is>
          <t>Higher means more of revenue renews on its own.</t>
        </is>
      </c>
    </row>
    <row r="7">
      <c r="A7" t="inlineStr">
        <is>
          <t>Gross margin, total</t>
        </is>
      </c>
      <c r="B7" s="13">
        <f>IFERROR('Annual P&amp;L'!B31/'Annual P&amp;L'!B10,0)</f>
        <v/>
      </c>
      <c r="C7" s="13">
        <f>IFERROR('Annual P&amp;L'!D31/'Annual P&amp;L'!D10,0)</f>
        <v/>
      </c>
      <c r="D7" s="13">
        <f>IFERROR('Annual P&amp;L'!F31/'Annual P&amp;L'!F10,0)</f>
        <v/>
      </c>
      <c r="E7" s="24" t="n">
        <v>0.77</v>
      </c>
      <c r="F7" s="23">
        <f>C7-E7</f>
        <v/>
      </c>
      <c r="G7" t="inlineStr">
        <is>
          <t>Benchmarkit 2025, median, total revenue</t>
        </is>
      </c>
      <c r="H7" t="inlineStr"/>
    </row>
    <row r="8">
      <c r="A8" t="inlineStr">
        <is>
          <t>Gross margin, subscription</t>
        </is>
      </c>
      <c r="B8" s="13">
        <f>IFERROR('Annual P&amp;L'!B27/'Annual P&amp;L'!B8,0)</f>
        <v/>
      </c>
      <c r="C8" s="13">
        <f>IFERROR('Annual P&amp;L'!D27/'Annual P&amp;L'!D8,0)</f>
        <v/>
      </c>
      <c r="D8" s="13">
        <f>IFERROR('Annual P&amp;L'!F27/'Annual P&amp;L'!F8,0)</f>
        <v/>
      </c>
      <c r="E8" s="24" t="n">
        <v>0.8100000000000001</v>
      </c>
      <c r="F8" s="23">
        <f>C8-E8</f>
        <v/>
      </c>
      <c r="G8" t="inlineStr">
        <is>
          <t>Benchmarkit 2025, median, subscription revenue</t>
        </is>
      </c>
      <c r="H8" t="inlineStr"/>
    </row>
    <row r="9">
      <c r="A9" t="inlineStr">
        <is>
          <t>Gross margin, professional services</t>
        </is>
      </c>
      <c r="B9" s="13">
        <f>IFERROR('Annual P&amp;L'!B29/'Annual P&amp;L'!B9,0)</f>
        <v/>
      </c>
      <c r="C9" s="13">
        <f>IFERROR('Annual P&amp;L'!D29/'Annual P&amp;L'!D9,0)</f>
        <v/>
      </c>
      <c r="D9" s="13">
        <f>IFERROR('Annual P&amp;L'!F29/'Annual P&amp;L'!F9,0)</f>
        <v/>
      </c>
      <c r="E9" s="24" t="n">
        <v>0.3</v>
      </c>
      <c r="F9" s="23">
        <f>C9-E9</f>
        <v/>
      </c>
      <c r="G9" t="inlineStr">
        <is>
          <t>Benchmarkit 2025, professional services revenue</t>
        </is>
      </c>
      <c r="H9" t="inlineStr"/>
    </row>
    <row r="10">
      <c r="A10" t="inlineStr">
        <is>
          <t>Sales and marketing, % of revenue</t>
        </is>
      </c>
      <c r="B10" s="13">
        <f>IFERROR('Annual P&amp;L'!B40/'Annual P&amp;L'!B10,0)</f>
        <v/>
      </c>
      <c r="C10" s="13">
        <f>IFERROR('Annual P&amp;L'!D40/'Annual P&amp;L'!D10,0)</f>
        <v/>
      </c>
      <c r="D10" s="13">
        <f>IFERROR('Annual P&amp;L'!F40/'Annual P&amp;L'!F10,0)</f>
        <v/>
      </c>
      <c r="E10" s="24" t="n">
        <v>0.37</v>
      </c>
      <c r="F10" s="23">
        <f>C10-E10</f>
        <v/>
      </c>
      <c r="G10" t="inlineStr">
        <is>
          <t>Benchmarkit 2025, median</t>
        </is>
      </c>
      <c r="H10" t="inlineStr">
        <is>
          <t>Lower is not always better: it depends on growth.</t>
        </is>
      </c>
    </row>
    <row r="11">
      <c r="A11" t="inlineStr">
        <is>
          <t>Research and development, % of revenue</t>
        </is>
      </c>
      <c r="B11" s="13">
        <f>IFERROR('Annual P&amp;L'!B44/'Annual P&amp;L'!B10,0)</f>
        <v/>
      </c>
      <c r="C11" s="13">
        <f>IFERROR('Annual P&amp;L'!D44/'Annual P&amp;L'!D10,0)</f>
        <v/>
      </c>
      <c r="D11" s="13">
        <f>IFERROR('Annual P&amp;L'!F44/'Annual P&amp;L'!F10,0)</f>
        <v/>
      </c>
      <c r="E11" s="24" t="n">
        <v>0.34</v>
      </c>
      <c r="F11" s="23">
        <f>C11-E11</f>
        <v/>
      </c>
      <c r="G11" t="inlineStr">
        <is>
          <t>Benchmarkit 2025, median</t>
        </is>
      </c>
      <c r="H11" t="inlineStr"/>
    </row>
    <row r="12">
      <c r="A12" t="inlineStr">
        <is>
          <t>General and administrative, % of revenue</t>
        </is>
      </c>
      <c r="B12" s="13">
        <f>IFERROR('Annual P&amp;L'!B50/'Annual P&amp;L'!B10,0)</f>
        <v/>
      </c>
      <c r="C12" s="13">
        <f>IFERROR('Annual P&amp;L'!D50/'Annual P&amp;L'!D10,0)</f>
        <v/>
      </c>
      <c r="D12" s="13">
        <f>IFERROR('Annual P&amp;L'!F50/'Annual P&amp;L'!F10,0)</f>
        <v/>
      </c>
      <c r="E12" s="24" t="n">
        <v>0.24</v>
      </c>
      <c r="F12" s="23">
        <f>C12-E12</f>
        <v/>
      </c>
      <c r="G12" t="inlineStr">
        <is>
          <t>Benchmarkit 2025, median</t>
        </is>
      </c>
      <c r="H12" t="inlineStr"/>
    </row>
    <row r="13">
      <c r="A13" t="inlineStr">
        <is>
          <t>EBITDA margin</t>
        </is>
      </c>
      <c r="B13" s="13">
        <f>IFERROR('Annual P&amp;L'!B53/'Annual P&amp;L'!B10,0)</f>
        <v/>
      </c>
      <c r="C13" s="13">
        <f>IFERROR('Annual P&amp;L'!D53/'Annual P&amp;L'!D10,0)</f>
        <v/>
      </c>
      <c r="D13" s="13">
        <f>IFERROR('Annual P&amp;L'!F53/'Annual P&amp;L'!F10,0)</f>
        <v/>
      </c>
      <c r="G13" t="inlineStr"/>
      <c r="H13" t="inlineStr"/>
    </row>
    <row r="14">
      <c r="A14" t="inlineStr">
        <is>
          <t>Adjusted EBITDA margin (adds back stock-based compensation)</t>
        </is>
      </c>
      <c r="B14" s="13">
        <f>IFERROR('Annual P&amp;L'!B70/'Annual P&amp;L'!B10,0)</f>
        <v/>
      </c>
      <c r="C14" s="13">
        <f>IFERROR('Annual P&amp;L'!D70/'Annual P&amp;L'!D10,0)</f>
        <v/>
      </c>
      <c r="D14" s="13">
        <f>IFERROR('Annual P&amp;L'!F70/'Annual P&amp;L'!F10,0)</f>
        <v/>
      </c>
      <c r="G14" t="inlineStr"/>
      <c r="H14" t="inlineStr"/>
    </row>
    <row r="15">
      <c r="A15" t="inlineStr">
        <is>
          <t>Operating margin</t>
        </is>
      </c>
      <c r="B15" s="13">
        <f>IFERROR('Annual P&amp;L'!B56/'Annual P&amp;L'!B10,0)</f>
        <v/>
      </c>
      <c r="C15" s="13">
        <f>IFERROR('Annual P&amp;L'!D56/'Annual P&amp;L'!D10,0)</f>
        <v/>
      </c>
      <c r="D15" s="13">
        <f>IFERROR('Annual P&amp;L'!F56/'Annual P&amp;L'!F10,0)</f>
        <v/>
      </c>
      <c r="G15" t="inlineStr"/>
      <c r="H15" t="inlineStr"/>
    </row>
    <row r="16">
      <c r="A16" t="inlineStr">
        <is>
          <t>Net margin</t>
        </is>
      </c>
      <c r="B16" s="13">
        <f>IFERROR('Annual P&amp;L'!B65/'Annual P&amp;L'!B10,0)</f>
        <v/>
      </c>
      <c r="C16" s="13">
        <f>IFERROR('Annual P&amp;L'!D65/'Annual P&amp;L'!D10,0)</f>
        <v/>
      </c>
      <c r="D16" s="13">
        <f>IFERROR('Annual P&amp;L'!F65/'Annual P&amp;L'!F10,0)</f>
        <v/>
      </c>
      <c r="G16" t="inlineStr"/>
      <c r="H16" t="inlineStr"/>
    </row>
    <row r="17">
      <c r="A17" t="inlineStr">
        <is>
          <t>Rule of 40 (revenue growth + EBITDA margin)</t>
        </is>
      </c>
      <c r="B17" t="inlineStr">
        <is>
          <t>n/a</t>
        </is>
      </c>
      <c r="C17" s="13">
        <f>IFERROR('Annual P&amp;L'!D10/'Annual P&amp;L'!B10-1,0)+IFERROR('Annual P&amp;L'!D53/'Annual P&amp;L'!D10,0)</f>
        <v/>
      </c>
      <c r="D17" s="13">
        <f>IFERROR('Annual P&amp;L'!F10/'Annual P&amp;L'!B10-1,0)+IFERROR('Annual P&amp;L'!F53/'Annual P&amp;L'!F10,0)</f>
        <v/>
      </c>
      <c r="E17" s="24" t="n">
        <v>0.4</v>
      </c>
      <c r="F17" s="23">
        <f>C17-E17</f>
        <v/>
      </c>
      <c r="G17" t="inlineStr">
        <is>
          <t>The Rule of 40 threshold</t>
        </is>
      </c>
      <c r="H17" t="inlineStr">
        <is>
          <t>Some teams use free cash flow margin instead of EBITDA margin. Pick one and keep it.</t>
        </is>
      </c>
    </row>
    <row r="18">
      <c r="A18" t="inlineStr">
        <is>
          <t>Ending ARR / full-year revenue</t>
        </is>
      </c>
      <c r="B18" s="25">
        <f>IFERROR('Annual P&amp;L'!B72/'Annual P&amp;L'!B10,0)</f>
        <v/>
      </c>
      <c r="C18" s="25">
        <f>IFERROR('Annual P&amp;L'!D72/'Annual P&amp;L'!D10,0)</f>
        <v/>
      </c>
      <c r="D18" s="25">
        <f>IFERROR('Annual P&amp;L'!F72/'Annual P&amp;L'!F10,0)</f>
        <v/>
      </c>
      <c r="G18" t="inlineStr"/>
      <c r="H18" t="inlineStr">
        <is>
          <t>ARR is a point-in-time run rate, revenue is earned over the year. In a growing company ARR is higher.</t>
        </is>
      </c>
    </row>
    <row r="19">
      <c r="A19" t="inlineStr">
        <is>
          <t>Revenue per employee (ending headcount)</t>
        </is>
      </c>
      <c r="B19" s="26">
        <f>IFERROR('Annual P&amp;L'!B10/'Annual P&amp;L'!B74,0)</f>
        <v/>
      </c>
      <c r="C19" s="26">
        <f>IFERROR('Annual P&amp;L'!D10/'Annual P&amp;L'!D74,0)</f>
        <v/>
      </c>
      <c r="D19" s="26">
        <f>IFERROR('Annual P&amp;L'!F10/'Annual P&amp;L'!F74,0)</f>
        <v/>
      </c>
      <c r="G19" t="inlineStr"/>
      <c r="H19" t="inlineStr"/>
    </row>
    <row r="21">
      <c r="A21" s="27" t="inlineStr">
        <is>
          <t>Sources</t>
        </is>
      </c>
    </row>
    <row r="22">
      <c r="A22" t="inlineStr">
        <is>
          <t>Benchmarkit, 2025 B2B SaaS Performance Metrics (2024 data): https://www.benchmarkit.ai/2025benchmarks</t>
        </is>
      </c>
    </row>
    <row r="23">
      <c r="A23" t="inlineStr">
        <is>
          <t>Rule of 40: revenue growth rate plus profit margin of at least 40%. ORM glossary: https://orm-tech.com/glossary/rule-of-40/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48" customWidth="1" min="1" max="1"/>
    <col width="44" customWidth="1" min="2" max="2"/>
    <col width="26" customWidth="1" min="3" max="3"/>
    <col width="70" customWidth="1" min="4" max="4"/>
  </cols>
  <sheetData>
    <row r="1">
      <c r="A1" s="4" t="inlineStr">
        <is>
          <t>Where each cost goes: a SaaS chart of accounts map</t>
        </is>
      </c>
    </row>
    <row r="2">
      <c r="A2" s="3" t="inlineStr">
        <is>
          <t>Map each account in your general ledger to one line of the P&amp;L once, then keep the mapping. Changing it mid-year breaks every comparison.</t>
        </is>
      </c>
    </row>
    <row r="4">
      <c r="A4" s="7" t="inlineStr">
        <is>
          <t>Typical account or cost</t>
        </is>
      </c>
      <c r="B4" s="8" t="inlineStr">
        <is>
          <t>P&amp;L line in this template</t>
        </is>
      </c>
      <c r="C4" s="8" t="inlineStr">
        <is>
          <t>Section</t>
        </is>
      </c>
      <c r="D4" s="8" t="inlineStr">
        <is>
          <t>Why</t>
        </is>
      </c>
    </row>
    <row r="5">
      <c r="A5" s="28" t="inlineStr">
        <is>
          <t>AWS, Google Cloud or Azure for production</t>
        </is>
      </c>
      <c r="B5" s="28" t="inlineStr">
        <is>
          <t>Hosting and infrastructure (production)</t>
        </is>
      </c>
      <c r="C5" s="28" t="inlineStr">
        <is>
          <t>Cost of revenue</t>
        </is>
      </c>
      <c r="D5" s="28" t="inlineStr">
        <is>
          <t>It runs the product customers pay for. Dev and test environments go to R&amp;D.</t>
        </is>
      </c>
    </row>
    <row r="6">
      <c r="A6" s="28" t="inlineStr">
        <is>
          <t>CDN, monitoring and logging for production</t>
        </is>
      </c>
      <c r="B6" s="28" t="inlineStr">
        <is>
          <t>Hosting and infrastructure (production)</t>
        </is>
      </c>
      <c r="C6" s="28" t="inlineStr">
        <is>
          <t>Cost of revenue</t>
        </is>
      </c>
      <c r="D6" s="28" t="inlineStr">
        <is>
          <t>Same test: needed to keep the live service up.</t>
        </is>
      </c>
    </row>
    <row r="7">
      <c r="A7" s="28" t="inlineStr">
        <is>
          <t>Licensed data, maps, AI model or API fees inside the product</t>
        </is>
      </c>
      <c r="B7" s="28" t="inlineStr">
        <is>
          <t>Third-party software and data in the product</t>
        </is>
      </c>
      <c r="C7" s="28" t="inlineStr">
        <is>
          <t>Cost of revenue</t>
        </is>
      </c>
      <c r="D7" s="28" t="inlineStr">
        <is>
          <t>Grows with usage, so it belongs above gross profit.</t>
        </is>
      </c>
    </row>
    <row r="8">
      <c r="A8" s="28" t="inlineStr">
        <is>
          <t>Support agents, support tools (help desk)</t>
        </is>
      </c>
      <c r="B8" s="28" t="inlineStr">
        <is>
          <t>Customer support team</t>
        </is>
      </c>
      <c r="C8" s="28" t="inlineStr">
        <is>
          <t>Cost of revenue</t>
        </is>
      </c>
      <c r="D8" s="28" t="inlineStr">
        <is>
          <t>Support keeps paying customers running.</t>
        </is>
      </c>
    </row>
    <row r="9">
      <c r="A9" s="28" t="inlineStr">
        <is>
          <t>Customer success managers</t>
        </is>
      </c>
      <c r="B9" s="28" t="inlineStr">
        <is>
          <t>Customer success (share that keeps customers live)</t>
        </is>
      </c>
      <c r="C9" s="28" t="inlineStr">
        <is>
          <t>Cost of revenue or S&amp;M</t>
        </is>
      </c>
      <c r="D9" s="28" t="inlineStr">
        <is>
          <t>Split by time: onboarding and adoption in cost of revenue, renewal and upsell selling in S&amp;M. Write the split down and keep it.</t>
        </is>
      </c>
    </row>
    <row r="10">
      <c r="A10" s="28" t="inlineStr">
        <is>
          <t>Stripe or card processing fees</t>
        </is>
      </c>
      <c r="B10" s="28" t="inlineStr">
        <is>
          <t>Payment processing fees</t>
        </is>
      </c>
      <c r="C10" s="28" t="inlineStr">
        <is>
          <t>Cost of revenue</t>
        </is>
      </c>
      <c r="D10" s="28" t="inlineStr">
        <is>
          <t>Usually cost of revenue, because the fee grows with revenue. If you put it in G&amp;A instead, keep it there every month.</t>
        </is>
      </c>
    </row>
    <row r="11">
      <c r="A11" s="28" t="inlineStr">
        <is>
          <t>Implementation consultants and trainers</t>
        </is>
      </c>
      <c r="B11" s="28" t="inlineStr">
        <is>
          <t>Services delivery team</t>
        </is>
      </c>
      <c r="C11" s="28" t="inlineStr">
        <is>
          <t>Cost of revenue (services)</t>
        </is>
      </c>
      <c r="D11" s="28" t="inlineStr">
        <is>
          <t>Matches the professional services revenue line.</t>
        </is>
      </c>
    </row>
    <row r="12">
      <c r="A12" s="28" t="inlineStr">
        <is>
          <t>Account executives, SDRs, sales managers, sales engineers</t>
        </is>
      </c>
      <c r="B12" s="28" t="inlineStr">
        <is>
          <t>S&amp;M salaries, payroll taxes and benefits</t>
        </is>
      </c>
      <c r="C12" s="28" t="inlineStr">
        <is>
          <t>Operating expense: S&amp;M</t>
        </is>
      </c>
      <c r="D12" s="28" t="inlineStr"/>
    </row>
    <row r="13">
      <c r="A13" s="28" t="inlineStr">
        <is>
          <t>Sales commissions (expense recognized this period)</t>
        </is>
      </c>
      <c r="B13" s="28" t="inlineStr">
        <is>
          <t>Commissions</t>
        </is>
      </c>
      <c r="C13" s="28" t="inlineStr">
        <is>
          <t>Operating expense: S&amp;M</t>
        </is>
      </c>
      <c r="D13" s="28" t="inlineStr">
        <is>
          <t>If you capitalize commissions (ASC 340-40) and expense them over time, enter the expense recognized this period, not the cash paid.</t>
        </is>
      </c>
    </row>
    <row r="14">
      <c r="A14" s="28" t="inlineStr">
        <is>
          <t>Paid ads, events, content, agencies</t>
        </is>
      </c>
      <c r="B14" s="28" t="inlineStr">
        <is>
          <t>Marketing programs and events</t>
        </is>
      </c>
      <c r="C14" s="28" t="inlineStr">
        <is>
          <t>Operating expense: S&amp;M</t>
        </is>
      </c>
      <c r="D14" s="28" t="inlineStr"/>
    </row>
    <row r="15">
      <c r="A15" s="28" t="inlineStr">
        <is>
          <t>CRM, sales engagement and marketing automation licenses</t>
        </is>
      </c>
      <c r="B15" s="28" t="inlineStr">
        <is>
          <t>S&amp;M software and tools</t>
        </is>
      </c>
      <c r="C15" s="28" t="inlineStr">
        <is>
          <t>Operating expense: S&amp;M</t>
        </is>
      </c>
      <c r="D15" s="28" t="inlineStr"/>
    </row>
    <row r="16">
      <c r="A16" s="28" t="inlineStr">
        <is>
          <t>Engineers, product managers, designers</t>
        </is>
      </c>
      <c r="B16" s="28" t="inlineStr">
        <is>
          <t>R&amp;D salaries, payroll taxes and benefits</t>
        </is>
      </c>
      <c r="C16" s="28" t="inlineStr">
        <is>
          <t>Operating expense: R&amp;D</t>
        </is>
      </c>
      <c r="D16" s="28" t="inlineStr">
        <is>
          <t>Capitalized software development comes back as amortization below EBITDA.</t>
        </is>
      </c>
    </row>
    <row r="17">
      <c r="A17" s="28" t="inlineStr">
        <is>
          <t>Dev and staging cloud, engineering tools, contract developers</t>
        </is>
      </c>
      <c r="B17" s="28" t="inlineStr">
        <is>
          <t>R&amp;D tools, contractors and dev environments</t>
        </is>
      </c>
      <c r="C17" s="28" t="inlineStr">
        <is>
          <t>Operating expense: R&amp;D</t>
        </is>
      </c>
      <c r="D17" s="28" t="inlineStr"/>
    </row>
    <row r="18">
      <c r="A18" s="28" t="inlineStr">
        <is>
          <t>Finance, HR, legal, executive team (CEO)</t>
        </is>
      </c>
      <c r="B18" s="28" t="inlineStr">
        <is>
          <t>G&amp;A salaries, payroll taxes and benefits</t>
        </is>
      </c>
      <c r="C18" s="28" t="inlineStr">
        <is>
          <t>Operating expense: G&amp;A</t>
        </is>
      </c>
      <c r="D18" s="28" t="inlineStr"/>
    </row>
    <row r="19">
      <c r="A19" s="28" t="inlineStr">
        <is>
          <t>Office rent, coworking, utilities</t>
        </is>
      </c>
      <c r="B19" s="28" t="inlineStr">
        <is>
          <t>Rent and office</t>
        </is>
      </c>
      <c r="C19" s="28" t="inlineStr">
        <is>
          <t>Operating expense: G&amp;A</t>
        </is>
      </c>
      <c r="D19" s="28" t="inlineStr">
        <is>
          <t>Some companies allocate rent to every department. If you do, do it the same way every month.</t>
        </is>
      </c>
    </row>
    <row r="20">
      <c r="A20" s="28" t="inlineStr">
        <is>
          <t>Outside counsel, auditors, tax advisors, bookkeeping</t>
        </is>
      </c>
      <c r="B20" s="28" t="inlineStr">
        <is>
          <t>Legal, audit and accounting</t>
        </is>
      </c>
      <c r="C20" s="28" t="inlineStr">
        <is>
          <t>Operating expense: G&amp;A</t>
        </is>
      </c>
      <c r="D20" s="28" t="inlineStr"/>
    </row>
    <row r="21">
      <c r="A21" s="28" t="inlineStr">
        <is>
          <t>Insurance, bank fees, company-wide software</t>
        </is>
      </c>
      <c r="B21" s="28" t="inlineStr">
        <is>
          <t>Insurance and other G&amp;A</t>
        </is>
      </c>
      <c r="C21" s="28" t="inlineStr">
        <is>
          <t>Operating expense: G&amp;A</t>
        </is>
      </c>
      <c r="D21" s="28" t="inlineStr"/>
    </row>
    <row r="22">
      <c r="A22" s="28" t="inlineStr">
        <is>
          <t>Depreciation of laptops and equipment, amortization of capitalized software</t>
        </is>
      </c>
      <c r="B22" s="28" t="inlineStr">
        <is>
          <t>Depreciation and amortization</t>
        </is>
      </c>
      <c r="C22" s="28" t="inlineStr">
        <is>
          <t>Below EBITDA</t>
        </is>
      </c>
      <c r="D22" s="28" t="inlineStr">
        <is>
          <t>Kept out of the department lines so EBITDA is clean.</t>
        </is>
      </c>
    </row>
    <row r="23">
      <c r="A23" s="28" t="inlineStr">
        <is>
          <t>Interest on cash and treasury bills</t>
        </is>
      </c>
      <c r="B23" s="28" t="inlineStr">
        <is>
          <t>Interest income</t>
        </is>
      </c>
      <c r="C23" s="28" t="inlineStr">
        <is>
          <t>Other income and expense</t>
        </is>
      </c>
      <c r="D23" s="28" t="inlineStr"/>
    </row>
    <row r="24">
      <c r="A24" s="28" t="inlineStr">
        <is>
          <t>Interest on venture debt or a credit line</t>
        </is>
      </c>
      <c r="B24" s="28" t="inlineStr">
        <is>
          <t>Interest expense</t>
        </is>
      </c>
      <c r="C24" s="28" t="inlineStr">
        <is>
          <t>Other income and expense</t>
        </is>
      </c>
      <c r="D24" s="28" t="inlineStr"/>
    </row>
    <row r="25">
      <c r="A25" s="28" t="inlineStr">
        <is>
          <t>Foreign exchange gains and losses</t>
        </is>
      </c>
      <c r="B25" s="28" t="inlineStr">
        <is>
          <t>Other income or expense, net</t>
        </is>
      </c>
      <c r="C25" s="28" t="inlineStr">
        <is>
          <t>Other income and expense</t>
        </is>
      </c>
      <c r="D25" s="28" t="inlineStr"/>
    </row>
    <row r="26">
      <c r="A26" s="28" t="inlineStr">
        <is>
          <t>Federal, state and foreign income taxes</t>
        </is>
      </c>
      <c r="B26" s="28" t="inlineStr">
        <is>
          <t>Income tax expense</t>
        </is>
      </c>
      <c r="C26" s="28" t="inlineStr">
        <is>
          <t>Taxes</t>
        </is>
      </c>
      <c r="D26" s="28" t="inlineStr">
        <is>
          <t>Sales tax and payroll tax are not income tax.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2026-10-25T17:25:38Z</dcterms:created>
  <dcterms:modified xmlns:dcterms="http://purl.org/dc/terms/" xmlns:xsi="http://www.w3.org/2001/XMLSchema-instance" xsi:type="dcterms:W3CDTF">2026-10-25T17:25:38Z</dcterms:modified>
</cp:coreProperties>
</file>