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3-week cash flow" sheetId="2" state="visible" r:id="rId2"/>
    <sheet xmlns:r="http://schemas.openxmlformats.org/officeDocument/2006/relationships" name="Inputs" sheetId="3" state="visible" r:id="rId3"/>
    <sheet xmlns:r="http://schemas.openxmlformats.org/officeDocument/2006/relationships" name="AR aging" sheetId="4" state="visible" r:id="rId4"/>
    <sheet xmlns:r="http://schemas.openxmlformats.org/officeDocument/2006/relationships" name="Billings and pipeline" sheetId="5" state="visible" r:id="rId5"/>
    <sheet xmlns:r="http://schemas.openxmlformats.org/officeDocument/2006/relationships" name="Payroll" sheetId="6" state="visible" r:id="rId6"/>
    <sheet xmlns:r="http://schemas.openxmlformats.org/officeDocument/2006/relationships" name="AP" sheetId="7" state="visible" r:id="rId7"/>
    <sheet xmlns:r="http://schemas.openxmlformats.org/officeDocument/2006/relationships" name="Variance" sheetId="8" state="visible" r:id="rId8"/>
  </sheets>
  <definedNames/>
  <calcPr calcId="124519" fullCalcOnLoad="1"/>
</workbook>
</file>

<file path=xl/styles.xml><?xml version="1.0" encoding="utf-8"?>
<styleSheet xmlns="http://schemas.openxmlformats.org/spreadsheetml/2006/main">
  <numFmts count="4">
    <numFmt numFmtId="164" formatCode="mmm d, yyyy"/>
    <numFmt numFmtId="165" formatCode="#,##0;[Red]-#,##0;&quot;-&quot;"/>
    <numFmt numFmtId="166" formatCode="mmm d"/>
    <numFmt numFmtId="167" formatCode="0.0%"/>
  </numFmts>
  <fonts count="5">
    <font>
      <name val="Calibri"/>
      <family val="2"/>
      <color theme="1"/>
      <sz val="11"/>
      <scheme val="minor"/>
    </font>
    <font>
      <b val="1"/>
      <sz val="14"/>
    </font>
    <font>
      <i val="1"/>
      <color rgb="00666666"/>
      <sz val="9"/>
    </font>
    <font>
      <b val="1"/>
    </font>
    <font>
      <b val="1"/>
      <color rgb="00FFFFFF"/>
    </font>
  </fonts>
  <fills count="6">
    <fill>
      <patternFill/>
    </fill>
    <fill>
      <patternFill patternType="gray125"/>
    </fill>
    <fill>
      <patternFill patternType="solid">
        <fgColor rgb="00FFF4C2"/>
      </patternFill>
    </fill>
    <fill>
      <patternFill patternType="solid">
        <fgColor rgb="00F3F1EE"/>
      </patternFill>
    </fill>
    <fill>
      <patternFill patternType="solid">
        <fgColor rgb="001F1F1F"/>
      </patternFill>
    </fill>
    <fill>
      <patternFill patternType="solid">
        <fgColor rgb="00F7F7F7"/>
      </patternFill>
    </fill>
  </fills>
  <borders count="2">
    <border>
      <left/>
      <right/>
      <top/>
      <bottom/>
      <diagonal/>
    </border>
    <border>
      <top style="thin">
        <color rgb="00888888"/>
      </top>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0" fillId="3" borderId="0" pivotButton="0" quotePrefix="0" xfId="0"/>
    <xf numFmtId="0" fontId="3" fillId="3" borderId="0" applyAlignment="1" pivotButton="0" quotePrefix="0" xfId="0">
      <alignment horizontal="right"/>
    </xf>
    <xf numFmtId="0" fontId="3" fillId="3" borderId="0" applyAlignment="1" pivotButton="0" quotePrefix="0" xfId="0">
      <alignment horizontal="right" wrapText="1"/>
    </xf>
    <xf numFmtId="166" fontId="0" fillId="0" borderId="0" pivotButton="0" quotePrefix="0" xfId="0"/>
    <xf numFmtId="0" fontId="3" fillId="0" borderId="0" pivotButton="0" quotePrefix="0" xfId="0"/>
    <xf numFmtId="165" fontId="0" fillId="0" borderId="0" pivotButton="0" quotePrefix="0" xfId="0"/>
    <xf numFmtId="0" fontId="4" fillId="4" borderId="0" pivotButton="0" quotePrefix="0" xfId="0"/>
    <xf numFmtId="165" fontId="0" fillId="2" borderId="0" pivotButton="0" quotePrefix="0" xfId="0"/>
    <xf numFmtId="165" fontId="3" fillId="5" borderId="1" pivotButton="0" quotePrefix="0" xfId="0"/>
    <xf numFmtId="0" fontId="3" fillId="0" borderId="1" pivotButton="0" quotePrefix="0" xfId="0"/>
    <xf numFmtId="165" fontId="3" fillId="0" borderId="1" pivotButton="0" quotePrefix="0" xfId="0"/>
    <xf numFmtId="0" fontId="0" fillId="0" borderId="0" applyAlignment="1" pivotButton="0" quotePrefix="0" xfId="0">
      <alignment horizontal="right"/>
    </xf>
    <xf numFmtId="165" fontId="3" fillId="0" borderId="0" applyAlignment="1" pivotButton="0" quotePrefix="0" xfId="0">
      <alignment horizontal="right"/>
    </xf>
    <xf numFmtId="1" fontId="3" fillId="0" borderId="0" applyAlignment="1" pivotButton="0" quotePrefix="0" xfId="0">
      <alignment horizontal="right"/>
    </xf>
    <xf numFmtId="0" fontId="0" fillId="2" borderId="0" pivotButton="0" quotePrefix="0" xfId="0"/>
    <xf numFmtId="164" fontId="0" fillId="2" borderId="0" pivotButton="0" quotePrefix="0" xfId="0"/>
    <xf numFmtId="0" fontId="3" fillId="3" borderId="0" pivotButton="0" quotePrefix="0" xfId="0"/>
    <xf numFmtId="9" fontId="0" fillId="2" borderId="0" pivotButton="0" quotePrefix="0" xfId="0"/>
    <xf numFmtId="1" fontId="0" fillId="2" borderId="0" pivotButton="0" quotePrefix="0" xfId="0"/>
    <xf numFmtId="0" fontId="3" fillId="3" borderId="0" applyAlignment="1" pivotButton="0" quotePrefix="0" xfId="0">
      <alignment wrapText="1"/>
    </xf>
    <xf numFmtId="1" fontId="0" fillId="0" borderId="0" pivotButton="0" quotePrefix="0" xfId="0"/>
    <xf numFmtId="9" fontId="0" fillId="0" borderId="0" pivotButton="0" quotePrefix="0" xfId="0"/>
    <xf numFmtId="164" fontId="0" fillId="0" borderId="0" pivotButton="0" quotePrefix="0" xfId="0"/>
    <xf numFmtId="167" fontId="0" fillId="0" borderId="0" pivotButton="0" quotePrefix="0" xfId="0"/>
    <xf numFmtId="165" fontId="3" fillId="0" borderId="0" pivotButton="0" quotePrefix="0" xfId="0"/>
  </cellXfs>
  <cellStyles count="1">
    <cellStyle name="Normal" xfId="0" builtinId="0" hidden="0"/>
  </cellStyles>
  <dxfs count="1">
    <dxf>
      <font>
        <b val="1"/>
        <color rgb="009C1C12"/>
      </font>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32"/>
  <sheetViews>
    <sheetView workbookViewId="0">
      <selection activeCell="A1" sqref="A1"/>
    </sheetView>
  </sheetViews>
  <sheetFormatPr baseColWidth="8" defaultRowHeight="15"/>
  <cols>
    <col width="4" customWidth="1" min="1" max="1"/>
    <col width="110" customWidth="1" min="2" max="2"/>
  </cols>
  <sheetData>
    <row r="2">
      <c r="B2" s="1" t="inlineStr">
        <is>
          <t>ORM 13-Week Cash Flow Forecast Template</t>
        </is>
      </c>
    </row>
    <row r="3">
      <c r="B3" s="2" t="inlineStr">
        <is>
          <t>Blank template: same formulas, no numbers. Yellow cells are inputs.</t>
        </is>
      </c>
    </row>
    <row r="5">
      <c r="B5" s="3" t="inlineStr">
        <is>
          <t>How it works</t>
        </is>
      </c>
    </row>
    <row r="6">
      <c r="B6" s="4" t="inlineStr">
        <is>
          <t>A direct-method cash forecast: cash in and cash out by week for the next 13 weeks, Monday to Sunday.</t>
        </is>
      </c>
    </row>
    <row r="7">
      <c r="B7" s="4" t="inlineStr">
        <is>
          <t>Receipts come from your open invoices (AR aging), signed and expected billings, and weighted pipeline. Disbursements come from payroll dates, open bills (AP) and weekly lines you type in.</t>
        </is>
      </c>
    </row>
    <row r="8">
      <c r="B8" s="4" t="inlineStr">
        <is>
          <t>Closing cash is checked against your minimum cash line every week. Yellow cells are inputs. Everything else is a formula.</t>
        </is>
      </c>
    </row>
    <row r="9">
      <c r="B9" s="4" t="inlineStr"/>
    </row>
    <row r="10">
      <c r="B10" s="3" t="inlineStr">
        <is>
          <t>Every Monday, in this order</t>
        </is>
      </c>
    </row>
    <row r="11">
      <c r="B11" s="4" t="inlineStr">
        <is>
          <t>1. Inputs: set Week 1 start to this Monday, enter opening cash from the bank (all accounts), your minimum cash line and the undrawn credit line.</t>
        </is>
      </c>
    </row>
    <row r="12">
      <c r="B12" s="4" t="inlineStr">
        <is>
          <t>2. AR aging: paste open invoices (customer, invoice, open amount, due date). The bucket, collection % and expected pay week fill in.</t>
        </is>
      </c>
    </row>
    <row r="13">
      <c r="B13" s="4" t="inlineStr">
        <is>
          <t>3. Billings and pipeline: list invoices you will send in the next 13 weeks (monthly billing, installments, renewals) and pipeline deals with close date and probability.</t>
        </is>
      </c>
    </row>
    <row r="14">
      <c r="B14" s="4" t="inlineStr">
        <is>
          <t>4. Payroll: confirm the first pay date in the window, net pay and payroll taxes per run. Overwrite a row for a bonus run.</t>
        </is>
      </c>
    </row>
    <row r="15">
      <c r="B15" s="4" t="inlineStr">
        <is>
          <t>5. AP: paste open bills with due dates. Use the pay date override column to hold or speed up a payment.</t>
        </is>
      </c>
    </row>
    <row r="16">
      <c r="B16" s="4" t="inlineStr">
        <is>
          <t>6. 13-week cash flow: type the weekly lines that have no list (benefits, commissions, rent, debt service, taxes, capex, one-time items).</t>
        </is>
      </c>
    </row>
    <row r="17">
      <c r="B17" s="4" t="inlineStr">
        <is>
          <t>7. Variance: before you roll forward, enter last week's forecast vs actual for the week that ended, and last week's totals for the 12 weeks both versions share.</t>
        </is>
      </c>
    </row>
    <row r="18">
      <c r="B18" s="4" t="inlineStr">
        <is>
          <t>8. Read the summary: lowest cash week, weeks below minimum, first week below minimum. Decide what to do this week, not in week 11.</t>
        </is>
      </c>
    </row>
    <row r="19">
      <c r="B19" s="4" t="inlineStr"/>
    </row>
    <row r="20">
      <c r="B20" s="3" t="inlineStr">
        <is>
          <t>Formulas in words</t>
        </is>
      </c>
    </row>
    <row r="21">
      <c r="B21" s="4" t="inlineStr">
        <is>
          <t>Week number of a date = INT((date - Week 1 start) / 7) + 1. Dates before the window go to week 1. Week 14 and later show in the Beyond week 13 column.</t>
        </is>
      </c>
    </row>
    <row r="22">
      <c r="B22" s="4" t="inlineStr">
        <is>
          <t>AR expected pay date = later of due date and Week 1 start, plus the bucket's days to pay. Expected cash = open amount x the bucket's collection %.</t>
        </is>
      </c>
    </row>
    <row r="23">
      <c r="B23" s="4" t="inlineStr">
        <is>
          <t>Billings and pipeline expected pay date = invoice (or close) date + payment terms + days late. Expected cash = amount x probability.</t>
        </is>
      </c>
    </row>
    <row r="24">
      <c r="B24" s="4" t="inlineStr">
        <is>
          <t>Payroll tax deposit date = pay date + deposit lag. Under the IRS semiweekly schedule, taxes on Wednesday to Friday paydays are due by the following Wednesday (IRS Publication 15).</t>
        </is>
      </c>
    </row>
    <row r="25">
      <c r="B25" s="4" t="inlineStr">
        <is>
          <t>Closing cash = opening cash + total receipts - total disbursements. Next week's opening cash = this week's closing cash.</t>
        </is>
      </c>
    </row>
    <row r="26">
      <c r="B26" s="4" t="inlineStr">
        <is>
          <t>Cushion = closing cash - minimum cash line. Liquidity = closing cash + undrawn credit line.</t>
        </is>
      </c>
    </row>
    <row r="27">
      <c r="B27" s="4" t="inlineStr"/>
    </row>
    <row r="28">
      <c r="B28" s="3" t="inlineStr">
        <is>
          <t>Rules that keep it honest</t>
        </is>
      </c>
    </row>
    <row r="29">
      <c r="B29" s="4" t="inlineStr">
        <is>
          <t>Cash only. Bookings, ARR and recognized revenue do not go here. A deal closed today on net 30 terms is cash in about five to six weeks.</t>
        </is>
      </c>
    </row>
    <row r="30">
      <c r="B30" s="4" t="inlineStr">
        <is>
          <t>Use your own payment history for the bucket table. The defaults are placeholders, not benchmarks.</t>
        </is>
      </c>
    </row>
    <row r="31">
      <c r="B31" s="4" t="inlineStr">
        <is>
          <t>Keep last week's file. The Variance tab only works if you compare against the version you actually sent.</t>
        </is>
      </c>
    </row>
    <row r="32">
      <c r="B32" s="4" t="inlineStr">
        <is>
          <t>Made by ORM Technologies, orm-tech.com/tools/13-week-cash-flow-template/. Free to use and share.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1"/>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6"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4" customWidth="1" min="15" max="15"/>
    <col width="14" customWidth="1" min="16" max="16"/>
    <col width="16" customWidth="1" min="17" max="17"/>
  </cols>
  <sheetData>
    <row r="1">
      <c r="A1" s="1" t="inlineStr">
        <is>
          <t>13-week cash flow forecast</t>
        </is>
      </c>
    </row>
    <row r="2">
      <c r="A2" s="2">
        <f>IF(Inputs!B3="","Company",Inputs!B3)</f>
        <v/>
      </c>
    </row>
    <row r="4" ht="44" customHeight="1">
      <c r="A4" s="5" t="inlineStr">
        <is>
          <t>Week</t>
        </is>
      </c>
      <c r="B4" s="6" t="n">
        <v>1</v>
      </c>
      <c r="C4" s="6" t="n">
        <v>2</v>
      </c>
      <c r="D4" s="6" t="n">
        <v>3</v>
      </c>
      <c r="E4" s="6" t="n">
        <v>4</v>
      </c>
      <c r="F4" s="6" t="n">
        <v>5</v>
      </c>
      <c r="G4" s="6" t="n">
        <v>6</v>
      </c>
      <c r="H4" s="6" t="n">
        <v>7</v>
      </c>
      <c r="I4" s="6" t="n">
        <v>8</v>
      </c>
      <c r="J4" s="6" t="n">
        <v>9</v>
      </c>
      <c r="K4" s="6" t="n">
        <v>10</v>
      </c>
      <c r="L4" s="6" t="n">
        <v>11</v>
      </c>
      <c r="M4" s="6" t="n">
        <v>12</v>
      </c>
      <c r="N4" s="6" t="n">
        <v>13</v>
      </c>
      <c r="O4" s="7" t="inlineStr">
        <is>
          <t>Total, 13 weeks</t>
        </is>
      </c>
      <c r="P4" s="7" t="inlineStr">
        <is>
          <t>Beyond week 13</t>
        </is>
      </c>
      <c r="Q4" s="7" t="inlineStr">
        <is>
          <t>Change vs last week's version (wks 1 to 12)</t>
        </is>
      </c>
    </row>
    <row r="5">
      <c r="A5" t="inlineStr">
        <is>
          <t>Week starting (Monday)</t>
        </is>
      </c>
      <c r="B5" s="8">
        <f>IF(Inputs!$B$4="","",Inputs!$B$4+7*(B4-1))</f>
        <v/>
      </c>
      <c r="C5" s="8">
        <f>IF(Inputs!$B$4="","",Inputs!$B$4+7*(C4-1))</f>
        <v/>
      </c>
      <c r="D5" s="8">
        <f>IF(Inputs!$B$4="","",Inputs!$B$4+7*(D4-1))</f>
        <v/>
      </c>
      <c r="E5" s="8">
        <f>IF(Inputs!$B$4="","",Inputs!$B$4+7*(E4-1))</f>
        <v/>
      </c>
      <c r="F5" s="8">
        <f>IF(Inputs!$B$4="","",Inputs!$B$4+7*(F4-1))</f>
        <v/>
      </c>
      <c r="G5" s="8">
        <f>IF(Inputs!$B$4="","",Inputs!$B$4+7*(G4-1))</f>
        <v/>
      </c>
      <c r="H5" s="8">
        <f>IF(Inputs!$B$4="","",Inputs!$B$4+7*(H4-1))</f>
        <v/>
      </c>
      <c r="I5" s="8">
        <f>IF(Inputs!$B$4="","",Inputs!$B$4+7*(I4-1))</f>
        <v/>
      </c>
      <c r="J5" s="8">
        <f>IF(Inputs!$B$4="","",Inputs!$B$4+7*(J4-1))</f>
        <v/>
      </c>
      <c r="K5" s="8">
        <f>IF(Inputs!$B$4="","",Inputs!$B$4+7*(K4-1))</f>
        <v/>
      </c>
      <c r="L5" s="8">
        <f>IF(Inputs!$B$4="","",Inputs!$B$4+7*(L4-1))</f>
        <v/>
      </c>
      <c r="M5" s="8">
        <f>IF(Inputs!$B$4="","",Inputs!$B$4+7*(M4-1))</f>
        <v/>
      </c>
      <c r="N5" s="8">
        <f>IF(Inputs!$B$4="","",Inputs!$B$4+7*(N4-1))</f>
        <v/>
      </c>
    </row>
    <row r="6">
      <c r="A6" t="inlineStr">
        <is>
          <t>Week ending (Sunday)</t>
        </is>
      </c>
      <c r="B6" s="8">
        <f>IF(B5="","",B5+6)</f>
        <v/>
      </c>
      <c r="C6" s="8">
        <f>IF(C5="","",C5+6)</f>
        <v/>
      </c>
      <c r="D6" s="8">
        <f>IF(D5="","",D5+6)</f>
        <v/>
      </c>
      <c r="E6" s="8">
        <f>IF(E5="","",E5+6)</f>
        <v/>
      </c>
      <c r="F6" s="8">
        <f>IF(F5="","",F5+6)</f>
        <v/>
      </c>
      <c r="G6" s="8">
        <f>IF(G5="","",G5+6)</f>
        <v/>
      </c>
      <c r="H6" s="8">
        <f>IF(H5="","",H5+6)</f>
        <v/>
      </c>
      <c r="I6" s="8">
        <f>IF(I5="","",I5+6)</f>
        <v/>
      </c>
      <c r="J6" s="8">
        <f>IF(J5="","",J5+6)</f>
        <v/>
      </c>
      <c r="K6" s="8">
        <f>IF(K5="","",K5+6)</f>
        <v/>
      </c>
      <c r="L6" s="8">
        <f>IF(L5="","",L5+6)</f>
        <v/>
      </c>
      <c r="M6" s="8">
        <f>IF(M5="","",M5+6)</f>
        <v/>
      </c>
      <c r="N6" s="8">
        <f>IF(N5="","",N5+6)</f>
        <v/>
      </c>
    </row>
    <row r="8">
      <c r="A8" s="9" t="inlineStr">
        <is>
          <t>Opening cash</t>
        </is>
      </c>
      <c r="B8" s="10">
        <f>N(Inputs!B5)</f>
        <v/>
      </c>
      <c r="C8" s="10">
        <f>B32</f>
        <v/>
      </c>
      <c r="D8" s="10">
        <f>C32</f>
        <v/>
      </c>
      <c r="E8" s="10">
        <f>D32</f>
        <v/>
      </c>
      <c r="F8" s="10">
        <f>E32</f>
        <v/>
      </c>
      <c r="G8" s="10">
        <f>F32</f>
        <v/>
      </c>
      <c r="H8" s="10">
        <f>G32</f>
        <v/>
      </c>
      <c r="I8" s="10">
        <f>H32</f>
        <v/>
      </c>
      <c r="J8" s="10">
        <f>I32</f>
        <v/>
      </c>
      <c r="K8" s="10">
        <f>J32</f>
        <v/>
      </c>
      <c r="L8" s="10">
        <f>K32</f>
        <v/>
      </c>
      <c r="M8" s="10">
        <f>L32</f>
        <v/>
      </c>
      <c r="N8" s="10">
        <f>M32</f>
        <v/>
      </c>
      <c r="O8" s="10">
        <f>B8</f>
        <v/>
      </c>
    </row>
    <row r="10">
      <c r="A10" s="11" t="inlineStr">
        <is>
          <t>RECEIPTS</t>
        </is>
      </c>
      <c r="B10" s="11" t="n"/>
      <c r="C10" s="11" t="n"/>
      <c r="D10" s="11" t="n"/>
      <c r="E10" s="11" t="n"/>
      <c r="F10" s="11" t="n"/>
      <c r="G10" s="11" t="n"/>
      <c r="H10" s="11" t="n"/>
      <c r="I10" s="11" t="n"/>
      <c r="J10" s="11" t="n"/>
      <c r="K10" s="11" t="n"/>
      <c r="L10" s="11" t="n"/>
      <c r="M10" s="11" t="n"/>
      <c r="N10" s="11" t="n"/>
      <c r="O10" s="11" t="n"/>
      <c r="P10" s="11" t="n"/>
      <c r="Q10" s="11" t="n"/>
    </row>
    <row r="11">
      <c r="A11" t="inlineStr">
        <is>
          <t>Collections from AR</t>
        </is>
      </c>
      <c r="B11" s="10">
        <f>SUMIF('AR aging'!$J$6:$J$205,B$4,'AR aging'!$K$6:$K$205)</f>
        <v/>
      </c>
      <c r="C11" s="10">
        <f>SUMIF('AR aging'!$J$6:$J$205,C$4,'AR aging'!$K$6:$K$205)</f>
        <v/>
      </c>
      <c r="D11" s="10">
        <f>SUMIF('AR aging'!$J$6:$J$205,D$4,'AR aging'!$K$6:$K$205)</f>
        <v/>
      </c>
      <c r="E11" s="10">
        <f>SUMIF('AR aging'!$J$6:$J$205,E$4,'AR aging'!$K$6:$K$205)</f>
        <v/>
      </c>
      <c r="F11" s="10">
        <f>SUMIF('AR aging'!$J$6:$J$205,F$4,'AR aging'!$K$6:$K$205)</f>
        <v/>
      </c>
      <c r="G11" s="10">
        <f>SUMIF('AR aging'!$J$6:$J$205,G$4,'AR aging'!$K$6:$K$205)</f>
        <v/>
      </c>
      <c r="H11" s="10">
        <f>SUMIF('AR aging'!$J$6:$J$205,H$4,'AR aging'!$K$6:$K$205)</f>
        <v/>
      </c>
      <c r="I11" s="10">
        <f>SUMIF('AR aging'!$J$6:$J$205,I$4,'AR aging'!$K$6:$K$205)</f>
        <v/>
      </c>
      <c r="J11" s="10">
        <f>SUMIF('AR aging'!$J$6:$J$205,J$4,'AR aging'!$K$6:$K$205)</f>
        <v/>
      </c>
      <c r="K11" s="10">
        <f>SUMIF('AR aging'!$J$6:$J$205,K$4,'AR aging'!$K$6:$K$205)</f>
        <v/>
      </c>
      <c r="L11" s="10">
        <f>SUMIF('AR aging'!$J$6:$J$205,L$4,'AR aging'!$K$6:$K$205)</f>
        <v/>
      </c>
      <c r="M11" s="10">
        <f>SUMIF('AR aging'!$J$6:$J$205,M$4,'AR aging'!$K$6:$K$205)</f>
        <v/>
      </c>
      <c r="N11" s="10">
        <f>SUMIF('AR aging'!$J$6:$J$205,N$4,'AR aging'!$K$6:$K$205)</f>
        <v/>
      </c>
      <c r="O11" s="10">
        <f>SUM(B11:N11)</f>
        <v/>
      </c>
      <c r="P11" s="10">
        <f>SUMIF('AR aging'!$J$6:$J$205,"&gt;13",'AR aging'!$K$6:$K$205)</f>
        <v/>
      </c>
      <c r="Q11" s="10">
        <f>Variance!E26</f>
        <v/>
      </c>
    </row>
    <row r="12">
      <c r="A12" t="inlineStr">
        <is>
          <t>Signed and scheduled billings</t>
        </is>
      </c>
      <c r="B12" s="10">
        <f>SUMIFS('Billings and pipeline'!$J$6:$J$105,'Billings and pipeline'!$I$6:$I$105,B$4,'Billings and pipeline'!$A$6:$A$105,"&lt;&gt;Pipeline")</f>
        <v/>
      </c>
      <c r="C12" s="10">
        <f>SUMIFS('Billings and pipeline'!$J$6:$J$105,'Billings and pipeline'!$I$6:$I$105,C$4,'Billings and pipeline'!$A$6:$A$105,"&lt;&gt;Pipeline")</f>
        <v/>
      </c>
      <c r="D12" s="10">
        <f>SUMIFS('Billings and pipeline'!$J$6:$J$105,'Billings and pipeline'!$I$6:$I$105,D$4,'Billings and pipeline'!$A$6:$A$105,"&lt;&gt;Pipeline")</f>
        <v/>
      </c>
      <c r="E12" s="10">
        <f>SUMIFS('Billings and pipeline'!$J$6:$J$105,'Billings and pipeline'!$I$6:$I$105,E$4,'Billings and pipeline'!$A$6:$A$105,"&lt;&gt;Pipeline")</f>
        <v/>
      </c>
      <c r="F12" s="10">
        <f>SUMIFS('Billings and pipeline'!$J$6:$J$105,'Billings and pipeline'!$I$6:$I$105,F$4,'Billings and pipeline'!$A$6:$A$105,"&lt;&gt;Pipeline")</f>
        <v/>
      </c>
      <c r="G12" s="10">
        <f>SUMIFS('Billings and pipeline'!$J$6:$J$105,'Billings and pipeline'!$I$6:$I$105,G$4,'Billings and pipeline'!$A$6:$A$105,"&lt;&gt;Pipeline")</f>
        <v/>
      </c>
      <c r="H12" s="10">
        <f>SUMIFS('Billings and pipeline'!$J$6:$J$105,'Billings and pipeline'!$I$6:$I$105,H$4,'Billings and pipeline'!$A$6:$A$105,"&lt;&gt;Pipeline")</f>
        <v/>
      </c>
      <c r="I12" s="10">
        <f>SUMIFS('Billings and pipeline'!$J$6:$J$105,'Billings and pipeline'!$I$6:$I$105,I$4,'Billings and pipeline'!$A$6:$A$105,"&lt;&gt;Pipeline")</f>
        <v/>
      </c>
      <c r="J12" s="10">
        <f>SUMIFS('Billings and pipeline'!$J$6:$J$105,'Billings and pipeline'!$I$6:$I$105,J$4,'Billings and pipeline'!$A$6:$A$105,"&lt;&gt;Pipeline")</f>
        <v/>
      </c>
      <c r="K12" s="10">
        <f>SUMIFS('Billings and pipeline'!$J$6:$J$105,'Billings and pipeline'!$I$6:$I$105,K$4,'Billings and pipeline'!$A$6:$A$105,"&lt;&gt;Pipeline")</f>
        <v/>
      </c>
      <c r="L12" s="10">
        <f>SUMIFS('Billings and pipeline'!$J$6:$J$105,'Billings and pipeline'!$I$6:$I$105,L$4,'Billings and pipeline'!$A$6:$A$105,"&lt;&gt;Pipeline")</f>
        <v/>
      </c>
      <c r="M12" s="10">
        <f>SUMIFS('Billings and pipeline'!$J$6:$J$105,'Billings and pipeline'!$I$6:$I$105,M$4,'Billings and pipeline'!$A$6:$A$105,"&lt;&gt;Pipeline")</f>
        <v/>
      </c>
      <c r="N12" s="10">
        <f>SUMIFS('Billings and pipeline'!$J$6:$J$105,'Billings and pipeline'!$I$6:$I$105,N$4,'Billings and pipeline'!$A$6:$A$105,"&lt;&gt;Pipeline")</f>
        <v/>
      </c>
      <c r="O12" s="10">
        <f>SUM(B12:N12)</f>
        <v/>
      </c>
      <c r="P12" s="10">
        <f>SUMIFS('Billings and pipeline'!$J$6:$J$105,'Billings and pipeline'!$I$6:$I$105,"&gt;13",'Billings and pipeline'!$A$6:$A$105,"&lt;&gt;Pipeline")</f>
        <v/>
      </c>
      <c r="Q12" s="10">
        <f>Variance!E27</f>
        <v/>
      </c>
    </row>
    <row r="13">
      <c r="A13" t="inlineStr">
        <is>
          <t>Pipeline (weighted)</t>
        </is>
      </c>
      <c r="B13" s="10">
        <f>SUMIFS('Billings and pipeline'!$J$6:$J$105,'Billings and pipeline'!$I$6:$I$105,B$4,'Billings and pipeline'!$A$6:$A$105,"Pipeline")</f>
        <v/>
      </c>
      <c r="C13" s="10">
        <f>SUMIFS('Billings and pipeline'!$J$6:$J$105,'Billings and pipeline'!$I$6:$I$105,C$4,'Billings and pipeline'!$A$6:$A$105,"Pipeline")</f>
        <v/>
      </c>
      <c r="D13" s="10">
        <f>SUMIFS('Billings and pipeline'!$J$6:$J$105,'Billings and pipeline'!$I$6:$I$105,D$4,'Billings and pipeline'!$A$6:$A$105,"Pipeline")</f>
        <v/>
      </c>
      <c r="E13" s="10">
        <f>SUMIFS('Billings and pipeline'!$J$6:$J$105,'Billings and pipeline'!$I$6:$I$105,E$4,'Billings and pipeline'!$A$6:$A$105,"Pipeline")</f>
        <v/>
      </c>
      <c r="F13" s="10">
        <f>SUMIFS('Billings and pipeline'!$J$6:$J$105,'Billings and pipeline'!$I$6:$I$105,F$4,'Billings and pipeline'!$A$6:$A$105,"Pipeline")</f>
        <v/>
      </c>
      <c r="G13" s="10">
        <f>SUMIFS('Billings and pipeline'!$J$6:$J$105,'Billings and pipeline'!$I$6:$I$105,G$4,'Billings and pipeline'!$A$6:$A$105,"Pipeline")</f>
        <v/>
      </c>
      <c r="H13" s="10">
        <f>SUMIFS('Billings and pipeline'!$J$6:$J$105,'Billings and pipeline'!$I$6:$I$105,H$4,'Billings and pipeline'!$A$6:$A$105,"Pipeline")</f>
        <v/>
      </c>
      <c r="I13" s="10">
        <f>SUMIFS('Billings and pipeline'!$J$6:$J$105,'Billings and pipeline'!$I$6:$I$105,I$4,'Billings and pipeline'!$A$6:$A$105,"Pipeline")</f>
        <v/>
      </c>
      <c r="J13" s="10">
        <f>SUMIFS('Billings and pipeline'!$J$6:$J$105,'Billings and pipeline'!$I$6:$I$105,J$4,'Billings and pipeline'!$A$6:$A$105,"Pipeline")</f>
        <v/>
      </c>
      <c r="K13" s="10">
        <f>SUMIFS('Billings and pipeline'!$J$6:$J$105,'Billings and pipeline'!$I$6:$I$105,K$4,'Billings and pipeline'!$A$6:$A$105,"Pipeline")</f>
        <v/>
      </c>
      <c r="L13" s="10">
        <f>SUMIFS('Billings and pipeline'!$J$6:$J$105,'Billings and pipeline'!$I$6:$I$105,L$4,'Billings and pipeline'!$A$6:$A$105,"Pipeline")</f>
        <v/>
      </c>
      <c r="M13" s="10">
        <f>SUMIFS('Billings and pipeline'!$J$6:$J$105,'Billings and pipeline'!$I$6:$I$105,M$4,'Billings and pipeline'!$A$6:$A$105,"Pipeline")</f>
        <v/>
      </c>
      <c r="N13" s="10">
        <f>SUMIFS('Billings and pipeline'!$J$6:$J$105,'Billings and pipeline'!$I$6:$I$105,N$4,'Billings and pipeline'!$A$6:$A$105,"Pipeline")</f>
        <v/>
      </c>
      <c r="O13" s="10">
        <f>SUM(B13:N13)</f>
        <v/>
      </c>
      <c r="P13" s="10">
        <f>SUMIFS('Billings and pipeline'!$J$6:$J$105,'Billings and pipeline'!$I$6:$I$105,"&gt;13",'Billings and pipeline'!$A$6:$A$105,"Pipeline")</f>
        <v/>
      </c>
      <c r="Q13" s="10">
        <f>Variance!E28</f>
        <v/>
      </c>
    </row>
    <row r="14">
      <c r="A14" t="inlineStr">
        <is>
          <t>Other receipts</t>
        </is>
      </c>
      <c r="B14" s="12" t="n"/>
      <c r="C14" s="12" t="n"/>
      <c r="D14" s="12" t="n"/>
      <c r="E14" s="12" t="n"/>
      <c r="F14" s="12" t="n"/>
      <c r="G14" s="12" t="n"/>
      <c r="H14" s="12" t="n"/>
      <c r="I14" s="12" t="n"/>
      <c r="J14" s="12" t="n"/>
      <c r="K14" s="12" t="n"/>
      <c r="L14" s="12" t="n"/>
      <c r="M14" s="12" t="n"/>
      <c r="N14" s="12" t="n"/>
      <c r="O14" s="10">
        <f>SUM(B14:N14)</f>
        <v/>
      </c>
      <c r="Q14" s="10">
        <f>Variance!E29</f>
        <v/>
      </c>
    </row>
    <row r="15">
      <c r="A15" s="13" t="inlineStr">
        <is>
          <t>Total receipts</t>
        </is>
      </c>
      <c r="B15" s="13">
        <f>SUM(B11:B14)</f>
        <v/>
      </c>
      <c r="C15" s="13">
        <f>SUM(C11:C14)</f>
        <v/>
      </c>
      <c r="D15" s="13">
        <f>SUM(D11:D14)</f>
        <v/>
      </c>
      <c r="E15" s="13">
        <f>SUM(E11:E14)</f>
        <v/>
      </c>
      <c r="F15" s="13">
        <f>SUM(F11:F14)</f>
        <v/>
      </c>
      <c r="G15" s="13">
        <f>SUM(G11:G14)</f>
        <v/>
      </c>
      <c r="H15" s="13">
        <f>SUM(H11:H14)</f>
        <v/>
      </c>
      <c r="I15" s="13">
        <f>SUM(I11:I14)</f>
        <v/>
      </c>
      <c r="J15" s="13">
        <f>SUM(J11:J14)</f>
        <v/>
      </c>
      <c r="K15" s="13">
        <f>SUM(K11:K14)</f>
        <v/>
      </c>
      <c r="L15" s="13">
        <f>SUM(L11:L14)</f>
        <v/>
      </c>
      <c r="M15" s="13">
        <f>SUM(M11:M14)</f>
        <v/>
      </c>
      <c r="N15" s="13">
        <f>SUM(N11:N14)</f>
        <v/>
      </c>
      <c r="O15" s="13">
        <f>SUM(O11:O14)</f>
        <v/>
      </c>
      <c r="P15" s="13">
        <f>SUM(P11:P14)</f>
        <v/>
      </c>
      <c r="Q15" s="13">
        <f>Variance!E41</f>
        <v/>
      </c>
    </row>
    <row r="17">
      <c r="A17" s="11" t="inlineStr">
        <is>
          <t>DISBURSEMENTS</t>
        </is>
      </c>
      <c r="B17" s="11" t="n"/>
      <c r="C17" s="11" t="n"/>
      <c r="D17" s="11" t="n"/>
      <c r="E17" s="11" t="n"/>
      <c r="F17" s="11" t="n"/>
      <c r="G17" s="11" t="n"/>
      <c r="H17" s="11" t="n"/>
      <c r="I17" s="11" t="n"/>
      <c r="J17" s="11" t="n"/>
      <c r="K17" s="11" t="n"/>
      <c r="L17" s="11" t="n"/>
      <c r="M17" s="11" t="n"/>
      <c r="N17" s="11" t="n"/>
      <c r="O17" s="11" t="n"/>
      <c r="P17" s="11" t="n"/>
      <c r="Q17" s="11" t="n"/>
    </row>
    <row r="18">
      <c r="A18" t="inlineStr">
        <is>
          <t>Payroll net pay</t>
        </is>
      </c>
      <c r="B18" s="10">
        <f>SUMIF(Payroll!$F$11:$F$17,B$4,Payroll!$C$11:$C$17)</f>
        <v/>
      </c>
      <c r="C18" s="10">
        <f>SUMIF(Payroll!$F$11:$F$17,C$4,Payroll!$C$11:$C$17)</f>
        <v/>
      </c>
      <c r="D18" s="10">
        <f>SUMIF(Payroll!$F$11:$F$17,D$4,Payroll!$C$11:$C$17)</f>
        <v/>
      </c>
      <c r="E18" s="10">
        <f>SUMIF(Payroll!$F$11:$F$17,E$4,Payroll!$C$11:$C$17)</f>
        <v/>
      </c>
      <c r="F18" s="10">
        <f>SUMIF(Payroll!$F$11:$F$17,F$4,Payroll!$C$11:$C$17)</f>
        <v/>
      </c>
      <c r="G18" s="10">
        <f>SUMIF(Payroll!$F$11:$F$17,G$4,Payroll!$C$11:$C$17)</f>
        <v/>
      </c>
      <c r="H18" s="10">
        <f>SUMIF(Payroll!$F$11:$F$17,H$4,Payroll!$C$11:$C$17)</f>
        <v/>
      </c>
      <c r="I18" s="10">
        <f>SUMIF(Payroll!$F$11:$F$17,I$4,Payroll!$C$11:$C$17)</f>
        <v/>
      </c>
      <c r="J18" s="10">
        <f>SUMIF(Payroll!$F$11:$F$17,J$4,Payroll!$C$11:$C$17)</f>
        <v/>
      </c>
      <c r="K18" s="10">
        <f>SUMIF(Payroll!$F$11:$F$17,K$4,Payroll!$C$11:$C$17)</f>
        <v/>
      </c>
      <c r="L18" s="10">
        <f>SUMIF(Payroll!$F$11:$F$17,L$4,Payroll!$C$11:$C$17)</f>
        <v/>
      </c>
      <c r="M18" s="10">
        <f>SUMIF(Payroll!$F$11:$F$17,M$4,Payroll!$C$11:$C$17)</f>
        <v/>
      </c>
      <c r="N18" s="10">
        <f>SUMIF(Payroll!$F$11:$F$17,N$4,Payroll!$C$11:$C$17)</f>
        <v/>
      </c>
      <c r="O18" s="10">
        <f>SUM(B18:N18)</f>
        <v/>
      </c>
      <c r="P18" s="10">
        <f>SUMIF(Payroll!$F$11:$F$17,"&gt;13",Payroll!$C$11:$C$17)</f>
        <v/>
      </c>
      <c r="Q18" s="10">
        <f>Variance!E30</f>
        <v/>
      </c>
    </row>
    <row r="19">
      <c r="A19" t="inlineStr">
        <is>
          <t>Payroll taxes</t>
        </is>
      </c>
      <c r="B19" s="10">
        <f>SUMIF(Payroll!$G$11:$G$17,B$4,Payroll!$E$11:$E$17)</f>
        <v/>
      </c>
      <c r="C19" s="10">
        <f>SUMIF(Payroll!$G$11:$G$17,C$4,Payroll!$E$11:$E$17)</f>
        <v/>
      </c>
      <c r="D19" s="10">
        <f>SUMIF(Payroll!$G$11:$G$17,D$4,Payroll!$E$11:$E$17)</f>
        <v/>
      </c>
      <c r="E19" s="10">
        <f>SUMIF(Payroll!$G$11:$G$17,E$4,Payroll!$E$11:$E$17)</f>
        <v/>
      </c>
      <c r="F19" s="10">
        <f>SUMIF(Payroll!$G$11:$G$17,F$4,Payroll!$E$11:$E$17)</f>
        <v/>
      </c>
      <c r="G19" s="10">
        <f>SUMIF(Payroll!$G$11:$G$17,G$4,Payroll!$E$11:$E$17)</f>
        <v/>
      </c>
      <c r="H19" s="10">
        <f>SUMIF(Payroll!$G$11:$G$17,H$4,Payroll!$E$11:$E$17)</f>
        <v/>
      </c>
      <c r="I19" s="10">
        <f>SUMIF(Payroll!$G$11:$G$17,I$4,Payroll!$E$11:$E$17)</f>
        <v/>
      </c>
      <c r="J19" s="10">
        <f>SUMIF(Payroll!$G$11:$G$17,J$4,Payroll!$E$11:$E$17)</f>
        <v/>
      </c>
      <c r="K19" s="10">
        <f>SUMIF(Payroll!$G$11:$G$17,K$4,Payroll!$E$11:$E$17)</f>
        <v/>
      </c>
      <c r="L19" s="10">
        <f>SUMIF(Payroll!$G$11:$G$17,L$4,Payroll!$E$11:$E$17)</f>
        <v/>
      </c>
      <c r="M19" s="10">
        <f>SUMIF(Payroll!$G$11:$G$17,M$4,Payroll!$E$11:$E$17)</f>
        <v/>
      </c>
      <c r="N19" s="10">
        <f>SUMIF(Payroll!$G$11:$G$17,N$4,Payroll!$E$11:$E$17)</f>
        <v/>
      </c>
      <c r="O19" s="10">
        <f>SUM(B19:N19)</f>
        <v/>
      </c>
      <c r="P19" s="10">
        <f>SUMIF(Payroll!$G$11:$G$17,"&gt;13",Payroll!$E$11:$E$17)</f>
        <v/>
      </c>
      <c r="Q19" s="10">
        <f>Variance!E31</f>
        <v/>
      </c>
    </row>
    <row r="20">
      <c r="A20" t="inlineStr">
        <is>
          <t>Benefits and insurance premiums</t>
        </is>
      </c>
      <c r="B20" s="12" t="n"/>
      <c r="C20" s="12" t="n"/>
      <c r="D20" s="12" t="n"/>
      <c r="E20" s="12" t="n"/>
      <c r="F20" s="12" t="n"/>
      <c r="G20" s="12" t="n"/>
      <c r="H20" s="12" t="n"/>
      <c r="I20" s="12" t="n"/>
      <c r="J20" s="12" t="n"/>
      <c r="K20" s="12" t="n"/>
      <c r="L20" s="12" t="n"/>
      <c r="M20" s="12" t="n"/>
      <c r="N20" s="12" t="n"/>
      <c r="O20" s="10">
        <f>SUM(B20:N20)</f>
        <v/>
      </c>
      <c r="Q20" s="10">
        <f>Variance!E32</f>
        <v/>
      </c>
    </row>
    <row r="21">
      <c r="A21" t="inlineStr">
        <is>
          <t>Commissions</t>
        </is>
      </c>
      <c r="B21" s="12" t="n"/>
      <c r="C21" s="12" t="n"/>
      <c r="D21" s="12" t="n"/>
      <c r="E21" s="12" t="n"/>
      <c r="F21" s="12" t="n"/>
      <c r="G21" s="12" t="n"/>
      <c r="H21" s="12" t="n"/>
      <c r="I21" s="12" t="n"/>
      <c r="J21" s="12" t="n"/>
      <c r="K21" s="12" t="n"/>
      <c r="L21" s="12" t="n"/>
      <c r="M21" s="12" t="n"/>
      <c r="N21" s="12" t="n"/>
      <c r="O21" s="10">
        <f>SUM(B21:N21)</f>
        <v/>
      </c>
      <c r="Q21" s="10">
        <f>Variance!E33</f>
        <v/>
      </c>
    </row>
    <row r="22">
      <c r="A22" t="inlineStr">
        <is>
          <t>Rent and facilities</t>
        </is>
      </c>
      <c r="B22" s="12" t="n"/>
      <c r="C22" s="12" t="n"/>
      <c r="D22" s="12" t="n"/>
      <c r="E22" s="12" t="n"/>
      <c r="F22" s="12" t="n"/>
      <c r="G22" s="12" t="n"/>
      <c r="H22" s="12" t="n"/>
      <c r="I22" s="12" t="n"/>
      <c r="J22" s="12" t="n"/>
      <c r="K22" s="12" t="n"/>
      <c r="L22" s="12" t="n"/>
      <c r="M22" s="12" t="n"/>
      <c r="N22" s="12" t="n"/>
      <c r="O22" s="10">
        <f>SUM(B22:N22)</f>
        <v/>
      </c>
      <c r="Q22" s="10">
        <f>Variance!E34</f>
        <v/>
      </c>
    </row>
    <row r="23">
      <c r="A23" t="inlineStr">
        <is>
          <t>Vendors from AP</t>
        </is>
      </c>
      <c r="B23" s="10">
        <f>SUMIF(AP!$G$6:$G$105,B$4,AP!$C$6:$C$105)</f>
        <v/>
      </c>
      <c r="C23" s="10">
        <f>SUMIF(AP!$G$6:$G$105,C$4,AP!$C$6:$C$105)</f>
        <v/>
      </c>
      <c r="D23" s="10">
        <f>SUMIF(AP!$G$6:$G$105,D$4,AP!$C$6:$C$105)</f>
        <v/>
      </c>
      <c r="E23" s="10">
        <f>SUMIF(AP!$G$6:$G$105,E$4,AP!$C$6:$C$105)</f>
        <v/>
      </c>
      <c r="F23" s="10">
        <f>SUMIF(AP!$G$6:$G$105,F$4,AP!$C$6:$C$105)</f>
        <v/>
      </c>
      <c r="G23" s="10">
        <f>SUMIF(AP!$G$6:$G$105,G$4,AP!$C$6:$C$105)</f>
        <v/>
      </c>
      <c r="H23" s="10">
        <f>SUMIF(AP!$G$6:$G$105,H$4,AP!$C$6:$C$105)</f>
        <v/>
      </c>
      <c r="I23" s="10">
        <f>SUMIF(AP!$G$6:$G$105,I$4,AP!$C$6:$C$105)</f>
        <v/>
      </c>
      <c r="J23" s="10">
        <f>SUMIF(AP!$G$6:$G$105,J$4,AP!$C$6:$C$105)</f>
        <v/>
      </c>
      <c r="K23" s="10">
        <f>SUMIF(AP!$G$6:$G$105,K$4,AP!$C$6:$C$105)</f>
        <v/>
      </c>
      <c r="L23" s="10">
        <f>SUMIF(AP!$G$6:$G$105,L$4,AP!$C$6:$C$105)</f>
        <v/>
      </c>
      <c r="M23" s="10">
        <f>SUMIF(AP!$G$6:$G$105,M$4,AP!$C$6:$C$105)</f>
        <v/>
      </c>
      <c r="N23" s="10">
        <f>SUMIF(AP!$G$6:$G$105,N$4,AP!$C$6:$C$105)</f>
        <v/>
      </c>
      <c r="O23" s="10">
        <f>SUM(B23:N23)</f>
        <v/>
      </c>
      <c r="P23" s="10">
        <f>SUMIF(AP!$G$6:$G$105,"&gt;13",AP!$C$6:$C$105)</f>
        <v/>
      </c>
      <c r="Q23" s="10">
        <f>Variance!E35</f>
        <v/>
      </c>
    </row>
    <row r="24">
      <c r="A24" t="inlineStr">
        <is>
          <t>Recurring vendors not yet billed</t>
        </is>
      </c>
      <c r="B24" s="12" t="n"/>
      <c r="C24" s="12" t="n"/>
      <c r="D24" s="12" t="n"/>
      <c r="E24" s="12" t="n"/>
      <c r="F24" s="12" t="n"/>
      <c r="G24" s="12" t="n"/>
      <c r="H24" s="12" t="n"/>
      <c r="I24" s="12" t="n"/>
      <c r="J24" s="12" t="n"/>
      <c r="K24" s="12" t="n"/>
      <c r="L24" s="12" t="n"/>
      <c r="M24" s="12" t="n"/>
      <c r="N24" s="12" t="n"/>
      <c r="O24" s="10">
        <f>SUM(B24:N24)</f>
        <v/>
      </c>
      <c r="Q24" s="10">
        <f>Variance!E36</f>
        <v/>
      </c>
    </row>
    <row r="25">
      <c r="A25" t="inlineStr">
        <is>
          <t>Debt service</t>
        </is>
      </c>
      <c r="B25" s="12" t="n"/>
      <c r="C25" s="12" t="n"/>
      <c r="D25" s="12" t="n"/>
      <c r="E25" s="12" t="n"/>
      <c r="F25" s="12" t="n"/>
      <c r="G25" s="12" t="n"/>
      <c r="H25" s="12" t="n"/>
      <c r="I25" s="12" t="n"/>
      <c r="J25" s="12" t="n"/>
      <c r="K25" s="12" t="n"/>
      <c r="L25" s="12" t="n"/>
      <c r="M25" s="12" t="n"/>
      <c r="N25" s="12" t="n"/>
      <c r="O25" s="10">
        <f>SUM(B25:N25)</f>
        <v/>
      </c>
      <c r="Q25" s="10">
        <f>Variance!E37</f>
        <v/>
      </c>
    </row>
    <row r="26">
      <c r="A26" t="inlineStr">
        <is>
          <t>Sales and other taxes</t>
        </is>
      </c>
      <c r="B26" s="12" t="n"/>
      <c r="C26" s="12" t="n"/>
      <c r="D26" s="12" t="n"/>
      <c r="E26" s="12" t="n"/>
      <c r="F26" s="12" t="n"/>
      <c r="G26" s="12" t="n"/>
      <c r="H26" s="12" t="n"/>
      <c r="I26" s="12" t="n"/>
      <c r="J26" s="12" t="n"/>
      <c r="K26" s="12" t="n"/>
      <c r="L26" s="12" t="n"/>
      <c r="M26" s="12" t="n"/>
      <c r="N26" s="12" t="n"/>
      <c r="O26" s="10">
        <f>SUM(B26:N26)</f>
        <v/>
      </c>
      <c r="Q26" s="10">
        <f>Variance!E38</f>
        <v/>
      </c>
    </row>
    <row r="27">
      <c r="A27" t="inlineStr">
        <is>
          <t>Capital expenditures</t>
        </is>
      </c>
      <c r="B27" s="12" t="n"/>
      <c r="C27" s="12" t="n"/>
      <c r="D27" s="12" t="n"/>
      <c r="E27" s="12" t="n"/>
      <c r="F27" s="12" t="n"/>
      <c r="G27" s="12" t="n"/>
      <c r="H27" s="12" t="n"/>
      <c r="I27" s="12" t="n"/>
      <c r="J27" s="12" t="n"/>
      <c r="K27" s="12" t="n"/>
      <c r="L27" s="12" t="n"/>
      <c r="M27" s="12" t="n"/>
      <c r="N27" s="12" t="n"/>
      <c r="O27" s="10">
        <f>SUM(B27:N27)</f>
        <v/>
      </c>
      <c r="Q27" s="10">
        <f>Variance!E39</f>
        <v/>
      </c>
    </row>
    <row r="28">
      <c r="A28" t="inlineStr">
        <is>
          <t>Other and one-time</t>
        </is>
      </c>
      <c r="B28" s="12" t="n"/>
      <c r="C28" s="12" t="n"/>
      <c r="D28" s="12" t="n"/>
      <c r="E28" s="12" t="n"/>
      <c r="F28" s="12" t="n"/>
      <c r="G28" s="12" t="n"/>
      <c r="H28" s="12" t="n"/>
      <c r="I28" s="12" t="n"/>
      <c r="J28" s="12" t="n"/>
      <c r="K28" s="12" t="n"/>
      <c r="L28" s="12" t="n"/>
      <c r="M28" s="12" t="n"/>
      <c r="N28" s="12" t="n"/>
      <c r="O28" s="10">
        <f>SUM(B28:N28)</f>
        <v/>
      </c>
      <c r="Q28" s="10">
        <f>Variance!E40</f>
        <v/>
      </c>
    </row>
    <row r="29">
      <c r="A29" s="13" t="inlineStr">
        <is>
          <t>Total disbursements</t>
        </is>
      </c>
      <c r="B29" s="13">
        <f>SUM(B18:B28)</f>
        <v/>
      </c>
      <c r="C29" s="13">
        <f>SUM(C18:C28)</f>
        <v/>
      </c>
      <c r="D29" s="13">
        <f>SUM(D18:D28)</f>
        <v/>
      </c>
      <c r="E29" s="13">
        <f>SUM(E18:E28)</f>
        <v/>
      </c>
      <c r="F29" s="13">
        <f>SUM(F18:F28)</f>
        <v/>
      </c>
      <c r="G29" s="13">
        <f>SUM(G18:G28)</f>
        <v/>
      </c>
      <c r="H29" s="13">
        <f>SUM(H18:H28)</f>
        <v/>
      </c>
      <c r="I29" s="13">
        <f>SUM(I18:I28)</f>
        <v/>
      </c>
      <c r="J29" s="13">
        <f>SUM(J18:J28)</f>
        <v/>
      </c>
      <c r="K29" s="13">
        <f>SUM(K18:K28)</f>
        <v/>
      </c>
      <c r="L29" s="13">
        <f>SUM(L18:L28)</f>
        <v/>
      </c>
      <c r="M29" s="13">
        <f>SUM(M18:M28)</f>
        <v/>
      </c>
      <c r="N29" s="13">
        <f>SUM(N18:N28)</f>
        <v/>
      </c>
      <c r="O29" s="13">
        <f>SUM(O18:O28)</f>
        <v/>
      </c>
      <c r="P29" s="13">
        <f>SUM(P18:P28)</f>
        <v/>
      </c>
      <c r="Q29" s="13">
        <f>Variance!E42</f>
        <v/>
      </c>
    </row>
    <row r="31">
      <c r="A31" t="inlineStr">
        <is>
          <t>Net cash flow</t>
        </is>
      </c>
      <c r="B31" s="10">
        <f>B15-B29</f>
        <v/>
      </c>
      <c r="C31" s="10">
        <f>C15-C29</f>
        <v/>
      </c>
      <c r="D31" s="10">
        <f>D15-D29</f>
        <v/>
      </c>
      <c r="E31" s="10">
        <f>E15-E29</f>
        <v/>
      </c>
      <c r="F31" s="10">
        <f>F15-F29</f>
        <v/>
      </c>
      <c r="G31" s="10">
        <f>G15-G29</f>
        <v/>
      </c>
      <c r="H31" s="10">
        <f>H15-H29</f>
        <v/>
      </c>
      <c r="I31" s="10">
        <f>I15-I29</f>
        <v/>
      </c>
      <c r="J31" s="10">
        <f>J15-J29</f>
        <v/>
      </c>
      <c r="K31" s="10">
        <f>K15-K29</f>
        <v/>
      </c>
      <c r="L31" s="10">
        <f>L15-L29</f>
        <v/>
      </c>
      <c r="M31" s="10">
        <f>M15-M29</f>
        <v/>
      </c>
      <c r="N31" s="10">
        <f>N15-N29</f>
        <v/>
      </c>
      <c r="O31" s="10">
        <f>SUM(B31:N31)</f>
        <v/>
      </c>
      <c r="Q31" s="10">
        <f>Variance!E43</f>
        <v/>
      </c>
    </row>
    <row r="32">
      <c r="A32" s="14" t="inlineStr">
        <is>
          <t>Closing cash</t>
        </is>
      </c>
      <c r="B32" s="15">
        <f>B8+B31</f>
        <v/>
      </c>
      <c r="C32" s="15">
        <f>C8+C31</f>
        <v/>
      </c>
      <c r="D32" s="15">
        <f>D8+D31</f>
        <v/>
      </c>
      <c r="E32" s="15">
        <f>E8+E31</f>
        <v/>
      </c>
      <c r="F32" s="15">
        <f>F8+F31</f>
        <v/>
      </c>
      <c r="G32" s="15">
        <f>G8+G31</f>
        <v/>
      </c>
      <c r="H32" s="15">
        <f>H8+H31</f>
        <v/>
      </c>
      <c r="I32" s="15">
        <f>I8+I31</f>
        <v/>
      </c>
      <c r="J32" s="15">
        <f>J8+J31</f>
        <v/>
      </c>
      <c r="K32" s="15">
        <f>K8+K31</f>
        <v/>
      </c>
      <c r="L32" s="15">
        <f>L8+L31</f>
        <v/>
      </c>
      <c r="M32" s="15">
        <f>M8+M31</f>
        <v/>
      </c>
      <c r="N32" s="15">
        <f>N8+N31</f>
        <v/>
      </c>
      <c r="O32" s="15">
        <f>N32</f>
        <v/>
      </c>
    </row>
    <row r="33">
      <c r="A33" t="inlineStr">
        <is>
          <t>Minimum cash line</t>
        </is>
      </c>
      <c r="B33" s="10">
        <f>N(Inputs!$B$6)</f>
        <v/>
      </c>
      <c r="C33" s="10">
        <f>N(Inputs!$B$6)</f>
        <v/>
      </c>
      <c r="D33" s="10">
        <f>N(Inputs!$B$6)</f>
        <v/>
      </c>
      <c r="E33" s="10">
        <f>N(Inputs!$B$6)</f>
        <v/>
      </c>
      <c r="F33" s="10">
        <f>N(Inputs!$B$6)</f>
        <v/>
      </c>
      <c r="G33" s="10">
        <f>N(Inputs!$B$6)</f>
        <v/>
      </c>
      <c r="H33" s="10">
        <f>N(Inputs!$B$6)</f>
        <v/>
      </c>
      <c r="I33" s="10">
        <f>N(Inputs!$B$6)</f>
        <v/>
      </c>
      <c r="J33" s="10">
        <f>N(Inputs!$B$6)</f>
        <v/>
      </c>
      <c r="K33" s="10">
        <f>N(Inputs!$B$6)</f>
        <v/>
      </c>
      <c r="L33" s="10">
        <f>N(Inputs!$B$6)</f>
        <v/>
      </c>
      <c r="M33" s="10">
        <f>N(Inputs!$B$6)</f>
        <v/>
      </c>
      <c r="N33" s="10">
        <f>N(Inputs!$B$6)</f>
        <v/>
      </c>
    </row>
    <row r="34">
      <c r="A34" t="inlineStr">
        <is>
          <t>Cushion over minimum</t>
        </is>
      </c>
      <c r="B34" s="10">
        <f>B32-B33</f>
        <v/>
      </c>
      <c r="C34" s="10">
        <f>C32-C33</f>
        <v/>
      </c>
      <c r="D34" s="10">
        <f>D32-D33</f>
        <v/>
      </c>
      <c r="E34" s="10">
        <f>E32-E33</f>
        <v/>
      </c>
      <c r="F34" s="10">
        <f>F32-F33</f>
        <v/>
      </c>
      <c r="G34" s="10">
        <f>G32-G33</f>
        <v/>
      </c>
      <c r="H34" s="10">
        <f>H32-H33</f>
        <v/>
      </c>
      <c r="I34" s="10">
        <f>I32-I33</f>
        <v/>
      </c>
      <c r="J34" s="10">
        <f>J32-J33</f>
        <v/>
      </c>
      <c r="K34" s="10">
        <f>K32-K33</f>
        <v/>
      </c>
      <c r="L34" s="10">
        <f>L32-L33</f>
        <v/>
      </c>
      <c r="M34" s="10">
        <f>M32-M33</f>
        <v/>
      </c>
      <c r="N34" s="10">
        <f>N32-N33</f>
        <v/>
      </c>
    </row>
    <row r="35">
      <c r="A35" t="inlineStr">
        <is>
          <t>Status</t>
        </is>
      </c>
      <c r="B35" s="16">
        <f>IF(B32&lt;B33,"BELOW MIN","OK")</f>
        <v/>
      </c>
      <c r="C35" s="16">
        <f>IF(C32&lt;C33,"BELOW MIN","OK")</f>
        <v/>
      </c>
      <c r="D35" s="16">
        <f>IF(D32&lt;D33,"BELOW MIN","OK")</f>
        <v/>
      </c>
      <c r="E35" s="16">
        <f>IF(E32&lt;E33,"BELOW MIN","OK")</f>
        <v/>
      </c>
      <c r="F35" s="16">
        <f>IF(F32&lt;F33,"BELOW MIN","OK")</f>
        <v/>
      </c>
      <c r="G35" s="16">
        <f>IF(G32&lt;G33,"BELOW MIN","OK")</f>
        <v/>
      </c>
      <c r="H35" s="16">
        <f>IF(H32&lt;H33,"BELOW MIN","OK")</f>
        <v/>
      </c>
      <c r="I35" s="16">
        <f>IF(I32&lt;I33,"BELOW MIN","OK")</f>
        <v/>
      </c>
      <c r="J35" s="16">
        <f>IF(J32&lt;J33,"BELOW MIN","OK")</f>
        <v/>
      </c>
      <c r="K35" s="16">
        <f>IF(K32&lt;K33,"BELOW MIN","OK")</f>
        <v/>
      </c>
      <c r="L35" s="16">
        <f>IF(L32&lt;L33,"BELOW MIN","OK")</f>
        <v/>
      </c>
      <c r="M35" s="16">
        <f>IF(M32&lt;M33,"BELOW MIN","OK")</f>
        <v/>
      </c>
      <c r="N35" s="16">
        <f>IF(N32&lt;N33,"BELOW MIN","OK")</f>
        <v/>
      </c>
    </row>
    <row r="36">
      <c r="A36" t="inlineStr">
        <is>
          <t>Undrawn credit line</t>
        </is>
      </c>
      <c r="B36" s="10">
        <f>N(Inputs!$B$7)</f>
        <v/>
      </c>
      <c r="C36" s="10">
        <f>N(Inputs!$B$7)</f>
        <v/>
      </c>
      <c r="D36" s="10">
        <f>N(Inputs!$B$7)</f>
        <v/>
      </c>
      <c r="E36" s="10">
        <f>N(Inputs!$B$7)</f>
        <v/>
      </c>
      <c r="F36" s="10">
        <f>N(Inputs!$B$7)</f>
        <v/>
      </c>
      <c r="G36" s="10">
        <f>N(Inputs!$B$7)</f>
        <v/>
      </c>
      <c r="H36" s="10">
        <f>N(Inputs!$B$7)</f>
        <v/>
      </c>
      <c r="I36" s="10">
        <f>N(Inputs!$B$7)</f>
        <v/>
      </c>
      <c r="J36" s="10">
        <f>N(Inputs!$B$7)</f>
        <v/>
      </c>
      <c r="K36" s="10">
        <f>N(Inputs!$B$7)</f>
        <v/>
      </c>
      <c r="L36" s="10">
        <f>N(Inputs!$B$7)</f>
        <v/>
      </c>
      <c r="M36" s="10">
        <f>N(Inputs!$B$7)</f>
        <v/>
      </c>
      <c r="N36" s="10">
        <f>N(Inputs!$B$7)</f>
        <v/>
      </c>
    </row>
    <row r="37">
      <c r="A37" t="inlineStr">
        <is>
          <t>Liquidity (cash + undrawn line)</t>
        </is>
      </c>
      <c r="B37" s="10">
        <f>B32+B36</f>
        <v/>
      </c>
      <c r="C37" s="10">
        <f>C32+C36</f>
        <v/>
      </c>
      <c r="D37" s="10">
        <f>D32+D36</f>
        <v/>
      </c>
      <c r="E37" s="10">
        <f>E32+E36</f>
        <v/>
      </c>
      <c r="F37" s="10">
        <f>F32+F36</f>
        <v/>
      </c>
      <c r="G37" s="10">
        <f>G32+G36</f>
        <v/>
      </c>
      <c r="H37" s="10">
        <f>H32+H36</f>
        <v/>
      </c>
      <c r="I37" s="10">
        <f>I32+I36</f>
        <v/>
      </c>
      <c r="J37" s="10">
        <f>J32+J36</f>
        <v/>
      </c>
      <c r="K37" s="10">
        <f>K32+K36</f>
        <v/>
      </c>
      <c r="L37" s="10">
        <f>L32+L36</f>
        <v/>
      </c>
      <c r="M37" s="10">
        <f>M32+M36</f>
        <v/>
      </c>
      <c r="N37" s="10">
        <f>N32+N36</f>
        <v/>
      </c>
    </row>
    <row r="38">
      <c r="A38" s="2" t="inlineStr">
        <is>
          <t>Helper: week if below minimum</t>
        </is>
      </c>
      <c r="B38" s="2">
        <f>IF(B34&lt;0,B4,99)</f>
        <v/>
      </c>
      <c r="C38" s="2">
        <f>IF(C34&lt;0,C4,99)</f>
        <v/>
      </c>
      <c r="D38" s="2">
        <f>IF(D34&lt;0,D4,99)</f>
        <v/>
      </c>
      <c r="E38" s="2">
        <f>IF(E34&lt;0,E4,99)</f>
        <v/>
      </c>
      <c r="F38" s="2">
        <f>IF(F34&lt;0,F4,99)</f>
        <v/>
      </c>
      <c r="G38" s="2">
        <f>IF(G34&lt;0,G4,99)</f>
        <v/>
      </c>
      <c r="H38" s="2">
        <f>IF(H34&lt;0,H4,99)</f>
        <v/>
      </c>
      <c r="I38" s="2">
        <f>IF(I34&lt;0,I4,99)</f>
        <v/>
      </c>
      <c r="J38" s="2">
        <f>IF(J34&lt;0,J4,99)</f>
        <v/>
      </c>
      <c r="K38" s="2">
        <f>IF(K34&lt;0,K4,99)</f>
        <v/>
      </c>
      <c r="L38" s="2">
        <f>IF(L34&lt;0,L4,99)</f>
        <v/>
      </c>
      <c r="M38" s="2">
        <f>IF(M34&lt;0,M4,99)</f>
        <v/>
      </c>
      <c r="N38" s="2">
        <f>IF(N34&lt;0,N4,99)</f>
        <v/>
      </c>
    </row>
    <row r="41">
      <c r="A41" s="9" t="inlineStr">
        <is>
          <t>Summary</t>
        </is>
      </c>
    </row>
    <row r="42">
      <c r="A42" t="inlineStr">
        <is>
          <t>Opening cash</t>
        </is>
      </c>
      <c r="B42" s="17">
        <f>B8</f>
        <v/>
      </c>
    </row>
    <row r="43">
      <c r="A43" t="inlineStr">
        <is>
          <t>Total receipts, 13 weeks</t>
        </is>
      </c>
      <c r="B43" s="17">
        <f>O15</f>
        <v/>
      </c>
    </row>
    <row r="44">
      <c r="A44" t="inlineStr">
        <is>
          <t>Total disbursements, 13 weeks</t>
        </is>
      </c>
      <c r="B44" s="17">
        <f>O29</f>
        <v/>
      </c>
    </row>
    <row r="45">
      <c r="A45" t="inlineStr">
        <is>
          <t>Closing cash, week 13</t>
        </is>
      </c>
      <c r="B45" s="17">
        <f>N32</f>
        <v/>
      </c>
    </row>
    <row r="46">
      <c r="A46" t="inlineStr">
        <is>
          <t>Lowest closing cash</t>
        </is>
      </c>
      <c r="B46" s="17">
        <f>MIN(B32:N32)</f>
        <v/>
      </c>
    </row>
    <row r="47">
      <c r="A47" t="inlineStr">
        <is>
          <t>Lowest week</t>
        </is>
      </c>
      <c r="B47" s="18">
        <f>INDEX(B4:N4,MATCH(MIN(B32:N32),B32:N32,0))</f>
        <v/>
      </c>
    </row>
    <row r="48">
      <c r="A48" t="inlineStr">
        <is>
          <t>Weeks below minimum</t>
        </is>
      </c>
      <c r="B48" s="18">
        <f>COUNTIF(B34:N34,"&lt;0")</f>
        <v/>
      </c>
    </row>
    <row r="49">
      <c r="A49" t="inlineStr">
        <is>
          <t>First week below minimum</t>
        </is>
      </c>
      <c r="B49" s="18">
        <f>IF(MIN(B38:N38)=99,"None",MIN(B38:N38))</f>
        <v/>
      </c>
    </row>
    <row r="50">
      <c r="A50" t="inlineStr">
        <is>
          <t>Lowest liquidity (cash + undrawn line)</t>
        </is>
      </c>
      <c r="B50" s="17">
        <f>MIN(B37:N37)</f>
        <v/>
      </c>
    </row>
    <row r="51">
      <c r="A51" t="inlineStr">
        <is>
          <t>Receipts expected after week 13</t>
        </is>
      </c>
      <c r="B51" s="17">
        <f>P15</f>
        <v/>
      </c>
    </row>
  </sheetData>
  <conditionalFormatting sqref="B32:N35">
    <cfRule type="expression" priority="1" dxfId="0">
      <formula>B$32&lt;B$33</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6" customWidth="1" min="2" max="2"/>
    <col width="16" customWidth="1" min="3" max="3"/>
    <col width="16" customWidth="1" min="4" max="4"/>
    <col width="60" customWidth="1" min="5" max="5"/>
  </cols>
  <sheetData>
    <row r="1">
      <c r="A1" s="1" t="inlineStr">
        <is>
          <t>Inputs</t>
        </is>
      </c>
    </row>
    <row r="3">
      <c r="A3" t="inlineStr">
        <is>
          <t>Company</t>
        </is>
      </c>
      <c r="B3" s="19" t="n"/>
      <c r="E3" s="2" t="inlineStr">
        <is>
          <t>Shown on the cash flow tab</t>
        </is>
      </c>
    </row>
    <row r="4">
      <c r="A4" t="inlineStr">
        <is>
          <t>Week 1 start (a Monday)</t>
        </is>
      </c>
      <c r="B4" s="20" t="n"/>
      <c r="E4" s="2" t="inlineStr">
        <is>
          <t>Usually this Monday. All weeks run Monday to Sunday.</t>
        </is>
      </c>
    </row>
    <row r="5">
      <c r="A5" t="inlineStr">
        <is>
          <t>Opening cash, all bank accounts</t>
        </is>
      </c>
      <c r="B5" s="12" t="n"/>
      <c r="E5" s="2" t="inlineStr">
        <is>
          <t>From the bank, not the ledger, at the start of week 1</t>
        </is>
      </c>
    </row>
    <row r="6">
      <c r="A6" t="inlineStr">
        <is>
          <t>Minimum cash line</t>
        </is>
      </c>
      <c r="B6" s="12" t="n"/>
      <c r="E6" s="2" t="inlineStr">
        <is>
          <t>Lender covenant or the board's floor, whichever is higher</t>
        </is>
      </c>
    </row>
    <row r="7">
      <c r="A7" t="inlineStr">
        <is>
          <t>Undrawn credit line</t>
        </is>
      </c>
      <c r="B7" s="12" t="n"/>
      <c r="E7" s="2" t="inlineStr">
        <is>
          <t>Available to draw today. Leave blank if none.</t>
        </is>
      </c>
    </row>
    <row r="10">
      <c r="A10" s="9" t="inlineStr">
        <is>
          <t>AR aging buckets</t>
        </is>
      </c>
    </row>
    <row r="11">
      <c r="A11" s="21" t="inlineStr">
        <is>
          <t>Bucket</t>
        </is>
      </c>
      <c r="B11" s="21" t="inlineStr">
        <is>
          <t>From days past due</t>
        </is>
      </c>
      <c r="C11" s="21" t="inlineStr">
        <is>
          <t>Collection %</t>
        </is>
      </c>
      <c r="D11" s="21" t="inlineStr">
        <is>
          <t>Days to pay</t>
        </is>
      </c>
    </row>
    <row r="12">
      <c r="A12" t="inlineStr">
        <is>
          <t>Current</t>
        </is>
      </c>
      <c r="B12" t="n">
        <v>-100000</v>
      </c>
      <c r="C12" s="22" t="n">
        <v>0.99</v>
      </c>
      <c r="D12" s="23" t="n">
        <v>5</v>
      </c>
      <c r="E12" s="2" t="inlineStr">
        <is>
          <t>Days to pay = days after the later of the due date and week 1 start.</t>
        </is>
      </c>
    </row>
    <row r="13">
      <c r="A13" t="inlineStr">
        <is>
          <t>1-30</t>
        </is>
      </c>
      <c r="B13" t="n">
        <v>1</v>
      </c>
      <c r="C13" s="22" t="n">
        <v>0.97</v>
      </c>
      <c r="D13" s="23" t="n">
        <v>10</v>
      </c>
      <c r="E13" s="2" t="inlineStr">
        <is>
          <t>Replace these placeholders with your own history: what share of each bucket</t>
        </is>
      </c>
    </row>
    <row r="14">
      <c r="A14" t="inlineStr">
        <is>
          <t>31-60</t>
        </is>
      </c>
      <c r="B14" t="n">
        <v>31</v>
      </c>
      <c r="C14" s="22" t="n">
        <v>0.9</v>
      </c>
      <c r="D14" s="23" t="n">
        <v>21</v>
      </c>
      <c r="E14" s="2" t="inlineStr">
        <is>
          <t>you actually collected, and how many days it took.</t>
        </is>
      </c>
    </row>
    <row r="15">
      <c r="A15" t="inlineStr">
        <is>
          <t>61-90</t>
        </is>
      </c>
      <c r="B15" t="n">
        <v>61</v>
      </c>
      <c r="C15" s="22" t="n">
        <v>0.75</v>
      </c>
      <c r="D15" s="23" t="n">
        <v>35</v>
      </c>
      <c r="E15" s="2" t="inlineStr">
        <is>
          <t>Current = not yet due (days past due of zero or less).</t>
        </is>
      </c>
    </row>
    <row r="16">
      <c r="A16" t="inlineStr">
        <is>
          <t>90+</t>
        </is>
      </c>
      <c r="B16" t="n">
        <v>91</v>
      </c>
      <c r="C16" s="22" t="n">
        <v>0.4</v>
      </c>
      <c r="D16" s="23" t="n">
        <v>56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06"/>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4" customWidth="1" min="3" max="3"/>
    <col width="14" customWidth="1" min="4" max="4"/>
    <col width="12" customWidth="1" min="5" max="5"/>
    <col width="10" customWidth="1" min="6" max="6"/>
    <col width="12" customWidth="1" min="7" max="7"/>
    <col width="10" customWidth="1" min="8" max="8"/>
    <col width="16" customWidth="1" min="9" max="9"/>
    <col width="8" customWidth="1" min="10" max="10"/>
    <col width="14" customWidth="1" min="11" max="11"/>
    <col width="12" customWidth="1" min="13" max="13"/>
    <col width="14" customWidth="1" min="14" max="14"/>
    <col width="14" customWidth="1" min="15" max="15"/>
  </cols>
  <sheetData>
    <row r="1">
      <c r="A1" s="1" t="inlineStr">
        <is>
          <t>AR aging: open invoices at week 1 start</t>
        </is>
      </c>
    </row>
    <row r="2">
      <c r="A2" s="2" t="inlineStr">
        <is>
          <t>Paste from your billing or accounting system. Columns A to D are inputs. Week 14 or later is outside the window.</t>
        </is>
      </c>
    </row>
    <row r="5">
      <c r="A5" s="24" t="inlineStr">
        <is>
          <t>Customer</t>
        </is>
      </c>
      <c r="B5" s="24" t="inlineStr">
        <is>
          <t>Invoice</t>
        </is>
      </c>
      <c r="C5" s="24" t="inlineStr">
        <is>
          <t>Open amount</t>
        </is>
      </c>
      <c r="D5" s="24" t="inlineStr">
        <is>
          <t>Due date</t>
        </is>
      </c>
      <c r="E5" s="24" t="inlineStr">
        <is>
          <t>Days past due</t>
        </is>
      </c>
      <c r="F5" s="24" t="inlineStr">
        <is>
          <t>Bucket</t>
        </is>
      </c>
      <c r="G5" s="24" t="inlineStr">
        <is>
          <t>Collection %</t>
        </is>
      </c>
      <c r="H5" s="24" t="inlineStr">
        <is>
          <t>Days to pay</t>
        </is>
      </c>
      <c r="I5" s="24" t="inlineStr">
        <is>
          <t>Expected pay date</t>
        </is>
      </c>
      <c r="J5" s="24" t="inlineStr">
        <is>
          <t>Week</t>
        </is>
      </c>
      <c r="K5" s="24" t="inlineStr">
        <is>
          <t>Expected cash</t>
        </is>
      </c>
      <c r="M5" s="21" t="inlineStr">
        <is>
          <t>Bucket</t>
        </is>
      </c>
      <c r="N5" s="21" t="inlineStr">
        <is>
          <t>Open amount</t>
        </is>
      </c>
      <c r="O5" s="21" t="inlineStr">
        <is>
          <t>Expected cash</t>
        </is>
      </c>
    </row>
    <row r="6">
      <c r="A6" s="19" t="n"/>
      <c r="B6" s="19" t="n"/>
      <c r="C6" s="12" t="n"/>
      <c r="D6" s="20" t="n"/>
      <c r="E6" s="25">
        <f>IF(OR(C6="",D6="",Inputs!$B$4=""),"",Inputs!$B$4-D6)</f>
        <v/>
      </c>
      <c r="F6">
        <f>IF(E6="","",INDEX(Inputs!$A$12:$A$16,MATCH(E6,Inputs!$B$12:$B$16,1)))</f>
        <v/>
      </c>
      <c r="G6" s="26">
        <f>IF(E6="","",INDEX(Inputs!$C$12:$C$16,MATCH(E6,Inputs!$B$12:$B$16,1)))</f>
        <v/>
      </c>
      <c r="H6" s="25">
        <f>IF(E6="","",INDEX(Inputs!$D$12:$D$16,MATCH(E6,Inputs!$B$12:$B$16,1)))</f>
        <v/>
      </c>
      <c r="I6" s="27">
        <f>IF(E6="","",MAX(D6,Inputs!$B$4)+H6)</f>
        <v/>
      </c>
      <c r="J6">
        <f>IF(I6="","",MAX(1,INT((I6-Inputs!$B$4)/7)+1))</f>
        <v/>
      </c>
      <c r="K6" s="10">
        <f>IF(E6="",0,C6*G6)</f>
        <v/>
      </c>
      <c r="M6">
        <f>Inputs!A12</f>
        <v/>
      </c>
      <c r="N6" s="10">
        <f>SUMIF($F$6:$F$205,M6,$C$6:$C$205)</f>
        <v/>
      </c>
      <c r="O6" s="10">
        <f>SUMIF($F$6:$F$205,M6,$K$6:$K$205)</f>
        <v/>
      </c>
    </row>
    <row r="7">
      <c r="A7" s="19" t="n"/>
      <c r="B7" s="19" t="n"/>
      <c r="C7" s="12" t="n"/>
      <c r="D7" s="20" t="n"/>
      <c r="E7" s="25">
        <f>IF(OR(C7="",D7="",Inputs!$B$4=""),"",Inputs!$B$4-D7)</f>
        <v/>
      </c>
      <c r="F7">
        <f>IF(E7="","",INDEX(Inputs!$A$12:$A$16,MATCH(E7,Inputs!$B$12:$B$16,1)))</f>
        <v/>
      </c>
      <c r="G7" s="26">
        <f>IF(E7="","",INDEX(Inputs!$C$12:$C$16,MATCH(E7,Inputs!$B$12:$B$16,1)))</f>
        <v/>
      </c>
      <c r="H7" s="25">
        <f>IF(E7="","",INDEX(Inputs!$D$12:$D$16,MATCH(E7,Inputs!$B$12:$B$16,1)))</f>
        <v/>
      </c>
      <c r="I7" s="27">
        <f>IF(E7="","",MAX(D7,Inputs!$B$4)+H7)</f>
        <v/>
      </c>
      <c r="J7">
        <f>IF(I7="","",MAX(1,INT((I7-Inputs!$B$4)/7)+1))</f>
        <v/>
      </c>
      <c r="K7" s="10">
        <f>IF(E7="",0,C7*G7)</f>
        <v/>
      </c>
      <c r="M7">
        <f>Inputs!A13</f>
        <v/>
      </c>
      <c r="N7" s="10">
        <f>SUMIF($F$6:$F$205,M7,$C$6:$C$205)</f>
        <v/>
      </c>
      <c r="O7" s="10">
        <f>SUMIF($F$6:$F$205,M7,$K$6:$K$205)</f>
        <v/>
      </c>
    </row>
    <row r="8">
      <c r="A8" s="19" t="n"/>
      <c r="B8" s="19" t="n"/>
      <c r="C8" s="12" t="n"/>
      <c r="D8" s="20" t="n"/>
      <c r="E8" s="25">
        <f>IF(OR(C8="",D8="",Inputs!$B$4=""),"",Inputs!$B$4-D8)</f>
        <v/>
      </c>
      <c r="F8">
        <f>IF(E8="","",INDEX(Inputs!$A$12:$A$16,MATCH(E8,Inputs!$B$12:$B$16,1)))</f>
        <v/>
      </c>
      <c r="G8" s="26">
        <f>IF(E8="","",INDEX(Inputs!$C$12:$C$16,MATCH(E8,Inputs!$B$12:$B$16,1)))</f>
        <v/>
      </c>
      <c r="H8" s="25">
        <f>IF(E8="","",INDEX(Inputs!$D$12:$D$16,MATCH(E8,Inputs!$B$12:$B$16,1)))</f>
        <v/>
      </c>
      <c r="I8" s="27">
        <f>IF(E8="","",MAX(D8,Inputs!$B$4)+H8)</f>
        <v/>
      </c>
      <c r="J8">
        <f>IF(I8="","",MAX(1,INT((I8-Inputs!$B$4)/7)+1))</f>
        <v/>
      </c>
      <c r="K8" s="10">
        <f>IF(E8="",0,C8*G8)</f>
        <v/>
      </c>
      <c r="M8">
        <f>Inputs!A14</f>
        <v/>
      </c>
      <c r="N8" s="10">
        <f>SUMIF($F$6:$F$205,M8,$C$6:$C$205)</f>
        <v/>
      </c>
      <c r="O8" s="10">
        <f>SUMIF($F$6:$F$205,M8,$K$6:$K$205)</f>
        <v/>
      </c>
    </row>
    <row r="9">
      <c r="A9" s="19" t="n"/>
      <c r="B9" s="19" t="n"/>
      <c r="C9" s="12" t="n"/>
      <c r="D9" s="20" t="n"/>
      <c r="E9" s="25">
        <f>IF(OR(C9="",D9="",Inputs!$B$4=""),"",Inputs!$B$4-D9)</f>
        <v/>
      </c>
      <c r="F9">
        <f>IF(E9="","",INDEX(Inputs!$A$12:$A$16,MATCH(E9,Inputs!$B$12:$B$16,1)))</f>
        <v/>
      </c>
      <c r="G9" s="26">
        <f>IF(E9="","",INDEX(Inputs!$C$12:$C$16,MATCH(E9,Inputs!$B$12:$B$16,1)))</f>
        <v/>
      </c>
      <c r="H9" s="25">
        <f>IF(E9="","",INDEX(Inputs!$D$12:$D$16,MATCH(E9,Inputs!$B$12:$B$16,1)))</f>
        <v/>
      </c>
      <c r="I9" s="27">
        <f>IF(E9="","",MAX(D9,Inputs!$B$4)+H9)</f>
        <v/>
      </c>
      <c r="J9">
        <f>IF(I9="","",MAX(1,INT((I9-Inputs!$B$4)/7)+1))</f>
        <v/>
      </c>
      <c r="K9" s="10">
        <f>IF(E9="",0,C9*G9)</f>
        <v/>
      </c>
      <c r="M9">
        <f>Inputs!A15</f>
        <v/>
      </c>
      <c r="N9" s="10">
        <f>SUMIF($F$6:$F$205,M9,$C$6:$C$205)</f>
        <v/>
      </c>
      <c r="O9" s="10">
        <f>SUMIF($F$6:$F$205,M9,$K$6:$K$205)</f>
        <v/>
      </c>
    </row>
    <row r="10">
      <c r="A10" s="19" t="n"/>
      <c r="B10" s="19" t="n"/>
      <c r="C10" s="12" t="n"/>
      <c r="D10" s="20" t="n"/>
      <c r="E10" s="25">
        <f>IF(OR(C10="",D10="",Inputs!$B$4=""),"",Inputs!$B$4-D10)</f>
        <v/>
      </c>
      <c r="F10">
        <f>IF(E10="","",INDEX(Inputs!$A$12:$A$16,MATCH(E10,Inputs!$B$12:$B$16,1)))</f>
        <v/>
      </c>
      <c r="G10" s="26">
        <f>IF(E10="","",INDEX(Inputs!$C$12:$C$16,MATCH(E10,Inputs!$B$12:$B$16,1)))</f>
        <v/>
      </c>
      <c r="H10" s="25">
        <f>IF(E10="","",INDEX(Inputs!$D$12:$D$16,MATCH(E10,Inputs!$B$12:$B$16,1)))</f>
        <v/>
      </c>
      <c r="I10" s="27">
        <f>IF(E10="","",MAX(D10,Inputs!$B$4)+H10)</f>
        <v/>
      </c>
      <c r="J10">
        <f>IF(I10="","",MAX(1,INT((I10-Inputs!$B$4)/7)+1))</f>
        <v/>
      </c>
      <c r="K10" s="10">
        <f>IF(E10="",0,C10*G10)</f>
        <v/>
      </c>
      <c r="M10">
        <f>Inputs!A16</f>
        <v/>
      </c>
      <c r="N10" s="10">
        <f>SUMIF($F$6:$F$205,M10,$C$6:$C$205)</f>
        <v/>
      </c>
      <c r="O10" s="10">
        <f>SUMIF($F$6:$F$205,M10,$K$6:$K$205)</f>
        <v/>
      </c>
    </row>
    <row r="11">
      <c r="A11" s="19" t="n"/>
      <c r="B11" s="19" t="n"/>
      <c r="C11" s="12" t="n"/>
      <c r="D11" s="20" t="n"/>
      <c r="E11" s="25">
        <f>IF(OR(C11="",D11="",Inputs!$B$4=""),"",Inputs!$B$4-D11)</f>
        <v/>
      </c>
      <c r="F11">
        <f>IF(E11="","",INDEX(Inputs!$A$12:$A$16,MATCH(E11,Inputs!$B$12:$B$16,1)))</f>
        <v/>
      </c>
      <c r="G11" s="26">
        <f>IF(E11="","",INDEX(Inputs!$C$12:$C$16,MATCH(E11,Inputs!$B$12:$B$16,1)))</f>
        <v/>
      </c>
      <c r="H11" s="25">
        <f>IF(E11="","",INDEX(Inputs!$D$12:$D$16,MATCH(E11,Inputs!$B$12:$B$16,1)))</f>
        <v/>
      </c>
      <c r="I11" s="27">
        <f>IF(E11="","",MAX(D11,Inputs!$B$4)+H11)</f>
        <v/>
      </c>
      <c r="J11">
        <f>IF(I11="","",MAX(1,INT((I11-Inputs!$B$4)/7)+1))</f>
        <v/>
      </c>
      <c r="K11" s="10">
        <f>IF(E11="",0,C11*G11)</f>
        <v/>
      </c>
    </row>
    <row r="12">
      <c r="A12" s="19" t="n"/>
      <c r="B12" s="19" t="n"/>
      <c r="C12" s="12" t="n"/>
      <c r="D12" s="20" t="n"/>
      <c r="E12" s="25">
        <f>IF(OR(C12="",D12="",Inputs!$B$4=""),"",Inputs!$B$4-D12)</f>
        <v/>
      </c>
      <c r="F12">
        <f>IF(E12="","",INDEX(Inputs!$A$12:$A$16,MATCH(E12,Inputs!$B$12:$B$16,1)))</f>
        <v/>
      </c>
      <c r="G12" s="26">
        <f>IF(E12="","",INDEX(Inputs!$C$12:$C$16,MATCH(E12,Inputs!$B$12:$B$16,1)))</f>
        <v/>
      </c>
      <c r="H12" s="25">
        <f>IF(E12="","",INDEX(Inputs!$D$12:$D$16,MATCH(E12,Inputs!$B$12:$B$16,1)))</f>
        <v/>
      </c>
      <c r="I12" s="27">
        <f>IF(E12="","",MAX(D12,Inputs!$B$4)+H12)</f>
        <v/>
      </c>
      <c r="J12">
        <f>IF(I12="","",MAX(1,INT((I12-Inputs!$B$4)/7)+1))</f>
        <v/>
      </c>
      <c r="K12" s="10">
        <f>IF(E12="",0,C12*G12)</f>
        <v/>
      </c>
    </row>
    <row r="13">
      <c r="A13" s="19" t="n"/>
      <c r="B13" s="19" t="n"/>
      <c r="C13" s="12" t="n"/>
      <c r="D13" s="20" t="n"/>
      <c r="E13" s="25">
        <f>IF(OR(C13="",D13="",Inputs!$B$4=""),"",Inputs!$B$4-D13)</f>
        <v/>
      </c>
      <c r="F13">
        <f>IF(E13="","",INDEX(Inputs!$A$12:$A$16,MATCH(E13,Inputs!$B$12:$B$16,1)))</f>
        <v/>
      </c>
      <c r="G13" s="26">
        <f>IF(E13="","",INDEX(Inputs!$C$12:$C$16,MATCH(E13,Inputs!$B$12:$B$16,1)))</f>
        <v/>
      </c>
      <c r="H13" s="25">
        <f>IF(E13="","",INDEX(Inputs!$D$12:$D$16,MATCH(E13,Inputs!$B$12:$B$16,1)))</f>
        <v/>
      </c>
      <c r="I13" s="27">
        <f>IF(E13="","",MAX(D13,Inputs!$B$4)+H13)</f>
        <v/>
      </c>
      <c r="J13">
        <f>IF(I13="","",MAX(1,INT((I13-Inputs!$B$4)/7)+1))</f>
        <v/>
      </c>
      <c r="K13" s="10">
        <f>IF(E13="",0,C13*G13)</f>
        <v/>
      </c>
    </row>
    <row r="14">
      <c r="A14" s="19" t="n"/>
      <c r="B14" s="19" t="n"/>
      <c r="C14" s="12" t="n"/>
      <c r="D14" s="20" t="n"/>
      <c r="E14" s="25">
        <f>IF(OR(C14="",D14="",Inputs!$B$4=""),"",Inputs!$B$4-D14)</f>
        <v/>
      </c>
      <c r="F14">
        <f>IF(E14="","",INDEX(Inputs!$A$12:$A$16,MATCH(E14,Inputs!$B$12:$B$16,1)))</f>
        <v/>
      </c>
      <c r="G14" s="26">
        <f>IF(E14="","",INDEX(Inputs!$C$12:$C$16,MATCH(E14,Inputs!$B$12:$B$16,1)))</f>
        <v/>
      </c>
      <c r="H14" s="25">
        <f>IF(E14="","",INDEX(Inputs!$D$12:$D$16,MATCH(E14,Inputs!$B$12:$B$16,1)))</f>
        <v/>
      </c>
      <c r="I14" s="27">
        <f>IF(E14="","",MAX(D14,Inputs!$B$4)+H14)</f>
        <v/>
      </c>
      <c r="J14">
        <f>IF(I14="","",MAX(1,INT((I14-Inputs!$B$4)/7)+1))</f>
        <v/>
      </c>
      <c r="K14" s="10">
        <f>IF(E14="",0,C14*G14)</f>
        <v/>
      </c>
    </row>
    <row r="15">
      <c r="A15" s="19" t="n"/>
      <c r="B15" s="19" t="n"/>
      <c r="C15" s="12" t="n"/>
      <c r="D15" s="20" t="n"/>
      <c r="E15" s="25">
        <f>IF(OR(C15="",D15="",Inputs!$B$4=""),"",Inputs!$B$4-D15)</f>
        <v/>
      </c>
      <c r="F15">
        <f>IF(E15="","",INDEX(Inputs!$A$12:$A$16,MATCH(E15,Inputs!$B$12:$B$16,1)))</f>
        <v/>
      </c>
      <c r="G15" s="26">
        <f>IF(E15="","",INDEX(Inputs!$C$12:$C$16,MATCH(E15,Inputs!$B$12:$B$16,1)))</f>
        <v/>
      </c>
      <c r="H15" s="25">
        <f>IF(E15="","",INDEX(Inputs!$D$12:$D$16,MATCH(E15,Inputs!$B$12:$B$16,1)))</f>
        <v/>
      </c>
      <c r="I15" s="27">
        <f>IF(E15="","",MAX(D15,Inputs!$B$4)+H15)</f>
        <v/>
      </c>
      <c r="J15">
        <f>IF(I15="","",MAX(1,INT((I15-Inputs!$B$4)/7)+1))</f>
        <v/>
      </c>
      <c r="K15" s="10">
        <f>IF(E15="",0,C15*G15)</f>
        <v/>
      </c>
    </row>
    <row r="16">
      <c r="A16" s="19" t="n"/>
      <c r="B16" s="19" t="n"/>
      <c r="C16" s="12" t="n"/>
      <c r="D16" s="20" t="n"/>
      <c r="E16" s="25">
        <f>IF(OR(C16="",D16="",Inputs!$B$4=""),"",Inputs!$B$4-D16)</f>
        <v/>
      </c>
      <c r="F16">
        <f>IF(E16="","",INDEX(Inputs!$A$12:$A$16,MATCH(E16,Inputs!$B$12:$B$16,1)))</f>
        <v/>
      </c>
      <c r="G16" s="26">
        <f>IF(E16="","",INDEX(Inputs!$C$12:$C$16,MATCH(E16,Inputs!$B$12:$B$16,1)))</f>
        <v/>
      </c>
      <c r="H16" s="25">
        <f>IF(E16="","",INDEX(Inputs!$D$12:$D$16,MATCH(E16,Inputs!$B$12:$B$16,1)))</f>
        <v/>
      </c>
      <c r="I16" s="27">
        <f>IF(E16="","",MAX(D16,Inputs!$B$4)+H16)</f>
        <v/>
      </c>
      <c r="J16">
        <f>IF(I16="","",MAX(1,INT((I16-Inputs!$B$4)/7)+1))</f>
        <v/>
      </c>
      <c r="K16" s="10">
        <f>IF(E16="",0,C16*G16)</f>
        <v/>
      </c>
    </row>
    <row r="17">
      <c r="A17" s="19" t="n"/>
      <c r="B17" s="19" t="n"/>
      <c r="C17" s="12" t="n"/>
      <c r="D17" s="20" t="n"/>
      <c r="E17" s="25">
        <f>IF(OR(C17="",D17="",Inputs!$B$4=""),"",Inputs!$B$4-D17)</f>
        <v/>
      </c>
      <c r="F17">
        <f>IF(E17="","",INDEX(Inputs!$A$12:$A$16,MATCH(E17,Inputs!$B$12:$B$16,1)))</f>
        <v/>
      </c>
      <c r="G17" s="26">
        <f>IF(E17="","",INDEX(Inputs!$C$12:$C$16,MATCH(E17,Inputs!$B$12:$B$16,1)))</f>
        <v/>
      </c>
      <c r="H17" s="25">
        <f>IF(E17="","",INDEX(Inputs!$D$12:$D$16,MATCH(E17,Inputs!$B$12:$B$16,1)))</f>
        <v/>
      </c>
      <c r="I17" s="27">
        <f>IF(E17="","",MAX(D17,Inputs!$B$4)+H17)</f>
        <v/>
      </c>
      <c r="J17">
        <f>IF(I17="","",MAX(1,INT((I17-Inputs!$B$4)/7)+1))</f>
        <v/>
      </c>
      <c r="K17" s="10">
        <f>IF(E17="",0,C17*G17)</f>
        <v/>
      </c>
    </row>
    <row r="18">
      <c r="A18" s="19" t="n"/>
      <c r="B18" s="19" t="n"/>
      <c r="C18" s="12" t="n"/>
      <c r="D18" s="20" t="n"/>
      <c r="E18" s="25">
        <f>IF(OR(C18="",D18="",Inputs!$B$4=""),"",Inputs!$B$4-D18)</f>
        <v/>
      </c>
      <c r="F18">
        <f>IF(E18="","",INDEX(Inputs!$A$12:$A$16,MATCH(E18,Inputs!$B$12:$B$16,1)))</f>
        <v/>
      </c>
      <c r="G18" s="26">
        <f>IF(E18="","",INDEX(Inputs!$C$12:$C$16,MATCH(E18,Inputs!$B$12:$B$16,1)))</f>
        <v/>
      </c>
      <c r="H18" s="25">
        <f>IF(E18="","",INDEX(Inputs!$D$12:$D$16,MATCH(E18,Inputs!$B$12:$B$16,1)))</f>
        <v/>
      </c>
      <c r="I18" s="27">
        <f>IF(E18="","",MAX(D18,Inputs!$B$4)+H18)</f>
        <v/>
      </c>
      <c r="J18">
        <f>IF(I18="","",MAX(1,INT((I18-Inputs!$B$4)/7)+1))</f>
        <v/>
      </c>
      <c r="K18" s="10">
        <f>IF(E18="",0,C18*G18)</f>
        <v/>
      </c>
    </row>
    <row r="19">
      <c r="A19" s="19" t="n"/>
      <c r="B19" s="19" t="n"/>
      <c r="C19" s="12" t="n"/>
      <c r="D19" s="20" t="n"/>
      <c r="E19" s="25">
        <f>IF(OR(C19="",D19="",Inputs!$B$4=""),"",Inputs!$B$4-D19)</f>
        <v/>
      </c>
      <c r="F19">
        <f>IF(E19="","",INDEX(Inputs!$A$12:$A$16,MATCH(E19,Inputs!$B$12:$B$16,1)))</f>
        <v/>
      </c>
      <c r="G19" s="26">
        <f>IF(E19="","",INDEX(Inputs!$C$12:$C$16,MATCH(E19,Inputs!$B$12:$B$16,1)))</f>
        <v/>
      </c>
      <c r="H19" s="25">
        <f>IF(E19="","",INDEX(Inputs!$D$12:$D$16,MATCH(E19,Inputs!$B$12:$B$16,1)))</f>
        <v/>
      </c>
      <c r="I19" s="27">
        <f>IF(E19="","",MAX(D19,Inputs!$B$4)+H19)</f>
        <v/>
      </c>
      <c r="J19">
        <f>IF(I19="","",MAX(1,INT((I19-Inputs!$B$4)/7)+1))</f>
        <v/>
      </c>
      <c r="K19" s="10">
        <f>IF(E19="",0,C19*G19)</f>
        <v/>
      </c>
    </row>
    <row r="20">
      <c r="A20" s="19" t="n"/>
      <c r="B20" s="19" t="n"/>
      <c r="C20" s="12" t="n"/>
      <c r="D20" s="20" t="n"/>
      <c r="E20" s="25">
        <f>IF(OR(C20="",D20="",Inputs!$B$4=""),"",Inputs!$B$4-D20)</f>
        <v/>
      </c>
      <c r="F20">
        <f>IF(E20="","",INDEX(Inputs!$A$12:$A$16,MATCH(E20,Inputs!$B$12:$B$16,1)))</f>
        <v/>
      </c>
      <c r="G20" s="26">
        <f>IF(E20="","",INDEX(Inputs!$C$12:$C$16,MATCH(E20,Inputs!$B$12:$B$16,1)))</f>
        <v/>
      </c>
      <c r="H20" s="25">
        <f>IF(E20="","",INDEX(Inputs!$D$12:$D$16,MATCH(E20,Inputs!$B$12:$B$16,1)))</f>
        <v/>
      </c>
      <c r="I20" s="27">
        <f>IF(E20="","",MAX(D20,Inputs!$B$4)+H20)</f>
        <v/>
      </c>
      <c r="J20">
        <f>IF(I20="","",MAX(1,INT((I20-Inputs!$B$4)/7)+1))</f>
        <v/>
      </c>
      <c r="K20" s="10">
        <f>IF(E20="",0,C20*G20)</f>
        <v/>
      </c>
    </row>
    <row r="21">
      <c r="A21" s="19" t="n"/>
      <c r="B21" s="19" t="n"/>
      <c r="C21" s="12" t="n"/>
      <c r="D21" s="20" t="n"/>
      <c r="E21" s="25">
        <f>IF(OR(C21="",D21="",Inputs!$B$4=""),"",Inputs!$B$4-D21)</f>
        <v/>
      </c>
      <c r="F21">
        <f>IF(E21="","",INDEX(Inputs!$A$12:$A$16,MATCH(E21,Inputs!$B$12:$B$16,1)))</f>
        <v/>
      </c>
      <c r="G21" s="26">
        <f>IF(E21="","",INDEX(Inputs!$C$12:$C$16,MATCH(E21,Inputs!$B$12:$B$16,1)))</f>
        <v/>
      </c>
      <c r="H21" s="25">
        <f>IF(E21="","",INDEX(Inputs!$D$12:$D$16,MATCH(E21,Inputs!$B$12:$B$16,1)))</f>
        <v/>
      </c>
      <c r="I21" s="27">
        <f>IF(E21="","",MAX(D21,Inputs!$B$4)+H21)</f>
        <v/>
      </c>
      <c r="J21">
        <f>IF(I21="","",MAX(1,INT((I21-Inputs!$B$4)/7)+1))</f>
        <v/>
      </c>
      <c r="K21" s="10">
        <f>IF(E21="",0,C21*G21)</f>
        <v/>
      </c>
    </row>
    <row r="22">
      <c r="A22" s="19" t="n"/>
      <c r="B22" s="19" t="n"/>
      <c r="C22" s="12" t="n"/>
      <c r="D22" s="20" t="n"/>
      <c r="E22" s="25">
        <f>IF(OR(C22="",D22="",Inputs!$B$4=""),"",Inputs!$B$4-D22)</f>
        <v/>
      </c>
      <c r="F22">
        <f>IF(E22="","",INDEX(Inputs!$A$12:$A$16,MATCH(E22,Inputs!$B$12:$B$16,1)))</f>
        <v/>
      </c>
      <c r="G22" s="26">
        <f>IF(E22="","",INDEX(Inputs!$C$12:$C$16,MATCH(E22,Inputs!$B$12:$B$16,1)))</f>
        <v/>
      </c>
      <c r="H22" s="25">
        <f>IF(E22="","",INDEX(Inputs!$D$12:$D$16,MATCH(E22,Inputs!$B$12:$B$16,1)))</f>
        <v/>
      </c>
      <c r="I22" s="27">
        <f>IF(E22="","",MAX(D22,Inputs!$B$4)+H22)</f>
        <v/>
      </c>
      <c r="J22">
        <f>IF(I22="","",MAX(1,INT((I22-Inputs!$B$4)/7)+1))</f>
        <v/>
      </c>
      <c r="K22" s="10">
        <f>IF(E22="",0,C22*G22)</f>
        <v/>
      </c>
    </row>
    <row r="23">
      <c r="A23" s="19" t="n"/>
      <c r="B23" s="19" t="n"/>
      <c r="C23" s="12" t="n"/>
      <c r="D23" s="20" t="n"/>
      <c r="E23" s="25">
        <f>IF(OR(C23="",D23="",Inputs!$B$4=""),"",Inputs!$B$4-D23)</f>
        <v/>
      </c>
      <c r="F23">
        <f>IF(E23="","",INDEX(Inputs!$A$12:$A$16,MATCH(E23,Inputs!$B$12:$B$16,1)))</f>
        <v/>
      </c>
      <c r="G23" s="26">
        <f>IF(E23="","",INDEX(Inputs!$C$12:$C$16,MATCH(E23,Inputs!$B$12:$B$16,1)))</f>
        <v/>
      </c>
      <c r="H23" s="25">
        <f>IF(E23="","",INDEX(Inputs!$D$12:$D$16,MATCH(E23,Inputs!$B$12:$B$16,1)))</f>
        <v/>
      </c>
      <c r="I23" s="27">
        <f>IF(E23="","",MAX(D23,Inputs!$B$4)+H23)</f>
        <v/>
      </c>
      <c r="J23">
        <f>IF(I23="","",MAX(1,INT((I23-Inputs!$B$4)/7)+1))</f>
        <v/>
      </c>
      <c r="K23" s="10">
        <f>IF(E23="",0,C23*G23)</f>
        <v/>
      </c>
    </row>
    <row r="24">
      <c r="A24" s="19" t="n"/>
      <c r="B24" s="19" t="n"/>
      <c r="C24" s="12" t="n"/>
      <c r="D24" s="20" t="n"/>
      <c r="E24" s="25">
        <f>IF(OR(C24="",D24="",Inputs!$B$4=""),"",Inputs!$B$4-D24)</f>
        <v/>
      </c>
      <c r="F24">
        <f>IF(E24="","",INDEX(Inputs!$A$12:$A$16,MATCH(E24,Inputs!$B$12:$B$16,1)))</f>
        <v/>
      </c>
      <c r="G24" s="26">
        <f>IF(E24="","",INDEX(Inputs!$C$12:$C$16,MATCH(E24,Inputs!$B$12:$B$16,1)))</f>
        <v/>
      </c>
      <c r="H24" s="25">
        <f>IF(E24="","",INDEX(Inputs!$D$12:$D$16,MATCH(E24,Inputs!$B$12:$B$16,1)))</f>
        <v/>
      </c>
      <c r="I24" s="27">
        <f>IF(E24="","",MAX(D24,Inputs!$B$4)+H24)</f>
        <v/>
      </c>
      <c r="J24">
        <f>IF(I24="","",MAX(1,INT((I24-Inputs!$B$4)/7)+1))</f>
        <v/>
      </c>
      <c r="K24" s="10">
        <f>IF(E24="",0,C24*G24)</f>
        <v/>
      </c>
    </row>
    <row r="25">
      <c r="A25" s="19" t="n"/>
      <c r="B25" s="19" t="n"/>
      <c r="C25" s="12" t="n"/>
      <c r="D25" s="20" t="n"/>
      <c r="E25" s="25">
        <f>IF(OR(C25="",D25="",Inputs!$B$4=""),"",Inputs!$B$4-D25)</f>
        <v/>
      </c>
      <c r="F25">
        <f>IF(E25="","",INDEX(Inputs!$A$12:$A$16,MATCH(E25,Inputs!$B$12:$B$16,1)))</f>
        <v/>
      </c>
      <c r="G25" s="26">
        <f>IF(E25="","",INDEX(Inputs!$C$12:$C$16,MATCH(E25,Inputs!$B$12:$B$16,1)))</f>
        <v/>
      </c>
      <c r="H25" s="25">
        <f>IF(E25="","",INDEX(Inputs!$D$12:$D$16,MATCH(E25,Inputs!$B$12:$B$16,1)))</f>
        <v/>
      </c>
      <c r="I25" s="27">
        <f>IF(E25="","",MAX(D25,Inputs!$B$4)+H25)</f>
        <v/>
      </c>
      <c r="J25">
        <f>IF(I25="","",MAX(1,INT((I25-Inputs!$B$4)/7)+1))</f>
        <v/>
      </c>
      <c r="K25" s="10">
        <f>IF(E25="",0,C25*G25)</f>
        <v/>
      </c>
    </row>
    <row r="26">
      <c r="A26" s="19" t="n"/>
      <c r="B26" s="19" t="n"/>
      <c r="C26" s="12" t="n"/>
      <c r="D26" s="20" t="n"/>
      <c r="E26" s="25">
        <f>IF(OR(C26="",D26="",Inputs!$B$4=""),"",Inputs!$B$4-D26)</f>
        <v/>
      </c>
      <c r="F26">
        <f>IF(E26="","",INDEX(Inputs!$A$12:$A$16,MATCH(E26,Inputs!$B$12:$B$16,1)))</f>
        <v/>
      </c>
      <c r="G26" s="26">
        <f>IF(E26="","",INDEX(Inputs!$C$12:$C$16,MATCH(E26,Inputs!$B$12:$B$16,1)))</f>
        <v/>
      </c>
      <c r="H26" s="25">
        <f>IF(E26="","",INDEX(Inputs!$D$12:$D$16,MATCH(E26,Inputs!$B$12:$B$16,1)))</f>
        <v/>
      </c>
      <c r="I26" s="27">
        <f>IF(E26="","",MAX(D26,Inputs!$B$4)+H26)</f>
        <v/>
      </c>
      <c r="J26">
        <f>IF(I26="","",MAX(1,INT((I26-Inputs!$B$4)/7)+1))</f>
        <v/>
      </c>
      <c r="K26" s="10">
        <f>IF(E26="",0,C26*G26)</f>
        <v/>
      </c>
    </row>
    <row r="27">
      <c r="A27" s="19" t="n"/>
      <c r="B27" s="19" t="n"/>
      <c r="C27" s="12" t="n"/>
      <c r="D27" s="20" t="n"/>
      <c r="E27" s="25">
        <f>IF(OR(C27="",D27="",Inputs!$B$4=""),"",Inputs!$B$4-D27)</f>
        <v/>
      </c>
      <c r="F27">
        <f>IF(E27="","",INDEX(Inputs!$A$12:$A$16,MATCH(E27,Inputs!$B$12:$B$16,1)))</f>
        <v/>
      </c>
      <c r="G27" s="26">
        <f>IF(E27="","",INDEX(Inputs!$C$12:$C$16,MATCH(E27,Inputs!$B$12:$B$16,1)))</f>
        <v/>
      </c>
      <c r="H27" s="25">
        <f>IF(E27="","",INDEX(Inputs!$D$12:$D$16,MATCH(E27,Inputs!$B$12:$B$16,1)))</f>
        <v/>
      </c>
      <c r="I27" s="27">
        <f>IF(E27="","",MAX(D27,Inputs!$B$4)+H27)</f>
        <v/>
      </c>
      <c r="J27">
        <f>IF(I27="","",MAX(1,INT((I27-Inputs!$B$4)/7)+1))</f>
        <v/>
      </c>
      <c r="K27" s="10">
        <f>IF(E27="",0,C27*G27)</f>
        <v/>
      </c>
    </row>
    <row r="28">
      <c r="A28" s="19" t="n"/>
      <c r="B28" s="19" t="n"/>
      <c r="C28" s="12" t="n"/>
      <c r="D28" s="20" t="n"/>
      <c r="E28" s="25">
        <f>IF(OR(C28="",D28="",Inputs!$B$4=""),"",Inputs!$B$4-D28)</f>
        <v/>
      </c>
      <c r="F28">
        <f>IF(E28="","",INDEX(Inputs!$A$12:$A$16,MATCH(E28,Inputs!$B$12:$B$16,1)))</f>
        <v/>
      </c>
      <c r="G28" s="26">
        <f>IF(E28="","",INDEX(Inputs!$C$12:$C$16,MATCH(E28,Inputs!$B$12:$B$16,1)))</f>
        <v/>
      </c>
      <c r="H28" s="25">
        <f>IF(E28="","",INDEX(Inputs!$D$12:$D$16,MATCH(E28,Inputs!$B$12:$B$16,1)))</f>
        <v/>
      </c>
      <c r="I28" s="27">
        <f>IF(E28="","",MAX(D28,Inputs!$B$4)+H28)</f>
        <v/>
      </c>
      <c r="J28">
        <f>IF(I28="","",MAX(1,INT((I28-Inputs!$B$4)/7)+1))</f>
        <v/>
      </c>
      <c r="K28" s="10">
        <f>IF(E28="",0,C28*G28)</f>
        <v/>
      </c>
    </row>
    <row r="29">
      <c r="A29" s="19" t="n"/>
      <c r="B29" s="19" t="n"/>
      <c r="C29" s="12" t="n"/>
      <c r="D29" s="20" t="n"/>
      <c r="E29" s="25">
        <f>IF(OR(C29="",D29="",Inputs!$B$4=""),"",Inputs!$B$4-D29)</f>
        <v/>
      </c>
      <c r="F29">
        <f>IF(E29="","",INDEX(Inputs!$A$12:$A$16,MATCH(E29,Inputs!$B$12:$B$16,1)))</f>
        <v/>
      </c>
      <c r="G29" s="26">
        <f>IF(E29="","",INDEX(Inputs!$C$12:$C$16,MATCH(E29,Inputs!$B$12:$B$16,1)))</f>
        <v/>
      </c>
      <c r="H29" s="25">
        <f>IF(E29="","",INDEX(Inputs!$D$12:$D$16,MATCH(E29,Inputs!$B$12:$B$16,1)))</f>
        <v/>
      </c>
      <c r="I29" s="27">
        <f>IF(E29="","",MAX(D29,Inputs!$B$4)+H29)</f>
        <v/>
      </c>
      <c r="J29">
        <f>IF(I29="","",MAX(1,INT((I29-Inputs!$B$4)/7)+1))</f>
        <v/>
      </c>
      <c r="K29" s="10">
        <f>IF(E29="",0,C29*G29)</f>
        <v/>
      </c>
    </row>
    <row r="30">
      <c r="A30" s="19" t="n"/>
      <c r="B30" s="19" t="n"/>
      <c r="C30" s="12" t="n"/>
      <c r="D30" s="20" t="n"/>
      <c r="E30" s="25">
        <f>IF(OR(C30="",D30="",Inputs!$B$4=""),"",Inputs!$B$4-D30)</f>
        <v/>
      </c>
      <c r="F30">
        <f>IF(E30="","",INDEX(Inputs!$A$12:$A$16,MATCH(E30,Inputs!$B$12:$B$16,1)))</f>
        <v/>
      </c>
      <c r="G30" s="26">
        <f>IF(E30="","",INDEX(Inputs!$C$12:$C$16,MATCH(E30,Inputs!$B$12:$B$16,1)))</f>
        <v/>
      </c>
      <c r="H30" s="25">
        <f>IF(E30="","",INDEX(Inputs!$D$12:$D$16,MATCH(E30,Inputs!$B$12:$B$16,1)))</f>
        <v/>
      </c>
      <c r="I30" s="27">
        <f>IF(E30="","",MAX(D30,Inputs!$B$4)+H30)</f>
        <v/>
      </c>
      <c r="J30">
        <f>IF(I30="","",MAX(1,INT((I30-Inputs!$B$4)/7)+1))</f>
        <v/>
      </c>
      <c r="K30" s="10">
        <f>IF(E30="",0,C30*G30)</f>
        <v/>
      </c>
    </row>
    <row r="31">
      <c r="A31" s="19" t="n"/>
      <c r="B31" s="19" t="n"/>
      <c r="C31" s="12" t="n"/>
      <c r="D31" s="20" t="n"/>
      <c r="E31" s="25">
        <f>IF(OR(C31="",D31="",Inputs!$B$4=""),"",Inputs!$B$4-D31)</f>
        <v/>
      </c>
      <c r="F31">
        <f>IF(E31="","",INDEX(Inputs!$A$12:$A$16,MATCH(E31,Inputs!$B$12:$B$16,1)))</f>
        <v/>
      </c>
      <c r="G31" s="26">
        <f>IF(E31="","",INDEX(Inputs!$C$12:$C$16,MATCH(E31,Inputs!$B$12:$B$16,1)))</f>
        <v/>
      </c>
      <c r="H31" s="25">
        <f>IF(E31="","",INDEX(Inputs!$D$12:$D$16,MATCH(E31,Inputs!$B$12:$B$16,1)))</f>
        <v/>
      </c>
      <c r="I31" s="27">
        <f>IF(E31="","",MAX(D31,Inputs!$B$4)+H31)</f>
        <v/>
      </c>
      <c r="J31">
        <f>IF(I31="","",MAX(1,INT((I31-Inputs!$B$4)/7)+1))</f>
        <v/>
      </c>
      <c r="K31" s="10">
        <f>IF(E31="",0,C31*G31)</f>
        <v/>
      </c>
    </row>
    <row r="32">
      <c r="A32" s="19" t="n"/>
      <c r="B32" s="19" t="n"/>
      <c r="C32" s="12" t="n"/>
      <c r="D32" s="20" t="n"/>
      <c r="E32" s="25">
        <f>IF(OR(C32="",D32="",Inputs!$B$4=""),"",Inputs!$B$4-D32)</f>
        <v/>
      </c>
      <c r="F32">
        <f>IF(E32="","",INDEX(Inputs!$A$12:$A$16,MATCH(E32,Inputs!$B$12:$B$16,1)))</f>
        <v/>
      </c>
      <c r="G32" s="26">
        <f>IF(E32="","",INDEX(Inputs!$C$12:$C$16,MATCH(E32,Inputs!$B$12:$B$16,1)))</f>
        <v/>
      </c>
      <c r="H32" s="25">
        <f>IF(E32="","",INDEX(Inputs!$D$12:$D$16,MATCH(E32,Inputs!$B$12:$B$16,1)))</f>
        <v/>
      </c>
      <c r="I32" s="27">
        <f>IF(E32="","",MAX(D32,Inputs!$B$4)+H32)</f>
        <v/>
      </c>
      <c r="J32">
        <f>IF(I32="","",MAX(1,INT((I32-Inputs!$B$4)/7)+1))</f>
        <v/>
      </c>
      <c r="K32" s="10">
        <f>IF(E32="",0,C32*G32)</f>
        <v/>
      </c>
    </row>
    <row r="33">
      <c r="A33" s="19" t="n"/>
      <c r="B33" s="19" t="n"/>
      <c r="C33" s="12" t="n"/>
      <c r="D33" s="20" t="n"/>
      <c r="E33" s="25">
        <f>IF(OR(C33="",D33="",Inputs!$B$4=""),"",Inputs!$B$4-D33)</f>
        <v/>
      </c>
      <c r="F33">
        <f>IF(E33="","",INDEX(Inputs!$A$12:$A$16,MATCH(E33,Inputs!$B$12:$B$16,1)))</f>
        <v/>
      </c>
      <c r="G33" s="26">
        <f>IF(E33="","",INDEX(Inputs!$C$12:$C$16,MATCH(E33,Inputs!$B$12:$B$16,1)))</f>
        <v/>
      </c>
      <c r="H33" s="25">
        <f>IF(E33="","",INDEX(Inputs!$D$12:$D$16,MATCH(E33,Inputs!$B$12:$B$16,1)))</f>
        <v/>
      </c>
      <c r="I33" s="27">
        <f>IF(E33="","",MAX(D33,Inputs!$B$4)+H33)</f>
        <v/>
      </c>
      <c r="J33">
        <f>IF(I33="","",MAX(1,INT((I33-Inputs!$B$4)/7)+1))</f>
        <v/>
      </c>
      <c r="K33" s="10">
        <f>IF(E33="",0,C33*G33)</f>
        <v/>
      </c>
    </row>
    <row r="34">
      <c r="A34" s="19" t="n"/>
      <c r="B34" s="19" t="n"/>
      <c r="C34" s="12" t="n"/>
      <c r="D34" s="20" t="n"/>
      <c r="E34" s="25">
        <f>IF(OR(C34="",D34="",Inputs!$B$4=""),"",Inputs!$B$4-D34)</f>
        <v/>
      </c>
      <c r="F34">
        <f>IF(E34="","",INDEX(Inputs!$A$12:$A$16,MATCH(E34,Inputs!$B$12:$B$16,1)))</f>
        <v/>
      </c>
      <c r="G34" s="26">
        <f>IF(E34="","",INDEX(Inputs!$C$12:$C$16,MATCH(E34,Inputs!$B$12:$B$16,1)))</f>
        <v/>
      </c>
      <c r="H34" s="25">
        <f>IF(E34="","",INDEX(Inputs!$D$12:$D$16,MATCH(E34,Inputs!$B$12:$B$16,1)))</f>
        <v/>
      </c>
      <c r="I34" s="27">
        <f>IF(E34="","",MAX(D34,Inputs!$B$4)+H34)</f>
        <v/>
      </c>
      <c r="J34">
        <f>IF(I34="","",MAX(1,INT((I34-Inputs!$B$4)/7)+1))</f>
        <v/>
      </c>
      <c r="K34" s="10">
        <f>IF(E34="",0,C34*G34)</f>
        <v/>
      </c>
    </row>
    <row r="35">
      <c r="A35" s="19" t="n"/>
      <c r="B35" s="19" t="n"/>
      <c r="C35" s="12" t="n"/>
      <c r="D35" s="20" t="n"/>
      <c r="E35" s="25">
        <f>IF(OR(C35="",D35="",Inputs!$B$4=""),"",Inputs!$B$4-D35)</f>
        <v/>
      </c>
      <c r="F35">
        <f>IF(E35="","",INDEX(Inputs!$A$12:$A$16,MATCH(E35,Inputs!$B$12:$B$16,1)))</f>
        <v/>
      </c>
      <c r="G35" s="26">
        <f>IF(E35="","",INDEX(Inputs!$C$12:$C$16,MATCH(E35,Inputs!$B$12:$B$16,1)))</f>
        <v/>
      </c>
      <c r="H35" s="25">
        <f>IF(E35="","",INDEX(Inputs!$D$12:$D$16,MATCH(E35,Inputs!$B$12:$B$16,1)))</f>
        <v/>
      </c>
      <c r="I35" s="27">
        <f>IF(E35="","",MAX(D35,Inputs!$B$4)+H35)</f>
        <v/>
      </c>
      <c r="J35">
        <f>IF(I35="","",MAX(1,INT((I35-Inputs!$B$4)/7)+1))</f>
        <v/>
      </c>
      <c r="K35" s="10">
        <f>IF(E35="",0,C35*G35)</f>
        <v/>
      </c>
    </row>
    <row r="36">
      <c r="A36" s="19" t="n"/>
      <c r="B36" s="19" t="n"/>
      <c r="C36" s="12" t="n"/>
      <c r="D36" s="20" t="n"/>
      <c r="E36" s="25">
        <f>IF(OR(C36="",D36="",Inputs!$B$4=""),"",Inputs!$B$4-D36)</f>
        <v/>
      </c>
      <c r="F36">
        <f>IF(E36="","",INDEX(Inputs!$A$12:$A$16,MATCH(E36,Inputs!$B$12:$B$16,1)))</f>
        <v/>
      </c>
      <c r="G36" s="26">
        <f>IF(E36="","",INDEX(Inputs!$C$12:$C$16,MATCH(E36,Inputs!$B$12:$B$16,1)))</f>
        <v/>
      </c>
      <c r="H36" s="25">
        <f>IF(E36="","",INDEX(Inputs!$D$12:$D$16,MATCH(E36,Inputs!$B$12:$B$16,1)))</f>
        <v/>
      </c>
      <c r="I36" s="27">
        <f>IF(E36="","",MAX(D36,Inputs!$B$4)+H36)</f>
        <v/>
      </c>
      <c r="J36">
        <f>IF(I36="","",MAX(1,INT((I36-Inputs!$B$4)/7)+1))</f>
        <v/>
      </c>
      <c r="K36" s="10">
        <f>IF(E36="",0,C36*G36)</f>
        <v/>
      </c>
    </row>
    <row r="37">
      <c r="A37" s="19" t="n"/>
      <c r="B37" s="19" t="n"/>
      <c r="C37" s="12" t="n"/>
      <c r="D37" s="20" t="n"/>
      <c r="E37" s="25">
        <f>IF(OR(C37="",D37="",Inputs!$B$4=""),"",Inputs!$B$4-D37)</f>
        <v/>
      </c>
      <c r="F37">
        <f>IF(E37="","",INDEX(Inputs!$A$12:$A$16,MATCH(E37,Inputs!$B$12:$B$16,1)))</f>
        <v/>
      </c>
      <c r="G37" s="26">
        <f>IF(E37="","",INDEX(Inputs!$C$12:$C$16,MATCH(E37,Inputs!$B$12:$B$16,1)))</f>
        <v/>
      </c>
      <c r="H37" s="25">
        <f>IF(E37="","",INDEX(Inputs!$D$12:$D$16,MATCH(E37,Inputs!$B$12:$B$16,1)))</f>
        <v/>
      </c>
      <c r="I37" s="27">
        <f>IF(E37="","",MAX(D37,Inputs!$B$4)+H37)</f>
        <v/>
      </c>
      <c r="J37">
        <f>IF(I37="","",MAX(1,INT((I37-Inputs!$B$4)/7)+1))</f>
        <v/>
      </c>
      <c r="K37" s="10">
        <f>IF(E37="",0,C37*G37)</f>
        <v/>
      </c>
    </row>
    <row r="38">
      <c r="A38" s="19" t="n"/>
      <c r="B38" s="19" t="n"/>
      <c r="C38" s="12" t="n"/>
      <c r="D38" s="20" t="n"/>
      <c r="E38" s="25">
        <f>IF(OR(C38="",D38="",Inputs!$B$4=""),"",Inputs!$B$4-D38)</f>
        <v/>
      </c>
      <c r="F38">
        <f>IF(E38="","",INDEX(Inputs!$A$12:$A$16,MATCH(E38,Inputs!$B$12:$B$16,1)))</f>
        <v/>
      </c>
      <c r="G38" s="26">
        <f>IF(E38="","",INDEX(Inputs!$C$12:$C$16,MATCH(E38,Inputs!$B$12:$B$16,1)))</f>
        <v/>
      </c>
      <c r="H38" s="25">
        <f>IF(E38="","",INDEX(Inputs!$D$12:$D$16,MATCH(E38,Inputs!$B$12:$B$16,1)))</f>
        <v/>
      </c>
      <c r="I38" s="27">
        <f>IF(E38="","",MAX(D38,Inputs!$B$4)+H38)</f>
        <v/>
      </c>
      <c r="J38">
        <f>IF(I38="","",MAX(1,INT((I38-Inputs!$B$4)/7)+1))</f>
        <v/>
      </c>
      <c r="K38" s="10">
        <f>IF(E38="",0,C38*G38)</f>
        <v/>
      </c>
    </row>
    <row r="39">
      <c r="A39" s="19" t="n"/>
      <c r="B39" s="19" t="n"/>
      <c r="C39" s="12" t="n"/>
      <c r="D39" s="20" t="n"/>
      <c r="E39" s="25">
        <f>IF(OR(C39="",D39="",Inputs!$B$4=""),"",Inputs!$B$4-D39)</f>
        <v/>
      </c>
      <c r="F39">
        <f>IF(E39="","",INDEX(Inputs!$A$12:$A$16,MATCH(E39,Inputs!$B$12:$B$16,1)))</f>
        <v/>
      </c>
      <c r="G39" s="26">
        <f>IF(E39="","",INDEX(Inputs!$C$12:$C$16,MATCH(E39,Inputs!$B$12:$B$16,1)))</f>
        <v/>
      </c>
      <c r="H39" s="25">
        <f>IF(E39="","",INDEX(Inputs!$D$12:$D$16,MATCH(E39,Inputs!$B$12:$B$16,1)))</f>
        <v/>
      </c>
      <c r="I39" s="27">
        <f>IF(E39="","",MAX(D39,Inputs!$B$4)+H39)</f>
        <v/>
      </c>
      <c r="J39">
        <f>IF(I39="","",MAX(1,INT((I39-Inputs!$B$4)/7)+1))</f>
        <v/>
      </c>
      <c r="K39" s="10">
        <f>IF(E39="",0,C39*G39)</f>
        <v/>
      </c>
    </row>
    <row r="40">
      <c r="A40" s="19" t="n"/>
      <c r="B40" s="19" t="n"/>
      <c r="C40" s="12" t="n"/>
      <c r="D40" s="20" t="n"/>
      <c r="E40" s="25">
        <f>IF(OR(C40="",D40="",Inputs!$B$4=""),"",Inputs!$B$4-D40)</f>
        <v/>
      </c>
      <c r="F40">
        <f>IF(E40="","",INDEX(Inputs!$A$12:$A$16,MATCH(E40,Inputs!$B$12:$B$16,1)))</f>
        <v/>
      </c>
      <c r="G40" s="26">
        <f>IF(E40="","",INDEX(Inputs!$C$12:$C$16,MATCH(E40,Inputs!$B$12:$B$16,1)))</f>
        <v/>
      </c>
      <c r="H40" s="25">
        <f>IF(E40="","",INDEX(Inputs!$D$12:$D$16,MATCH(E40,Inputs!$B$12:$B$16,1)))</f>
        <v/>
      </c>
      <c r="I40" s="27">
        <f>IF(E40="","",MAX(D40,Inputs!$B$4)+H40)</f>
        <v/>
      </c>
      <c r="J40">
        <f>IF(I40="","",MAX(1,INT((I40-Inputs!$B$4)/7)+1))</f>
        <v/>
      </c>
      <c r="K40" s="10">
        <f>IF(E40="",0,C40*G40)</f>
        <v/>
      </c>
    </row>
    <row r="41">
      <c r="A41" s="19" t="n"/>
      <c r="B41" s="19" t="n"/>
      <c r="C41" s="12" t="n"/>
      <c r="D41" s="20" t="n"/>
      <c r="E41" s="25">
        <f>IF(OR(C41="",D41="",Inputs!$B$4=""),"",Inputs!$B$4-D41)</f>
        <v/>
      </c>
      <c r="F41">
        <f>IF(E41="","",INDEX(Inputs!$A$12:$A$16,MATCH(E41,Inputs!$B$12:$B$16,1)))</f>
        <v/>
      </c>
      <c r="G41" s="26">
        <f>IF(E41="","",INDEX(Inputs!$C$12:$C$16,MATCH(E41,Inputs!$B$12:$B$16,1)))</f>
        <v/>
      </c>
      <c r="H41" s="25">
        <f>IF(E41="","",INDEX(Inputs!$D$12:$D$16,MATCH(E41,Inputs!$B$12:$B$16,1)))</f>
        <v/>
      </c>
      <c r="I41" s="27">
        <f>IF(E41="","",MAX(D41,Inputs!$B$4)+H41)</f>
        <v/>
      </c>
      <c r="J41">
        <f>IF(I41="","",MAX(1,INT((I41-Inputs!$B$4)/7)+1))</f>
        <v/>
      </c>
      <c r="K41" s="10">
        <f>IF(E41="",0,C41*G41)</f>
        <v/>
      </c>
    </row>
    <row r="42">
      <c r="A42" s="19" t="n"/>
      <c r="B42" s="19" t="n"/>
      <c r="C42" s="12" t="n"/>
      <c r="D42" s="20" t="n"/>
      <c r="E42" s="25">
        <f>IF(OR(C42="",D42="",Inputs!$B$4=""),"",Inputs!$B$4-D42)</f>
        <v/>
      </c>
      <c r="F42">
        <f>IF(E42="","",INDEX(Inputs!$A$12:$A$16,MATCH(E42,Inputs!$B$12:$B$16,1)))</f>
        <v/>
      </c>
      <c r="G42" s="26">
        <f>IF(E42="","",INDEX(Inputs!$C$12:$C$16,MATCH(E42,Inputs!$B$12:$B$16,1)))</f>
        <v/>
      </c>
      <c r="H42" s="25">
        <f>IF(E42="","",INDEX(Inputs!$D$12:$D$16,MATCH(E42,Inputs!$B$12:$B$16,1)))</f>
        <v/>
      </c>
      <c r="I42" s="27">
        <f>IF(E42="","",MAX(D42,Inputs!$B$4)+H42)</f>
        <v/>
      </c>
      <c r="J42">
        <f>IF(I42="","",MAX(1,INT((I42-Inputs!$B$4)/7)+1))</f>
        <v/>
      </c>
      <c r="K42" s="10">
        <f>IF(E42="",0,C42*G42)</f>
        <v/>
      </c>
    </row>
    <row r="43">
      <c r="A43" s="19" t="n"/>
      <c r="B43" s="19" t="n"/>
      <c r="C43" s="12" t="n"/>
      <c r="D43" s="20" t="n"/>
      <c r="E43" s="25">
        <f>IF(OR(C43="",D43="",Inputs!$B$4=""),"",Inputs!$B$4-D43)</f>
        <v/>
      </c>
      <c r="F43">
        <f>IF(E43="","",INDEX(Inputs!$A$12:$A$16,MATCH(E43,Inputs!$B$12:$B$16,1)))</f>
        <v/>
      </c>
      <c r="G43" s="26">
        <f>IF(E43="","",INDEX(Inputs!$C$12:$C$16,MATCH(E43,Inputs!$B$12:$B$16,1)))</f>
        <v/>
      </c>
      <c r="H43" s="25">
        <f>IF(E43="","",INDEX(Inputs!$D$12:$D$16,MATCH(E43,Inputs!$B$12:$B$16,1)))</f>
        <v/>
      </c>
      <c r="I43" s="27">
        <f>IF(E43="","",MAX(D43,Inputs!$B$4)+H43)</f>
        <v/>
      </c>
      <c r="J43">
        <f>IF(I43="","",MAX(1,INT((I43-Inputs!$B$4)/7)+1))</f>
        <v/>
      </c>
      <c r="K43" s="10">
        <f>IF(E43="",0,C43*G43)</f>
        <v/>
      </c>
    </row>
    <row r="44">
      <c r="A44" s="19" t="n"/>
      <c r="B44" s="19" t="n"/>
      <c r="C44" s="12" t="n"/>
      <c r="D44" s="20" t="n"/>
      <c r="E44" s="25">
        <f>IF(OR(C44="",D44="",Inputs!$B$4=""),"",Inputs!$B$4-D44)</f>
        <v/>
      </c>
      <c r="F44">
        <f>IF(E44="","",INDEX(Inputs!$A$12:$A$16,MATCH(E44,Inputs!$B$12:$B$16,1)))</f>
        <v/>
      </c>
      <c r="G44" s="26">
        <f>IF(E44="","",INDEX(Inputs!$C$12:$C$16,MATCH(E44,Inputs!$B$12:$B$16,1)))</f>
        <v/>
      </c>
      <c r="H44" s="25">
        <f>IF(E44="","",INDEX(Inputs!$D$12:$D$16,MATCH(E44,Inputs!$B$12:$B$16,1)))</f>
        <v/>
      </c>
      <c r="I44" s="27">
        <f>IF(E44="","",MAX(D44,Inputs!$B$4)+H44)</f>
        <v/>
      </c>
      <c r="J44">
        <f>IF(I44="","",MAX(1,INT((I44-Inputs!$B$4)/7)+1))</f>
        <v/>
      </c>
      <c r="K44" s="10">
        <f>IF(E44="",0,C44*G44)</f>
        <v/>
      </c>
    </row>
    <row r="45">
      <c r="A45" s="19" t="n"/>
      <c r="B45" s="19" t="n"/>
      <c r="C45" s="12" t="n"/>
      <c r="D45" s="20" t="n"/>
      <c r="E45" s="25">
        <f>IF(OR(C45="",D45="",Inputs!$B$4=""),"",Inputs!$B$4-D45)</f>
        <v/>
      </c>
      <c r="F45">
        <f>IF(E45="","",INDEX(Inputs!$A$12:$A$16,MATCH(E45,Inputs!$B$12:$B$16,1)))</f>
        <v/>
      </c>
      <c r="G45" s="26">
        <f>IF(E45="","",INDEX(Inputs!$C$12:$C$16,MATCH(E45,Inputs!$B$12:$B$16,1)))</f>
        <v/>
      </c>
      <c r="H45" s="25">
        <f>IF(E45="","",INDEX(Inputs!$D$12:$D$16,MATCH(E45,Inputs!$B$12:$B$16,1)))</f>
        <v/>
      </c>
      <c r="I45" s="27">
        <f>IF(E45="","",MAX(D45,Inputs!$B$4)+H45)</f>
        <v/>
      </c>
      <c r="J45">
        <f>IF(I45="","",MAX(1,INT((I45-Inputs!$B$4)/7)+1))</f>
        <v/>
      </c>
      <c r="K45" s="10">
        <f>IF(E45="",0,C45*G45)</f>
        <v/>
      </c>
    </row>
    <row r="46">
      <c r="A46" s="19" t="n"/>
      <c r="B46" s="19" t="n"/>
      <c r="C46" s="12" t="n"/>
      <c r="D46" s="20" t="n"/>
      <c r="E46" s="25">
        <f>IF(OR(C46="",D46="",Inputs!$B$4=""),"",Inputs!$B$4-D46)</f>
        <v/>
      </c>
      <c r="F46">
        <f>IF(E46="","",INDEX(Inputs!$A$12:$A$16,MATCH(E46,Inputs!$B$12:$B$16,1)))</f>
        <v/>
      </c>
      <c r="G46" s="26">
        <f>IF(E46="","",INDEX(Inputs!$C$12:$C$16,MATCH(E46,Inputs!$B$12:$B$16,1)))</f>
        <v/>
      </c>
      <c r="H46" s="25">
        <f>IF(E46="","",INDEX(Inputs!$D$12:$D$16,MATCH(E46,Inputs!$B$12:$B$16,1)))</f>
        <v/>
      </c>
      <c r="I46" s="27">
        <f>IF(E46="","",MAX(D46,Inputs!$B$4)+H46)</f>
        <v/>
      </c>
      <c r="J46">
        <f>IF(I46="","",MAX(1,INT((I46-Inputs!$B$4)/7)+1))</f>
        <v/>
      </c>
      <c r="K46" s="10">
        <f>IF(E46="",0,C46*G46)</f>
        <v/>
      </c>
    </row>
    <row r="47">
      <c r="A47" s="19" t="n"/>
      <c r="B47" s="19" t="n"/>
      <c r="C47" s="12" t="n"/>
      <c r="D47" s="20" t="n"/>
      <c r="E47" s="25">
        <f>IF(OR(C47="",D47="",Inputs!$B$4=""),"",Inputs!$B$4-D47)</f>
        <v/>
      </c>
      <c r="F47">
        <f>IF(E47="","",INDEX(Inputs!$A$12:$A$16,MATCH(E47,Inputs!$B$12:$B$16,1)))</f>
        <v/>
      </c>
      <c r="G47" s="26">
        <f>IF(E47="","",INDEX(Inputs!$C$12:$C$16,MATCH(E47,Inputs!$B$12:$B$16,1)))</f>
        <v/>
      </c>
      <c r="H47" s="25">
        <f>IF(E47="","",INDEX(Inputs!$D$12:$D$16,MATCH(E47,Inputs!$B$12:$B$16,1)))</f>
        <v/>
      </c>
      <c r="I47" s="27">
        <f>IF(E47="","",MAX(D47,Inputs!$B$4)+H47)</f>
        <v/>
      </c>
      <c r="J47">
        <f>IF(I47="","",MAX(1,INT((I47-Inputs!$B$4)/7)+1))</f>
        <v/>
      </c>
      <c r="K47" s="10">
        <f>IF(E47="",0,C47*G47)</f>
        <v/>
      </c>
    </row>
    <row r="48">
      <c r="A48" s="19" t="n"/>
      <c r="B48" s="19" t="n"/>
      <c r="C48" s="12" t="n"/>
      <c r="D48" s="20" t="n"/>
      <c r="E48" s="25">
        <f>IF(OR(C48="",D48="",Inputs!$B$4=""),"",Inputs!$B$4-D48)</f>
        <v/>
      </c>
      <c r="F48">
        <f>IF(E48="","",INDEX(Inputs!$A$12:$A$16,MATCH(E48,Inputs!$B$12:$B$16,1)))</f>
        <v/>
      </c>
      <c r="G48" s="26">
        <f>IF(E48="","",INDEX(Inputs!$C$12:$C$16,MATCH(E48,Inputs!$B$12:$B$16,1)))</f>
        <v/>
      </c>
      <c r="H48" s="25">
        <f>IF(E48="","",INDEX(Inputs!$D$12:$D$16,MATCH(E48,Inputs!$B$12:$B$16,1)))</f>
        <v/>
      </c>
      <c r="I48" s="27">
        <f>IF(E48="","",MAX(D48,Inputs!$B$4)+H48)</f>
        <v/>
      </c>
      <c r="J48">
        <f>IF(I48="","",MAX(1,INT((I48-Inputs!$B$4)/7)+1))</f>
        <v/>
      </c>
      <c r="K48" s="10">
        <f>IF(E48="",0,C48*G48)</f>
        <v/>
      </c>
    </row>
    <row r="49">
      <c r="A49" s="19" t="n"/>
      <c r="B49" s="19" t="n"/>
      <c r="C49" s="12" t="n"/>
      <c r="D49" s="20" t="n"/>
      <c r="E49" s="25">
        <f>IF(OR(C49="",D49="",Inputs!$B$4=""),"",Inputs!$B$4-D49)</f>
        <v/>
      </c>
      <c r="F49">
        <f>IF(E49="","",INDEX(Inputs!$A$12:$A$16,MATCH(E49,Inputs!$B$12:$B$16,1)))</f>
        <v/>
      </c>
      <c r="G49" s="26">
        <f>IF(E49="","",INDEX(Inputs!$C$12:$C$16,MATCH(E49,Inputs!$B$12:$B$16,1)))</f>
        <v/>
      </c>
      <c r="H49" s="25">
        <f>IF(E49="","",INDEX(Inputs!$D$12:$D$16,MATCH(E49,Inputs!$B$12:$B$16,1)))</f>
        <v/>
      </c>
      <c r="I49" s="27">
        <f>IF(E49="","",MAX(D49,Inputs!$B$4)+H49)</f>
        <v/>
      </c>
      <c r="J49">
        <f>IF(I49="","",MAX(1,INT((I49-Inputs!$B$4)/7)+1))</f>
        <v/>
      </c>
      <c r="K49" s="10">
        <f>IF(E49="",0,C49*G49)</f>
        <v/>
      </c>
    </row>
    <row r="50">
      <c r="A50" s="19" t="n"/>
      <c r="B50" s="19" t="n"/>
      <c r="C50" s="12" t="n"/>
      <c r="D50" s="20" t="n"/>
      <c r="E50" s="25">
        <f>IF(OR(C50="",D50="",Inputs!$B$4=""),"",Inputs!$B$4-D50)</f>
        <v/>
      </c>
      <c r="F50">
        <f>IF(E50="","",INDEX(Inputs!$A$12:$A$16,MATCH(E50,Inputs!$B$12:$B$16,1)))</f>
        <v/>
      </c>
      <c r="G50" s="26">
        <f>IF(E50="","",INDEX(Inputs!$C$12:$C$16,MATCH(E50,Inputs!$B$12:$B$16,1)))</f>
        <v/>
      </c>
      <c r="H50" s="25">
        <f>IF(E50="","",INDEX(Inputs!$D$12:$D$16,MATCH(E50,Inputs!$B$12:$B$16,1)))</f>
        <v/>
      </c>
      <c r="I50" s="27">
        <f>IF(E50="","",MAX(D50,Inputs!$B$4)+H50)</f>
        <v/>
      </c>
      <c r="J50">
        <f>IF(I50="","",MAX(1,INT((I50-Inputs!$B$4)/7)+1))</f>
        <v/>
      </c>
      <c r="K50" s="10">
        <f>IF(E50="",0,C50*G50)</f>
        <v/>
      </c>
    </row>
    <row r="51">
      <c r="A51" s="19" t="n"/>
      <c r="B51" s="19" t="n"/>
      <c r="C51" s="12" t="n"/>
      <c r="D51" s="20" t="n"/>
      <c r="E51" s="25">
        <f>IF(OR(C51="",D51="",Inputs!$B$4=""),"",Inputs!$B$4-D51)</f>
        <v/>
      </c>
      <c r="F51">
        <f>IF(E51="","",INDEX(Inputs!$A$12:$A$16,MATCH(E51,Inputs!$B$12:$B$16,1)))</f>
        <v/>
      </c>
      <c r="G51" s="26">
        <f>IF(E51="","",INDEX(Inputs!$C$12:$C$16,MATCH(E51,Inputs!$B$12:$B$16,1)))</f>
        <v/>
      </c>
      <c r="H51" s="25">
        <f>IF(E51="","",INDEX(Inputs!$D$12:$D$16,MATCH(E51,Inputs!$B$12:$B$16,1)))</f>
        <v/>
      </c>
      <c r="I51" s="27">
        <f>IF(E51="","",MAX(D51,Inputs!$B$4)+H51)</f>
        <v/>
      </c>
      <c r="J51">
        <f>IF(I51="","",MAX(1,INT((I51-Inputs!$B$4)/7)+1))</f>
        <v/>
      </c>
      <c r="K51" s="10">
        <f>IF(E51="",0,C51*G51)</f>
        <v/>
      </c>
    </row>
    <row r="52">
      <c r="A52" s="19" t="n"/>
      <c r="B52" s="19" t="n"/>
      <c r="C52" s="12" t="n"/>
      <c r="D52" s="20" t="n"/>
      <c r="E52" s="25">
        <f>IF(OR(C52="",D52="",Inputs!$B$4=""),"",Inputs!$B$4-D52)</f>
        <v/>
      </c>
      <c r="F52">
        <f>IF(E52="","",INDEX(Inputs!$A$12:$A$16,MATCH(E52,Inputs!$B$12:$B$16,1)))</f>
        <v/>
      </c>
      <c r="G52" s="26">
        <f>IF(E52="","",INDEX(Inputs!$C$12:$C$16,MATCH(E52,Inputs!$B$12:$B$16,1)))</f>
        <v/>
      </c>
      <c r="H52" s="25">
        <f>IF(E52="","",INDEX(Inputs!$D$12:$D$16,MATCH(E52,Inputs!$B$12:$B$16,1)))</f>
        <v/>
      </c>
      <c r="I52" s="27">
        <f>IF(E52="","",MAX(D52,Inputs!$B$4)+H52)</f>
        <v/>
      </c>
      <c r="J52">
        <f>IF(I52="","",MAX(1,INT((I52-Inputs!$B$4)/7)+1))</f>
        <v/>
      </c>
      <c r="K52" s="10">
        <f>IF(E52="",0,C52*G52)</f>
        <v/>
      </c>
    </row>
    <row r="53">
      <c r="A53" s="19" t="n"/>
      <c r="B53" s="19" t="n"/>
      <c r="C53" s="12" t="n"/>
      <c r="D53" s="20" t="n"/>
      <c r="E53" s="25">
        <f>IF(OR(C53="",D53="",Inputs!$B$4=""),"",Inputs!$B$4-D53)</f>
        <v/>
      </c>
      <c r="F53">
        <f>IF(E53="","",INDEX(Inputs!$A$12:$A$16,MATCH(E53,Inputs!$B$12:$B$16,1)))</f>
        <v/>
      </c>
      <c r="G53" s="26">
        <f>IF(E53="","",INDEX(Inputs!$C$12:$C$16,MATCH(E53,Inputs!$B$12:$B$16,1)))</f>
        <v/>
      </c>
      <c r="H53" s="25">
        <f>IF(E53="","",INDEX(Inputs!$D$12:$D$16,MATCH(E53,Inputs!$B$12:$B$16,1)))</f>
        <v/>
      </c>
      <c r="I53" s="27">
        <f>IF(E53="","",MAX(D53,Inputs!$B$4)+H53)</f>
        <v/>
      </c>
      <c r="J53">
        <f>IF(I53="","",MAX(1,INT((I53-Inputs!$B$4)/7)+1))</f>
        <v/>
      </c>
      <c r="K53" s="10">
        <f>IF(E53="",0,C53*G53)</f>
        <v/>
      </c>
    </row>
    <row r="54">
      <c r="A54" s="19" t="n"/>
      <c r="B54" s="19" t="n"/>
      <c r="C54" s="12" t="n"/>
      <c r="D54" s="20" t="n"/>
      <c r="E54" s="25">
        <f>IF(OR(C54="",D54="",Inputs!$B$4=""),"",Inputs!$B$4-D54)</f>
        <v/>
      </c>
      <c r="F54">
        <f>IF(E54="","",INDEX(Inputs!$A$12:$A$16,MATCH(E54,Inputs!$B$12:$B$16,1)))</f>
        <v/>
      </c>
      <c r="G54" s="26">
        <f>IF(E54="","",INDEX(Inputs!$C$12:$C$16,MATCH(E54,Inputs!$B$12:$B$16,1)))</f>
        <v/>
      </c>
      <c r="H54" s="25">
        <f>IF(E54="","",INDEX(Inputs!$D$12:$D$16,MATCH(E54,Inputs!$B$12:$B$16,1)))</f>
        <v/>
      </c>
      <c r="I54" s="27">
        <f>IF(E54="","",MAX(D54,Inputs!$B$4)+H54)</f>
        <v/>
      </c>
      <c r="J54">
        <f>IF(I54="","",MAX(1,INT((I54-Inputs!$B$4)/7)+1))</f>
        <v/>
      </c>
      <c r="K54" s="10">
        <f>IF(E54="",0,C54*G54)</f>
        <v/>
      </c>
    </row>
    <row r="55">
      <c r="A55" s="19" t="n"/>
      <c r="B55" s="19" t="n"/>
      <c r="C55" s="12" t="n"/>
      <c r="D55" s="20" t="n"/>
      <c r="E55" s="25">
        <f>IF(OR(C55="",D55="",Inputs!$B$4=""),"",Inputs!$B$4-D55)</f>
        <v/>
      </c>
      <c r="F55">
        <f>IF(E55="","",INDEX(Inputs!$A$12:$A$16,MATCH(E55,Inputs!$B$12:$B$16,1)))</f>
        <v/>
      </c>
      <c r="G55" s="26">
        <f>IF(E55="","",INDEX(Inputs!$C$12:$C$16,MATCH(E55,Inputs!$B$12:$B$16,1)))</f>
        <v/>
      </c>
      <c r="H55" s="25">
        <f>IF(E55="","",INDEX(Inputs!$D$12:$D$16,MATCH(E55,Inputs!$B$12:$B$16,1)))</f>
        <v/>
      </c>
      <c r="I55" s="27">
        <f>IF(E55="","",MAX(D55,Inputs!$B$4)+H55)</f>
        <v/>
      </c>
      <c r="J55">
        <f>IF(I55="","",MAX(1,INT((I55-Inputs!$B$4)/7)+1))</f>
        <v/>
      </c>
      <c r="K55" s="10">
        <f>IF(E55="",0,C55*G55)</f>
        <v/>
      </c>
    </row>
    <row r="56">
      <c r="A56" s="19" t="n"/>
      <c r="B56" s="19" t="n"/>
      <c r="C56" s="12" t="n"/>
      <c r="D56" s="20" t="n"/>
      <c r="E56" s="25">
        <f>IF(OR(C56="",D56="",Inputs!$B$4=""),"",Inputs!$B$4-D56)</f>
        <v/>
      </c>
      <c r="F56">
        <f>IF(E56="","",INDEX(Inputs!$A$12:$A$16,MATCH(E56,Inputs!$B$12:$B$16,1)))</f>
        <v/>
      </c>
      <c r="G56" s="26">
        <f>IF(E56="","",INDEX(Inputs!$C$12:$C$16,MATCH(E56,Inputs!$B$12:$B$16,1)))</f>
        <v/>
      </c>
      <c r="H56" s="25">
        <f>IF(E56="","",INDEX(Inputs!$D$12:$D$16,MATCH(E56,Inputs!$B$12:$B$16,1)))</f>
        <v/>
      </c>
      <c r="I56" s="27">
        <f>IF(E56="","",MAX(D56,Inputs!$B$4)+H56)</f>
        <v/>
      </c>
      <c r="J56">
        <f>IF(I56="","",MAX(1,INT((I56-Inputs!$B$4)/7)+1))</f>
        <v/>
      </c>
      <c r="K56" s="10">
        <f>IF(E56="",0,C56*G56)</f>
        <v/>
      </c>
    </row>
    <row r="57">
      <c r="A57" s="19" t="n"/>
      <c r="B57" s="19" t="n"/>
      <c r="C57" s="12" t="n"/>
      <c r="D57" s="20" t="n"/>
      <c r="E57" s="25">
        <f>IF(OR(C57="",D57="",Inputs!$B$4=""),"",Inputs!$B$4-D57)</f>
        <v/>
      </c>
      <c r="F57">
        <f>IF(E57="","",INDEX(Inputs!$A$12:$A$16,MATCH(E57,Inputs!$B$12:$B$16,1)))</f>
        <v/>
      </c>
      <c r="G57" s="26">
        <f>IF(E57="","",INDEX(Inputs!$C$12:$C$16,MATCH(E57,Inputs!$B$12:$B$16,1)))</f>
        <v/>
      </c>
      <c r="H57" s="25">
        <f>IF(E57="","",INDEX(Inputs!$D$12:$D$16,MATCH(E57,Inputs!$B$12:$B$16,1)))</f>
        <v/>
      </c>
      <c r="I57" s="27">
        <f>IF(E57="","",MAX(D57,Inputs!$B$4)+H57)</f>
        <v/>
      </c>
      <c r="J57">
        <f>IF(I57="","",MAX(1,INT((I57-Inputs!$B$4)/7)+1))</f>
        <v/>
      </c>
      <c r="K57" s="10">
        <f>IF(E57="",0,C57*G57)</f>
        <v/>
      </c>
    </row>
    <row r="58">
      <c r="A58" s="19" t="n"/>
      <c r="B58" s="19" t="n"/>
      <c r="C58" s="12" t="n"/>
      <c r="D58" s="20" t="n"/>
      <c r="E58" s="25">
        <f>IF(OR(C58="",D58="",Inputs!$B$4=""),"",Inputs!$B$4-D58)</f>
        <v/>
      </c>
      <c r="F58">
        <f>IF(E58="","",INDEX(Inputs!$A$12:$A$16,MATCH(E58,Inputs!$B$12:$B$16,1)))</f>
        <v/>
      </c>
      <c r="G58" s="26">
        <f>IF(E58="","",INDEX(Inputs!$C$12:$C$16,MATCH(E58,Inputs!$B$12:$B$16,1)))</f>
        <v/>
      </c>
      <c r="H58" s="25">
        <f>IF(E58="","",INDEX(Inputs!$D$12:$D$16,MATCH(E58,Inputs!$B$12:$B$16,1)))</f>
        <v/>
      </c>
      <c r="I58" s="27">
        <f>IF(E58="","",MAX(D58,Inputs!$B$4)+H58)</f>
        <v/>
      </c>
      <c r="J58">
        <f>IF(I58="","",MAX(1,INT((I58-Inputs!$B$4)/7)+1))</f>
        <v/>
      </c>
      <c r="K58" s="10">
        <f>IF(E58="",0,C58*G58)</f>
        <v/>
      </c>
    </row>
    <row r="59">
      <c r="A59" s="19" t="n"/>
      <c r="B59" s="19" t="n"/>
      <c r="C59" s="12" t="n"/>
      <c r="D59" s="20" t="n"/>
      <c r="E59" s="25">
        <f>IF(OR(C59="",D59="",Inputs!$B$4=""),"",Inputs!$B$4-D59)</f>
        <v/>
      </c>
      <c r="F59">
        <f>IF(E59="","",INDEX(Inputs!$A$12:$A$16,MATCH(E59,Inputs!$B$12:$B$16,1)))</f>
        <v/>
      </c>
      <c r="G59" s="26">
        <f>IF(E59="","",INDEX(Inputs!$C$12:$C$16,MATCH(E59,Inputs!$B$12:$B$16,1)))</f>
        <v/>
      </c>
      <c r="H59" s="25">
        <f>IF(E59="","",INDEX(Inputs!$D$12:$D$16,MATCH(E59,Inputs!$B$12:$B$16,1)))</f>
        <v/>
      </c>
      <c r="I59" s="27">
        <f>IF(E59="","",MAX(D59,Inputs!$B$4)+H59)</f>
        <v/>
      </c>
      <c r="J59">
        <f>IF(I59="","",MAX(1,INT((I59-Inputs!$B$4)/7)+1))</f>
        <v/>
      </c>
      <c r="K59" s="10">
        <f>IF(E59="",0,C59*G59)</f>
        <v/>
      </c>
    </row>
    <row r="60">
      <c r="A60" s="19" t="n"/>
      <c r="B60" s="19" t="n"/>
      <c r="C60" s="12" t="n"/>
      <c r="D60" s="20" t="n"/>
      <c r="E60" s="25">
        <f>IF(OR(C60="",D60="",Inputs!$B$4=""),"",Inputs!$B$4-D60)</f>
        <v/>
      </c>
      <c r="F60">
        <f>IF(E60="","",INDEX(Inputs!$A$12:$A$16,MATCH(E60,Inputs!$B$12:$B$16,1)))</f>
        <v/>
      </c>
      <c r="G60" s="26">
        <f>IF(E60="","",INDEX(Inputs!$C$12:$C$16,MATCH(E60,Inputs!$B$12:$B$16,1)))</f>
        <v/>
      </c>
      <c r="H60" s="25">
        <f>IF(E60="","",INDEX(Inputs!$D$12:$D$16,MATCH(E60,Inputs!$B$12:$B$16,1)))</f>
        <v/>
      </c>
      <c r="I60" s="27">
        <f>IF(E60="","",MAX(D60,Inputs!$B$4)+H60)</f>
        <v/>
      </c>
      <c r="J60">
        <f>IF(I60="","",MAX(1,INT((I60-Inputs!$B$4)/7)+1))</f>
        <v/>
      </c>
      <c r="K60" s="10">
        <f>IF(E60="",0,C60*G60)</f>
        <v/>
      </c>
    </row>
    <row r="61">
      <c r="A61" s="19" t="n"/>
      <c r="B61" s="19" t="n"/>
      <c r="C61" s="12" t="n"/>
      <c r="D61" s="20" t="n"/>
      <c r="E61" s="25">
        <f>IF(OR(C61="",D61="",Inputs!$B$4=""),"",Inputs!$B$4-D61)</f>
        <v/>
      </c>
      <c r="F61">
        <f>IF(E61="","",INDEX(Inputs!$A$12:$A$16,MATCH(E61,Inputs!$B$12:$B$16,1)))</f>
        <v/>
      </c>
      <c r="G61" s="26">
        <f>IF(E61="","",INDEX(Inputs!$C$12:$C$16,MATCH(E61,Inputs!$B$12:$B$16,1)))</f>
        <v/>
      </c>
      <c r="H61" s="25">
        <f>IF(E61="","",INDEX(Inputs!$D$12:$D$16,MATCH(E61,Inputs!$B$12:$B$16,1)))</f>
        <v/>
      </c>
      <c r="I61" s="27">
        <f>IF(E61="","",MAX(D61,Inputs!$B$4)+H61)</f>
        <v/>
      </c>
      <c r="J61">
        <f>IF(I61="","",MAX(1,INT((I61-Inputs!$B$4)/7)+1))</f>
        <v/>
      </c>
      <c r="K61" s="10">
        <f>IF(E61="",0,C61*G61)</f>
        <v/>
      </c>
    </row>
    <row r="62">
      <c r="A62" s="19" t="n"/>
      <c r="B62" s="19" t="n"/>
      <c r="C62" s="12" t="n"/>
      <c r="D62" s="20" t="n"/>
      <c r="E62" s="25">
        <f>IF(OR(C62="",D62="",Inputs!$B$4=""),"",Inputs!$B$4-D62)</f>
        <v/>
      </c>
      <c r="F62">
        <f>IF(E62="","",INDEX(Inputs!$A$12:$A$16,MATCH(E62,Inputs!$B$12:$B$16,1)))</f>
        <v/>
      </c>
      <c r="G62" s="26">
        <f>IF(E62="","",INDEX(Inputs!$C$12:$C$16,MATCH(E62,Inputs!$B$12:$B$16,1)))</f>
        <v/>
      </c>
      <c r="H62" s="25">
        <f>IF(E62="","",INDEX(Inputs!$D$12:$D$16,MATCH(E62,Inputs!$B$12:$B$16,1)))</f>
        <v/>
      </c>
      <c r="I62" s="27">
        <f>IF(E62="","",MAX(D62,Inputs!$B$4)+H62)</f>
        <v/>
      </c>
      <c r="J62">
        <f>IF(I62="","",MAX(1,INT((I62-Inputs!$B$4)/7)+1))</f>
        <v/>
      </c>
      <c r="K62" s="10">
        <f>IF(E62="",0,C62*G62)</f>
        <v/>
      </c>
    </row>
    <row r="63">
      <c r="A63" s="19" t="n"/>
      <c r="B63" s="19" t="n"/>
      <c r="C63" s="12" t="n"/>
      <c r="D63" s="20" t="n"/>
      <c r="E63" s="25">
        <f>IF(OR(C63="",D63="",Inputs!$B$4=""),"",Inputs!$B$4-D63)</f>
        <v/>
      </c>
      <c r="F63">
        <f>IF(E63="","",INDEX(Inputs!$A$12:$A$16,MATCH(E63,Inputs!$B$12:$B$16,1)))</f>
        <v/>
      </c>
      <c r="G63" s="26">
        <f>IF(E63="","",INDEX(Inputs!$C$12:$C$16,MATCH(E63,Inputs!$B$12:$B$16,1)))</f>
        <v/>
      </c>
      <c r="H63" s="25">
        <f>IF(E63="","",INDEX(Inputs!$D$12:$D$16,MATCH(E63,Inputs!$B$12:$B$16,1)))</f>
        <v/>
      </c>
      <c r="I63" s="27">
        <f>IF(E63="","",MAX(D63,Inputs!$B$4)+H63)</f>
        <v/>
      </c>
      <c r="J63">
        <f>IF(I63="","",MAX(1,INT((I63-Inputs!$B$4)/7)+1))</f>
        <v/>
      </c>
      <c r="K63" s="10">
        <f>IF(E63="",0,C63*G63)</f>
        <v/>
      </c>
    </row>
    <row r="64">
      <c r="A64" s="19" t="n"/>
      <c r="B64" s="19" t="n"/>
      <c r="C64" s="12" t="n"/>
      <c r="D64" s="20" t="n"/>
      <c r="E64" s="25">
        <f>IF(OR(C64="",D64="",Inputs!$B$4=""),"",Inputs!$B$4-D64)</f>
        <v/>
      </c>
      <c r="F64">
        <f>IF(E64="","",INDEX(Inputs!$A$12:$A$16,MATCH(E64,Inputs!$B$12:$B$16,1)))</f>
        <v/>
      </c>
      <c r="G64" s="26">
        <f>IF(E64="","",INDEX(Inputs!$C$12:$C$16,MATCH(E64,Inputs!$B$12:$B$16,1)))</f>
        <v/>
      </c>
      <c r="H64" s="25">
        <f>IF(E64="","",INDEX(Inputs!$D$12:$D$16,MATCH(E64,Inputs!$B$12:$B$16,1)))</f>
        <v/>
      </c>
      <c r="I64" s="27">
        <f>IF(E64="","",MAX(D64,Inputs!$B$4)+H64)</f>
        <v/>
      </c>
      <c r="J64">
        <f>IF(I64="","",MAX(1,INT((I64-Inputs!$B$4)/7)+1))</f>
        <v/>
      </c>
      <c r="K64" s="10">
        <f>IF(E64="",0,C64*G64)</f>
        <v/>
      </c>
    </row>
    <row r="65">
      <c r="A65" s="19" t="n"/>
      <c r="B65" s="19" t="n"/>
      <c r="C65" s="12" t="n"/>
      <c r="D65" s="20" t="n"/>
      <c r="E65" s="25">
        <f>IF(OR(C65="",D65="",Inputs!$B$4=""),"",Inputs!$B$4-D65)</f>
        <v/>
      </c>
      <c r="F65">
        <f>IF(E65="","",INDEX(Inputs!$A$12:$A$16,MATCH(E65,Inputs!$B$12:$B$16,1)))</f>
        <v/>
      </c>
      <c r="G65" s="26">
        <f>IF(E65="","",INDEX(Inputs!$C$12:$C$16,MATCH(E65,Inputs!$B$12:$B$16,1)))</f>
        <v/>
      </c>
      <c r="H65" s="25">
        <f>IF(E65="","",INDEX(Inputs!$D$12:$D$16,MATCH(E65,Inputs!$B$12:$B$16,1)))</f>
        <v/>
      </c>
      <c r="I65" s="27">
        <f>IF(E65="","",MAX(D65,Inputs!$B$4)+H65)</f>
        <v/>
      </c>
      <c r="J65">
        <f>IF(I65="","",MAX(1,INT((I65-Inputs!$B$4)/7)+1))</f>
        <v/>
      </c>
      <c r="K65" s="10">
        <f>IF(E65="",0,C65*G65)</f>
        <v/>
      </c>
    </row>
    <row r="66">
      <c r="A66" s="19" t="n"/>
      <c r="B66" s="19" t="n"/>
      <c r="C66" s="12" t="n"/>
      <c r="D66" s="20" t="n"/>
      <c r="E66" s="25">
        <f>IF(OR(C66="",D66="",Inputs!$B$4=""),"",Inputs!$B$4-D66)</f>
        <v/>
      </c>
      <c r="F66">
        <f>IF(E66="","",INDEX(Inputs!$A$12:$A$16,MATCH(E66,Inputs!$B$12:$B$16,1)))</f>
        <v/>
      </c>
      <c r="G66" s="26">
        <f>IF(E66="","",INDEX(Inputs!$C$12:$C$16,MATCH(E66,Inputs!$B$12:$B$16,1)))</f>
        <v/>
      </c>
      <c r="H66" s="25">
        <f>IF(E66="","",INDEX(Inputs!$D$12:$D$16,MATCH(E66,Inputs!$B$12:$B$16,1)))</f>
        <v/>
      </c>
      <c r="I66" s="27">
        <f>IF(E66="","",MAX(D66,Inputs!$B$4)+H66)</f>
        <v/>
      </c>
      <c r="J66">
        <f>IF(I66="","",MAX(1,INT((I66-Inputs!$B$4)/7)+1))</f>
        <v/>
      </c>
      <c r="K66" s="10">
        <f>IF(E66="",0,C66*G66)</f>
        <v/>
      </c>
    </row>
    <row r="67">
      <c r="A67" s="19" t="n"/>
      <c r="B67" s="19" t="n"/>
      <c r="C67" s="12" t="n"/>
      <c r="D67" s="20" t="n"/>
      <c r="E67" s="25">
        <f>IF(OR(C67="",D67="",Inputs!$B$4=""),"",Inputs!$B$4-D67)</f>
        <v/>
      </c>
      <c r="F67">
        <f>IF(E67="","",INDEX(Inputs!$A$12:$A$16,MATCH(E67,Inputs!$B$12:$B$16,1)))</f>
        <v/>
      </c>
      <c r="G67" s="26">
        <f>IF(E67="","",INDEX(Inputs!$C$12:$C$16,MATCH(E67,Inputs!$B$12:$B$16,1)))</f>
        <v/>
      </c>
      <c r="H67" s="25">
        <f>IF(E67="","",INDEX(Inputs!$D$12:$D$16,MATCH(E67,Inputs!$B$12:$B$16,1)))</f>
        <v/>
      </c>
      <c r="I67" s="27">
        <f>IF(E67="","",MAX(D67,Inputs!$B$4)+H67)</f>
        <v/>
      </c>
      <c r="J67">
        <f>IF(I67="","",MAX(1,INT((I67-Inputs!$B$4)/7)+1))</f>
        <v/>
      </c>
      <c r="K67" s="10">
        <f>IF(E67="",0,C67*G67)</f>
        <v/>
      </c>
    </row>
    <row r="68">
      <c r="A68" s="19" t="n"/>
      <c r="B68" s="19" t="n"/>
      <c r="C68" s="12" t="n"/>
      <c r="D68" s="20" t="n"/>
      <c r="E68" s="25">
        <f>IF(OR(C68="",D68="",Inputs!$B$4=""),"",Inputs!$B$4-D68)</f>
        <v/>
      </c>
      <c r="F68">
        <f>IF(E68="","",INDEX(Inputs!$A$12:$A$16,MATCH(E68,Inputs!$B$12:$B$16,1)))</f>
        <v/>
      </c>
      <c r="G68" s="26">
        <f>IF(E68="","",INDEX(Inputs!$C$12:$C$16,MATCH(E68,Inputs!$B$12:$B$16,1)))</f>
        <v/>
      </c>
      <c r="H68" s="25">
        <f>IF(E68="","",INDEX(Inputs!$D$12:$D$16,MATCH(E68,Inputs!$B$12:$B$16,1)))</f>
        <v/>
      </c>
      <c r="I68" s="27">
        <f>IF(E68="","",MAX(D68,Inputs!$B$4)+H68)</f>
        <v/>
      </c>
      <c r="J68">
        <f>IF(I68="","",MAX(1,INT((I68-Inputs!$B$4)/7)+1))</f>
        <v/>
      </c>
      <c r="K68" s="10">
        <f>IF(E68="",0,C68*G68)</f>
        <v/>
      </c>
    </row>
    <row r="69">
      <c r="A69" s="19" t="n"/>
      <c r="B69" s="19" t="n"/>
      <c r="C69" s="12" t="n"/>
      <c r="D69" s="20" t="n"/>
      <c r="E69" s="25">
        <f>IF(OR(C69="",D69="",Inputs!$B$4=""),"",Inputs!$B$4-D69)</f>
        <v/>
      </c>
      <c r="F69">
        <f>IF(E69="","",INDEX(Inputs!$A$12:$A$16,MATCH(E69,Inputs!$B$12:$B$16,1)))</f>
        <v/>
      </c>
      <c r="G69" s="26">
        <f>IF(E69="","",INDEX(Inputs!$C$12:$C$16,MATCH(E69,Inputs!$B$12:$B$16,1)))</f>
        <v/>
      </c>
      <c r="H69" s="25">
        <f>IF(E69="","",INDEX(Inputs!$D$12:$D$16,MATCH(E69,Inputs!$B$12:$B$16,1)))</f>
        <v/>
      </c>
      <c r="I69" s="27">
        <f>IF(E69="","",MAX(D69,Inputs!$B$4)+H69)</f>
        <v/>
      </c>
      <c r="J69">
        <f>IF(I69="","",MAX(1,INT((I69-Inputs!$B$4)/7)+1))</f>
        <v/>
      </c>
      <c r="K69" s="10">
        <f>IF(E69="",0,C69*G69)</f>
        <v/>
      </c>
    </row>
    <row r="70">
      <c r="A70" s="19" t="n"/>
      <c r="B70" s="19" t="n"/>
      <c r="C70" s="12" t="n"/>
      <c r="D70" s="20" t="n"/>
      <c r="E70" s="25">
        <f>IF(OR(C70="",D70="",Inputs!$B$4=""),"",Inputs!$B$4-D70)</f>
        <v/>
      </c>
      <c r="F70">
        <f>IF(E70="","",INDEX(Inputs!$A$12:$A$16,MATCH(E70,Inputs!$B$12:$B$16,1)))</f>
        <v/>
      </c>
      <c r="G70" s="26">
        <f>IF(E70="","",INDEX(Inputs!$C$12:$C$16,MATCH(E70,Inputs!$B$12:$B$16,1)))</f>
        <v/>
      </c>
      <c r="H70" s="25">
        <f>IF(E70="","",INDEX(Inputs!$D$12:$D$16,MATCH(E70,Inputs!$B$12:$B$16,1)))</f>
        <v/>
      </c>
      <c r="I70" s="27">
        <f>IF(E70="","",MAX(D70,Inputs!$B$4)+H70)</f>
        <v/>
      </c>
      <c r="J70">
        <f>IF(I70="","",MAX(1,INT((I70-Inputs!$B$4)/7)+1))</f>
        <v/>
      </c>
      <c r="K70" s="10">
        <f>IF(E70="",0,C70*G70)</f>
        <v/>
      </c>
    </row>
    <row r="71">
      <c r="A71" s="19" t="n"/>
      <c r="B71" s="19" t="n"/>
      <c r="C71" s="12" t="n"/>
      <c r="D71" s="20" t="n"/>
      <c r="E71" s="25">
        <f>IF(OR(C71="",D71="",Inputs!$B$4=""),"",Inputs!$B$4-D71)</f>
        <v/>
      </c>
      <c r="F71">
        <f>IF(E71="","",INDEX(Inputs!$A$12:$A$16,MATCH(E71,Inputs!$B$12:$B$16,1)))</f>
        <v/>
      </c>
      <c r="G71" s="26">
        <f>IF(E71="","",INDEX(Inputs!$C$12:$C$16,MATCH(E71,Inputs!$B$12:$B$16,1)))</f>
        <v/>
      </c>
      <c r="H71" s="25">
        <f>IF(E71="","",INDEX(Inputs!$D$12:$D$16,MATCH(E71,Inputs!$B$12:$B$16,1)))</f>
        <v/>
      </c>
      <c r="I71" s="27">
        <f>IF(E71="","",MAX(D71,Inputs!$B$4)+H71)</f>
        <v/>
      </c>
      <c r="J71">
        <f>IF(I71="","",MAX(1,INT((I71-Inputs!$B$4)/7)+1))</f>
        <v/>
      </c>
      <c r="K71" s="10">
        <f>IF(E71="",0,C71*G71)</f>
        <v/>
      </c>
    </row>
    <row r="72">
      <c r="A72" s="19" t="n"/>
      <c r="B72" s="19" t="n"/>
      <c r="C72" s="12" t="n"/>
      <c r="D72" s="20" t="n"/>
      <c r="E72" s="25">
        <f>IF(OR(C72="",D72="",Inputs!$B$4=""),"",Inputs!$B$4-D72)</f>
        <v/>
      </c>
      <c r="F72">
        <f>IF(E72="","",INDEX(Inputs!$A$12:$A$16,MATCH(E72,Inputs!$B$12:$B$16,1)))</f>
        <v/>
      </c>
      <c r="G72" s="26">
        <f>IF(E72="","",INDEX(Inputs!$C$12:$C$16,MATCH(E72,Inputs!$B$12:$B$16,1)))</f>
        <v/>
      </c>
      <c r="H72" s="25">
        <f>IF(E72="","",INDEX(Inputs!$D$12:$D$16,MATCH(E72,Inputs!$B$12:$B$16,1)))</f>
        <v/>
      </c>
      <c r="I72" s="27">
        <f>IF(E72="","",MAX(D72,Inputs!$B$4)+H72)</f>
        <v/>
      </c>
      <c r="J72">
        <f>IF(I72="","",MAX(1,INT((I72-Inputs!$B$4)/7)+1))</f>
        <v/>
      </c>
      <c r="K72" s="10">
        <f>IF(E72="",0,C72*G72)</f>
        <v/>
      </c>
    </row>
    <row r="73">
      <c r="A73" s="19" t="n"/>
      <c r="B73" s="19" t="n"/>
      <c r="C73" s="12" t="n"/>
      <c r="D73" s="20" t="n"/>
      <c r="E73" s="25">
        <f>IF(OR(C73="",D73="",Inputs!$B$4=""),"",Inputs!$B$4-D73)</f>
        <v/>
      </c>
      <c r="F73">
        <f>IF(E73="","",INDEX(Inputs!$A$12:$A$16,MATCH(E73,Inputs!$B$12:$B$16,1)))</f>
        <v/>
      </c>
      <c r="G73" s="26">
        <f>IF(E73="","",INDEX(Inputs!$C$12:$C$16,MATCH(E73,Inputs!$B$12:$B$16,1)))</f>
        <v/>
      </c>
      <c r="H73" s="25">
        <f>IF(E73="","",INDEX(Inputs!$D$12:$D$16,MATCH(E73,Inputs!$B$12:$B$16,1)))</f>
        <v/>
      </c>
      <c r="I73" s="27">
        <f>IF(E73="","",MAX(D73,Inputs!$B$4)+H73)</f>
        <v/>
      </c>
      <c r="J73">
        <f>IF(I73="","",MAX(1,INT((I73-Inputs!$B$4)/7)+1))</f>
        <v/>
      </c>
      <c r="K73" s="10">
        <f>IF(E73="",0,C73*G73)</f>
        <v/>
      </c>
    </row>
    <row r="74">
      <c r="A74" s="19" t="n"/>
      <c r="B74" s="19" t="n"/>
      <c r="C74" s="12" t="n"/>
      <c r="D74" s="20" t="n"/>
      <c r="E74" s="25">
        <f>IF(OR(C74="",D74="",Inputs!$B$4=""),"",Inputs!$B$4-D74)</f>
        <v/>
      </c>
      <c r="F74">
        <f>IF(E74="","",INDEX(Inputs!$A$12:$A$16,MATCH(E74,Inputs!$B$12:$B$16,1)))</f>
        <v/>
      </c>
      <c r="G74" s="26">
        <f>IF(E74="","",INDEX(Inputs!$C$12:$C$16,MATCH(E74,Inputs!$B$12:$B$16,1)))</f>
        <v/>
      </c>
      <c r="H74" s="25">
        <f>IF(E74="","",INDEX(Inputs!$D$12:$D$16,MATCH(E74,Inputs!$B$12:$B$16,1)))</f>
        <v/>
      </c>
      <c r="I74" s="27">
        <f>IF(E74="","",MAX(D74,Inputs!$B$4)+H74)</f>
        <v/>
      </c>
      <c r="J74">
        <f>IF(I74="","",MAX(1,INT((I74-Inputs!$B$4)/7)+1))</f>
        <v/>
      </c>
      <c r="K74" s="10">
        <f>IF(E74="",0,C74*G74)</f>
        <v/>
      </c>
    </row>
    <row r="75">
      <c r="A75" s="19" t="n"/>
      <c r="B75" s="19" t="n"/>
      <c r="C75" s="12" t="n"/>
      <c r="D75" s="20" t="n"/>
      <c r="E75" s="25">
        <f>IF(OR(C75="",D75="",Inputs!$B$4=""),"",Inputs!$B$4-D75)</f>
        <v/>
      </c>
      <c r="F75">
        <f>IF(E75="","",INDEX(Inputs!$A$12:$A$16,MATCH(E75,Inputs!$B$12:$B$16,1)))</f>
        <v/>
      </c>
      <c r="G75" s="26">
        <f>IF(E75="","",INDEX(Inputs!$C$12:$C$16,MATCH(E75,Inputs!$B$12:$B$16,1)))</f>
        <v/>
      </c>
      <c r="H75" s="25">
        <f>IF(E75="","",INDEX(Inputs!$D$12:$D$16,MATCH(E75,Inputs!$B$12:$B$16,1)))</f>
        <v/>
      </c>
      <c r="I75" s="27">
        <f>IF(E75="","",MAX(D75,Inputs!$B$4)+H75)</f>
        <v/>
      </c>
      <c r="J75">
        <f>IF(I75="","",MAX(1,INT((I75-Inputs!$B$4)/7)+1))</f>
        <v/>
      </c>
      <c r="K75" s="10">
        <f>IF(E75="",0,C75*G75)</f>
        <v/>
      </c>
    </row>
    <row r="76">
      <c r="A76" s="19" t="n"/>
      <c r="B76" s="19" t="n"/>
      <c r="C76" s="12" t="n"/>
      <c r="D76" s="20" t="n"/>
      <c r="E76" s="25">
        <f>IF(OR(C76="",D76="",Inputs!$B$4=""),"",Inputs!$B$4-D76)</f>
        <v/>
      </c>
      <c r="F76">
        <f>IF(E76="","",INDEX(Inputs!$A$12:$A$16,MATCH(E76,Inputs!$B$12:$B$16,1)))</f>
        <v/>
      </c>
      <c r="G76" s="26">
        <f>IF(E76="","",INDEX(Inputs!$C$12:$C$16,MATCH(E76,Inputs!$B$12:$B$16,1)))</f>
        <v/>
      </c>
      <c r="H76" s="25">
        <f>IF(E76="","",INDEX(Inputs!$D$12:$D$16,MATCH(E76,Inputs!$B$12:$B$16,1)))</f>
        <v/>
      </c>
      <c r="I76" s="27">
        <f>IF(E76="","",MAX(D76,Inputs!$B$4)+H76)</f>
        <v/>
      </c>
      <c r="J76">
        <f>IF(I76="","",MAX(1,INT((I76-Inputs!$B$4)/7)+1))</f>
        <v/>
      </c>
      <c r="K76" s="10">
        <f>IF(E76="",0,C76*G76)</f>
        <v/>
      </c>
    </row>
    <row r="77">
      <c r="A77" s="19" t="n"/>
      <c r="B77" s="19" t="n"/>
      <c r="C77" s="12" t="n"/>
      <c r="D77" s="20" t="n"/>
      <c r="E77" s="25">
        <f>IF(OR(C77="",D77="",Inputs!$B$4=""),"",Inputs!$B$4-D77)</f>
        <v/>
      </c>
      <c r="F77">
        <f>IF(E77="","",INDEX(Inputs!$A$12:$A$16,MATCH(E77,Inputs!$B$12:$B$16,1)))</f>
        <v/>
      </c>
      <c r="G77" s="26">
        <f>IF(E77="","",INDEX(Inputs!$C$12:$C$16,MATCH(E77,Inputs!$B$12:$B$16,1)))</f>
        <v/>
      </c>
      <c r="H77" s="25">
        <f>IF(E77="","",INDEX(Inputs!$D$12:$D$16,MATCH(E77,Inputs!$B$12:$B$16,1)))</f>
        <v/>
      </c>
      <c r="I77" s="27">
        <f>IF(E77="","",MAX(D77,Inputs!$B$4)+H77)</f>
        <v/>
      </c>
      <c r="J77">
        <f>IF(I77="","",MAX(1,INT((I77-Inputs!$B$4)/7)+1))</f>
        <v/>
      </c>
      <c r="K77" s="10">
        <f>IF(E77="",0,C77*G77)</f>
        <v/>
      </c>
    </row>
    <row r="78">
      <c r="A78" s="19" t="n"/>
      <c r="B78" s="19" t="n"/>
      <c r="C78" s="12" t="n"/>
      <c r="D78" s="20" t="n"/>
      <c r="E78" s="25">
        <f>IF(OR(C78="",D78="",Inputs!$B$4=""),"",Inputs!$B$4-D78)</f>
        <v/>
      </c>
      <c r="F78">
        <f>IF(E78="","",INDEX(Inputs!$A$12:$A$16,MATCH(E78,Inputs!$B$12:$B$16,1)))</f>
        <v/>
      </c>
      <c r="G78" s="26">
        <f>IF(E78="","",INDEX(Inputs!$C$12:$C$16,MATCH(E78,Inputs!$B$12:$B$16,1)))</f>
        <v/>
      </c>
      <c r="H78" s="25">
        <f>IF(E78="","",INDEX(Inputs!$D$12:$D$16,MATCH(E78,Inputs!$B$12:$B$16,1)))</f>
        <v/>
      </c>
      <c r="I78" s="27">
        <f>IF(E78="","",MAX(D78,Inputs!$B$4)+H78)</f>
        <v/>
      </c>
      <c r="J78">
        <f>IF(I78="","",MAX(1,INT((I78-Inputs!$B$4)/7)+1))</f>
        <v/>
      </c>
      <c r="K78" s="10">
        <f>IF(E78="",0,C78*G78)</f>
        <v/>
      </c>
    </row>
    <row r="79">
      <c r="A79" s="19" t="n"/>
      <c r="B79" s="19" t="n"/>
      <c r="C79" s="12" t="n"/>
      <c r="D79" s="20" t="n"/>
      <c r="E79" s="25">
        <f>IF(OR(C79="",D79="",Inputs!$B$4=""),"",Inputs!$B$4-D79)</f>
        <v/>
      </c>
      <c r="F79">
        <f>IF(E79="","",INDEX(Inputs!$A$12:$A$16,MATCH(E79,Inputs!$B$12:$B$16,1)))</f>
        <v/>
      </c>
      <c r="G79" s="26">
        <f>IF(E79="","",INDEX(Inputs!$C$12:$C$16,MATCH(E79,Inputs!$B$12:$B$16,1)))</f>
        <v/>
      </c>
      <c r="H79" s="25">
        <f>IF(E79="","",INDEX(Inputs!$D$12:$D$16,MATCH(E79,Inputs!$B$12:$B$16,1)))</f>
        <v/>
      </c>
      <c r="I79" s="27">
        <f>IF(E79="","",MAX(D79,Inputs!$B$4)+H79)</f>
        <v/>
      </c>
      <c r="J79">
        <f>IF(I79="","",MAX(1,INT((I79-Inputs!$B$4)/7)+1))</f>
        <v/>
      </c>
      <c r="K79" s="10">
        <f>IF(E79="",0,C79*G79)</f>
        <v/>
      </c>
    </row>
    <row r="80">
      <c r="A80" s="19" t="n"/>
      <c r="B80" s="19" t="n"/>
      <c r="C80" s="12" t="n"/>
      <c r="D80" s="20" t="n"/>
      <c r="E80" s="25">
        <f>IF(OR(C80="",D80="",Inputs!$B$4=""),"",Inputs!$B$4-D80)</f>
        <v/>
      </c>
      <c r="F80">
        <f>IF(E80="","",INDEX(Inputs!$A$12:$A$16,MATCH(E80,Inputs!$B$12:$B$16,1)))</f>
        <v/>
      </c>
      <c r="G80" s="26">
        <f>IF(E80="","",INDEX(Inputs!$C$12:$C$16,MATCH(E80,Inputs!$B$12:$B$16,1)))</f>
        <v/>
      </c>
      <c r="H80" s="25">
        <f>IF(E80="","",INDEX(Inputs!$D$12:$D$16,MATCH(E80,Inputs!$B$12:$B$16,1)))</f>
        <v/>
      </c>
      <c r="I80" s="27">
        <f>IF(E80="","",MAX(D80,Inputs!$B$4)+H80)</f>
        <v/>
      </c>
      <c r="J80">
        <f>IF(I80="","",MAX(1,INT((I80-Inputs!$B$4)/7)+1))</f>
        <v/>
      </c>
      <c r="K80" s="10">
        <f>IF(E80="",0,C80*G80)</f>
        <v/>
      </c>
    </row>
    <row r="81">
      <c r="A81" s="19" t="n"/>
      <c r="B81" s="19" t="n"/>
      <c r="C81" s="12" t="n"/>
      <c r="D81" s="20" t="n"/>
      <c r="E81" s="25">
        <f>IF(OR(C81="",D81="",Inputs!$B$4=""),"",Inputs!$B$4-D81)</f>
        <v/>
      </c>
      <c r="F81">
        <f>IF(E81="","",INDEX(Inputs!$A$12:$A$16,MATCH(E81,Inputs!$B$12:$B$16,1)))</f>
        <v/>
      </c>
      <c r="G81" s="26">
        <f>IF(E81="","",INDEX(Inputs!$C$12:$C$16,MATCH(E81,Inputs!$B$12:$B$16,1)))</f>
        <v/>
      </c>
      <c r="H81" s="25">
        <f>IF(E81="","",INDEX(Inputs!$D$12:$D$16,MATCH(E81,Inputs!$B$12:$B$16,1)))</f>
        <v/>
      </c>
      <c r="I81" s="27">
        <f>IF(E81="","",MAX(D81,Inputs!$B$4)+H81)</f>
        <v/>
      </c>
      <c r="J81">
        <f>IF(I81="","",MAX(1,INT((I81-Inputs!$B$4)/7)+1))</f>
        <v/>
      </c>
      <c r="K81" s="10">
        <f>IF(E81="",0,C81*G81)</f>
        <v/>
      </c>
    </row>
    <row r="82">
      <c r="A82" s="19" t="n"/>
      <c r="B82" s="19" t="n"/>
      <c r="C82" s="12" t="n"/>
      <c r="D82" s="20" t="n"/>
      <c r="E82" s="25">
        <f>IF(OR(C82="",D82="",Inputs!$B$4=""),"",Inputs!$B$4-D82)</f>
        <v/>
      </c>
      <c r="F82">
        <f>IF(E82="","",INDEX(Inputs!$A$12:$A$16,MATCH(E82,Inputs!$B$12:$B$16,1)))</f>
        <v/>
      </c>
      <c r="G82" s="26">
        <f>IF(E82="","",INDEX(Inputs!$C$12:$C$16,MATCH(E82,Inputs!$B$12:$B$16,1)))</f>
        <v/>
      </c>
      <c r="H82" s="25">
        <f>IF(E82="","",INDEX(Inputs!$D$12:$D$16,MATCH(E82,Inputs!$B$12:$B$16,1)))</f>
        <v/>
      </c>
      <c r="I82" s="27">
        <f>IF(E82="","",MAX(D82,Inputs!$B$4)+H82)</f>
        <v/>
      </c>
      <c r="J82">
        <f>IF(I82="","",MAX(1,INT((I82-Inputs!$B$4)/7)+1))</f>
        <v/>
      </c>
      <c r="K82" s="10">
        <f>IF(E82="",0,C82*G82)</f>
        <v/>
      </c>
    </row>
    <row r="83">
      <c r="A83" s="19" t="n"/>
      <c r="B83" s="19" t="n"/>
      <c r="C83" s="12" t="n"/>
      <c r="D83" s="20" t="n"/>
      <c r="E83" s="25">
        <f>IF(OR(C83="",D83="",Inputs!$B$4=""),"",Inputs!$B$4-D83)</f>
        <v/>
      </c>
      <c r="F83">
        <f>IF(E83="","",INDEX(Inputs!$A$12:$A$16,MATCH(E83,Inputs!$B$12:$B$16,1)))</f>
        <v/>
      </c>
      <c r="G83" s="26">
        <f>IF(E83="","",INDEX(Inputs!$C$12:$C$16,MATCH(E83,Inputs!$B$12:$B$16,1)))</f>
        <v/>
      </c>
      <c r="H83" s="25">
        <f>IF(E83="","",INDEX(Inputs!$D$12:$D$16,MATCH(E83,Inputs!$B$12:$B$16,1)))</f>
        <v/>
      </c>
      <c r="I83" s="27">
        <f>IF(E83="","",MAX(D83,Inputs!$B$4)+H83)</f>
        <v/>
      </c>
      <c r="J83">
        <f>IF(I83="","",MAX(1,INT((I83-Inputs!$B$4)/7)+1))</f>
        <v/>
      </c>
      <c r="K83" s="10">
        <f>IF(E83="",0,C83*G83)</f>
        <v/>
      </c>
    </row>
    <row r="84">
      <c r="A84" s="19" t="n"/>
      <c r="B84" s="19" t="n"/>
      <c r="C84" s="12" t="n"/>
      <c r="D84" s="20" t="n"/>
      <c r="E84" s="25">
        <f>IF(OR(C84="",D84="",Inputs!$B$4=""),"",Inputs!$B$4-D84)</f>
        <v/>
      </c>
      <c r="F84">
        <f>IF(E84="","",INDEX(Inputs!$A$12:$A$16,MATCH(E84,Inputs!$B$12:$B$16,1)))</f>
        <v/>
      </c>
      <c r="G84" s="26">
        <f>IF(E84="","",INDEX(Inputs!$C$12:$C$16,MATCH(E84,Inputs!$B$12:$B$16,1)))</f>
        <v/>
      </c>
      <c r="H84" s="25">
        <f>IF(E84="","",INDEX(Inputs!$D$12:$D$16,MATCH(E84,Inputs!$B$12:$B$16,1)))</f>
        <v/>
      </c>
      <c r="I84" s="27">
        <f>IF(E84="","",MAX(D84,Inputs!$B$4)+H84)</f>
        <v/>
      </c>
      <c r="J84">
        <f>IF(I84="","",MAX(1,INT((I84-Inputs!$B$4)/7)+1))</f>
        <v/>
      </c>
      <c r="K84" s="10">
        <f>IF(E84="",0,C84*G84)</f>
        <v/>
      </c>
    </row>
    <row r="85">
      <c r="A85" s="19" t="n"/>
      <c r="B85" s="19" t="n"/>
      <c r="C85" s="12" t="n"/>
      <c r="D85" s="20" t="n"/>
      <c r="E85" s="25">
        <f>IF(OR(C85="",D85="",Inputs!$B$4=""),"",Inputs!$B$4-D85)</f>
        <v/>
      </c>
      <c r="F85">
        <f>IF(E85="","",INDEX(Inputs!$A$12:$A$16,MATCH(E85,Inputs!$B$12:$B$16,1)))</f>
        <v/>
      </c>
      <c r="G85" s="26">
        <f>IF(E85="","",INDEX(Inputs!$C$12:$C$16,MATCH(E85,Inputs!$B$12:$B$16,1)))</f>
        <v/>
      </c>
      <c r="H85" s="25">
        <f>IF(E85="","",INDEX(Inputs!$D$12:$D$16,MATCH(E85,Inputs!$B$12:$B$16,1)))</f>
        <v/>
      </c>
      <c r="I85" s="27">
        <f>IF(E85="","",MAX(D85,Inputs!$B$4)+H85)</f>
        <v/>
      </c>
      <c r="J85">
        <f>IF(I85="","",MAX(1,INT((I85-Inputs!$B$4)/7)+1))</f>
        <v/>
      </c>
      <c r="K85" s="10">
        <f>IF(E85="",0,C85*G85)</f>
        <v/>
      </c>
    </row>
    <row r="86">
      <c r="A86" s="19" t="n"/>
      <c r="B86" s="19" t="n"/>
      <c r="C86" s="12" t="n"/>
      <c r="D86" s="20" t="n"/>
      <c r="E86" s="25">
        <f>IF(OR(C86="",D86="",Inputs!$B$4=""),"",Inputs!$B$4-D86)</f>
        <v/>
      </c>
      <c r="F86">
        <f>IF(E86="","",INDEX(Inputs!$A$12:$A$16,MATCH(E86,Inputs!$B$12:$B$16,1)))</f>
        <v/>
      </c>
      <c r="G86" s="26">
        <f>IF(E86="","",INDEX(Inputs!$C$12:$C$16,MATCH(E86,Inputs!$B$12:$B$16,1)))</f>
        <v/>
      </c>
      <c r="H86" s="25">
        <f>IF(E86="","",INDEX(Inputs!$D$12:$D$16,MATCH(E86,Inputs!$B$12:$B$16,1)))</f>
        <v/>
      </c>
      <c r="I86" s="27">
        <f>IF(E86="","",MAX(D86,Inputs!$B$4)+H86)</f>
        <v/>
      </c>
      <c r="J86">
        <f>IF(I86="","",MAX(1,INT((I86-Inputs!$B$4)/7)+1))</f>
        <v/>
      </c>
      <c r="K86" s="10">
        <f>IF(E86="",0,C86*G86)</f>
        <v/>
      </c>
    </row>
    <row r="87">
      <c r="A87" s="19" t="n"/>
      <c r="B87" s="19" t="n"/>
      <c r="C87" s="12" t="n"/>
      <c r="D87" s="20" t="n"/>
      <c r="E87" s="25">
        <f>IF(OR(C87="",D87="",Inputs!$B$4=""),"",Inputs!$B$4-D87)</f>
        <v/>
      </c>
      <c r="F87">
        <f>IF(E87="","",INDEX(Inputs!$A$12:$A$16,MATCH(E87,Inputs!$B$12:$B$16,1)))</f>
        <v/>
      </c>
      <c r="G87" s="26">
        <f>IF(E87="","",INDEX(Inputs!$C$12:$C$16,MATCH(E87,Inputs!$B$12:$B$16,1)))</f>
        <v/>
      </c>
      <c r="H87" s="25">
        <f>IF(E87="","",INDEX(Inputs!$D$12:$D$16,MATCH(E87,Inputs!$B$12:$B$16,1)))</f>
        <v/>
      </c>
      <c r="I87" s="27">
        <f>IF(E87="","",MAX(D87,Inputs!$B$4)+H87)</f>
        <v/>
      </c>
      <c r="J87">
        <f>IF(I87="","",MAX(1,INT((I87-Inputs!$B$4)/7)+1))</f>
        <v/>
      </c>
      <c r="K87" s="10">
        <f>IF(E87="",0,C87*G87)</f>
        <v/>
      </c>
    </row>
    <row r="88">
      <c r="A88" s="19" t="n"/>
      <c r="B88" s="19" t="n"/>
      <c r="C88" s="12" t="n"/>
      <c r="D88" s="20" t="n"/>
      <c r="E88" s="25">
        <f>IF(OR(C88="",D88="",Inputs!$B$4=""),"",Inputs!$B$4-D88)</f>
        <v/>
      </c>
      <c r="F88">
        <f>IF(E88="","",INDEX(Inputs!$A$12:$A$16,MATCH(E88,Inputs!$B$12:$B$16,1)))</f>
        <v/>
      </c>
      <c r="G88" s="26">
        <f>IF(E88="","",INDEX(Inputs!$C$12:$C$16,MATCH(E88,Inputs!$B$12:$B$16,1)))</f>
        <v/>
      </c>
      <c r="H88" s="25">
        <f>IF(E88="","",INDEX(Inputs!$D$12:$D$16,MATCH(E88,Inputs!$B$12:$B$16,1)))</f>
        <v/>
      </c>
      <c r="I88" s="27">
        <f>IF(E88="","",MAX(D88,Inputs!$B$4)+H88)</f>
        <v/>
      </c>
      <c r="J88">
        <f>IF(I88="","",MAX(1,INT((I88-Inputs!$B$4)/7)+1))</f>
        <v/>
      </c>
      <c r="K88" s="10">
        <f>IF(E88="",0,C88*G88)</f>
        <v/>
      </c>
    </row>
    <row r="89">
      <c r="A89" s="19" t="n"/>
      <c r="B89" s="19" t="n"/>
      <c r="C89" s="12" t="n"/>
      <c r="D89" s="20" t="n"/>
      <c r="E89" s="25">
        <f>IF(OR(C89="",D89="",Inputs!$B$4=""),"",Inputs!$B$4-D89)</f>
        <v/>
      </c>
      <c r="F89">
        <f>IF(E89="","",INDEX(Inputs!$A$12:$A$16,MATCH(E89,Inputs!$B$12:$B$16,1)))</f>
        <v/>
      </c>
      <c r="G89" s="26">
        <f>IF(E89="","",INDEX(Inputs!$C$12:$C$16,MATCH(E89,Inputs!$B$12:$B$16,1)))</f>
        <v/>
      </c>
      <c r="H89" s="25">
        <f>IF(E89="","",INDEX(Inputs!$D$12:$D$16,MATCH(E89,Inputs!$B$12:$B$16,1)))</f>
        <v/>
      </c>
      <c r="I89" s="27">
        <f>IF(E89="","",MAX(D89,Inputs!$B$4)+H89)</f>
        <v/>
      </c>
      <c r="J89">
        <f>IF(I89="","",MAX(1,INT((I89-Inputs!$B$4)/7)+1))</f>
        <v/>
      </c>
      <c r="K89" s="10">
        <f>IF(E89="",0,C89*G89)</f>
        <v/>
      </c>
    </row>
    <row r="90">
      <c r="A90" s="19" t="n"/>
      <c r="B90" s="19" t="n"/>
      <c r="C90" s="12" t="n"/>
      <c r="D90" s="20" t="n"/>
      <c r="E90" s="25">
        <f>IF(OR(C90="",D90="",Inputs!$B$4=""),"",Inputs!$B$4-D90)</f>
        <v/>
      </c>
      <c r="F90">
        <f>IF(E90="","",INDEX(Inputs!$A$12:$A$16,MATCH(E90,Inputs!$B$12:$B$16,1)))</f>
        <v/>
      </c>
      <c r="G90" s="26">
        <f>IF(E90="","",INDEX(Inputs!$C$12:$C$16,MATCH(E90,Inputs!$B$12:$B$16,1)))</f>
        <v/>
      </c>
      <c r="H90" s="25">
        <f>IF(E90="","",INDEX(Inputs!$D$12:$D$16,MATCH(E90,Inputs!$B$12:$B$16,1)))</f>
        <v/>
      </c>
      <c r="I90" s="27">
        <f>IF(E90="","",MAX(D90,Inputs!$B$4)+H90)</f>
        <v/>
      </c>
      <c r="J90">
        <f>IF(I90="","",MAX(1,INT((I90-Inputs!$B$4)/7)+1))</f>
        <v/>
      </c>
      <c r="K90" s="10">
        <f>IF(E90="",0,C90*G90)</f>
        <v/>
      </c>
    </row>
    <row r="91">
      <c r="A91" s="19" t="n"/>
      <c r="B91" s="19" t="n"/>
      <c r="C91" s="12" t="n"/>
      <c r="D91" s="20" t="n"/>
      <c r="E91" s="25">
        <f>IF(OR(C91="",D91="",Inputs!$B$4=""),"",Inputs!$B$4-D91)</f>
        <v/>
      </c>
      <c r="F91">
        <f>IF(E91="","",INDEX(Inputs!$A$12:$A$16,MATCH(E91,Inputs!$B$12:$B$16,1)))</f>
        <v/>
      </c>
      <c r="G91" s="26">
        <f>IF(E91="","",INDEX(Inputs!$C$12:$C$16,MATCH(E91,Inputs!$B$12:$B$16,1)))</f>
        <v/>
      </c>
      <c r="H91" s="25">
        <f>IF(E91="","",INDEX(Inputs!$D$12:$D$16,MATCH(E91,Inputs!$B$12:$B$16,1)))</f>
        <v/>
      </c>
      <c r="I91" s="27">
        <f>IF(E91="","",MAX(D91,Inputs!$B$4)+H91)</f>
        <v/>
      </c>
      <c r="J91">
        <f>IF(I91="","",MAX(1,INT((I91-Inputs!$B$4)/7)+1))</f>
        <v/>
      </c>
      <c r="K91" s="10">
        <f>IF(E91="",0,C91*G91)</f>
        <v/>
      </c>
    </row>
    <row r="92">
      <c r="A92" s="19" t="n"/>
      <c r="B92" s="19" t="n"/>
      <c r="C92" s="12" t="n"/>
      <c r="D92" s="20" t="n"/>
      <c r="E92" s="25">
        <f>IF(OR(C92="",D92="",Inputs!$B$4=""),"",Inputs!$B$4-D92)</f>
        <v/>
      </c>
      <c r="F92">
        <f>IF(E92="","",INDEX(Inputs!$A$12:$A$16,MATCH(E92,Inputs!$B$12:$B$16,1)))</f>
        <v/>
      </c>
      <c r="G92" s="26">
        <f>IF(E92="","",INDEX(Inputs!$C$12:$C$16,MATCH(E92,Inputs!$B$12:$B$16,1)))</f>
        <v/>
      </c>
      <c r="H92" s="25">
        <f>IF(E92="","",INDEX(Inputs!$D$12:$D$16,MATCH(E92,Inputs!$B$12:$B$16,1)))</f>
        <v/>
      </c>
      <c r="I92" s="27">
        <f>IF(E92="","",MAX(D92,Inputs!$B$4)+H92)</f>
        <v/>
      </c>
      <c r="J92">
        <f>IF(I92="","",MAX(1,INT((I92-Inputs!$B$4)/7)+1))</f>
        <v/>
      </c>
      <c r="K92" s="10">
        <f>IF(E92="",0,C92*G92)</f>
        <v/>
      </c>
    </row>
    <row r="93">
      <c r="A93" s="19" t="n"/>
      <c r="B93" s="19" t="n"/>
      <c r="C93" s="12" t="n"/>
      <c r="D93" s="20" t="n"/>
      <c r="E93" s="25">
        <f>IF(OR(C93="",D93="",Inputs!$B$4=""),"",Inputs!$B$4-D93)</f>
        <v/>
      </c>
      <c r="F93">
        <f>IF(E93="","",INDEX(Inputs!$A$12:$A$16,MATCH(E93,Inputs!$B$12:$B$16,1)))</f>
        <v/>
      </c>
      <c r="G93" s="26">
        <f>IF(E93="","",INDEX(Inputs!$C$12:$C$16,MATCH(E93,Inputs!$B$12:$B$16,1)))</f>
        <v/>
      </c>
      <c r="H93" s="25">
        <f>IF(E93="","",INDEX(Inputs!$D$12:$D$16,MATCH(E93,Inputs!$B$12:$B$16,1)))</f>
        <v/>
      </c>
      <c r="I93" s="27">
        <f>IF(E93="","",MAX(D93,Inputs!$B$4)+H93)</f>
        <v/>
      </c>
      <c r="J93">
        <f>IF(I93="","",MAX(1,INT((I93-Inputs!$B$4)/7)+1))</f>
        <v/>
      </c>
      <c r="K93" s="10">
        <f>IF(E93="",0,C93*G93)</f>
        <v/>
      </c>
    </row>
    <row r="94">
      <c r="A94" s="19" t="n"/>
      <c r="B94" s="19" t="n"/>
      <c r="C94" s="12" t="n"/>
      <c r="D94" s="20" t="n"/>
      <c r="E94" s="25">
        <f>IF(OR(C94="",D94="",Inputs!$B$4=""),"",Inputs!$B$4-D94)</f>
        <v/>
      </c>
      <c r="F94">
        <f>IF(E94="","",INDEX(Inputs!$A$12:$A$16,MATCH(E94,Inputs!$B$12:$B$16,1)))</f>
        <v/>
      </c>
      <c r="G94" s="26">
        <f>IF(E94="","",INDEX(Inputs!$C$12:$C$16,MATCH(E94,Inputs!$B$12:$B$16,1)))</f>
        <v/>
      </c>
      <c r="H94" s="25">
        <f>IF(E94="","",INDEX(Inputs!$D$12:$D$16,MATCH(E94,Inputs!$B$12:$B$16,1)))</f>
        <v/>
      </c>
      <c r="I94" s="27">
        <f>IF(E94="","",MAX(D94,Inputs!$B$4)+H94)</f>
        <v/>
      </c>
      <c r="J94">
        <f>IF(I94="","",MAX(1,INT((I94-Inputs!$B$4)/7)+1))</f>
        <v/>
      </c>
      <c r="K94" s="10">
        <f>IF(E94="",0,C94*G94)</f>
        <v/>
      </c>
    </row>
    <row r="95">
      <c r="A95" s="19" t="n"/>
      <c r="B95" s="19" t="n"/>
      <c r="C95" s="12" t="n"/>
      <c r="D95" s="20" t="n"/>
      <c r="E95" s="25">
        <f>IF(OR(C95="",D95="",Inputs!$B$4=""),"",Inputs!$B$4-D95)</f>
        <v/>
      </c>
      <c r="F95">
        <f>IF(E95="","",INDEX(Inputs!$A$12:$A$16,MATCH(E95,Inputs!$B$12:$B$16,1)))</f>
        <v/>
      </c>
      <c r="G95" s="26">
        <f>IF(E95="","",INDEX(Inputs!$C$12:$C$16,MATCH(E95,Inputs!$B$12:$B$16,1)))</f>
        <v/>
      </c>
      <c r="H95" s="25">
        <f>IF(E95="","",INDEX(Inputs!$D$12:$D$16,MATCH(E95,Inputs!$B$12:$B$16,1)))</f>
        <v/>
      </c>
      <c r="I95" s="27">
        <f>IF(E95="","",MAX(D95,Inputs!$B$4)+H95)</f>
        <v/>
      </c>
      <c r="J95">
        <f>IF(I95="","",MAX(1,INT((I95-Inputs!$B$4)/7)+1))</f>
        <v/>
      </c>
      <c r="K95" s="10">
        <f>IF(E95="",0,C95*G95)</f>
        <v/>
      </c>
    </row>
    <row r="96">
      <c r="A96" s="19" t="n"/>
      <c r="B96" s="19" t="n"/>
      <c r="C96" s="12" t="n"/>
      <c r="D96" s="20" t="n"/>
      <c r="E96" s="25">
        <f>IF(OR(C96="",D96="",Inputs!$B$4=""),"",Inputs!$B$4-D96)</f>
        <v/>
      </c>
      <c r="F96">
        <f>IF(E96="","",INDEX(Inputs!$A$12:$A$16,MATCH(E96,Inputs!$B$12:$B$16,1)))</f>
        <v/>
      </c>
      <c r="G96" s="26">
        <f>IF(E96="","",INDEX(Inputs!$C$12:$C$16,MATCH(E96,Inputs!$B$12:$B$16,1)))</f>
        <v/>
      </c>
      <c r="H96" s="25">
        <f>IF(E96="","",INDEX(Inputs!$D$12:$D$16,MATCH(E96,Inputs!$B$12:$B$16,1)))</f>
        <v/>
      </c>
      <c r="I96" s="27">
        <f>IF(E96="","",MAX(D96,Inputs!$B$4)+H96)</f>
        <v/>
      </c>
      <c r="J96">
        <f>IF(I96="","",MAX(1,INT((I96-Inputs!$B$4)/7)+1))</f>
        <v/>
      </c>
      <c r="K96" s="10">
        <f>IF(E96="",0,C96*G96)</f>
        <v/>
      </c>
    </row>
    <row r="97">
      <c r="A97" s="19" t="n"/>
      <c r="B97" s="19" t="n"/>
      <c r="C97" s="12" t="n"/>
      <c r="D97" s="20" t="n"/>
      <c r="E97" s="25">
        <f>IF(OR(C97="",D97="",Inputs!$B$4=""),"",Inputs!$B$4-D97)</f>
        <v/>
      </c>
      <c r="F97">
        <f>IF(E97="","",INDEX(Inputs!$A$12:$A$16,MATCH(E97,Inputs!$B$12:$B$16,1)))</f>
        <v/>
      </c>
      <c r="G97" s="26">
        <f>IF(E97="","",INDEX(Inputs!$C$12:$C$16,MATCH(E97,Inputs!$B$12:$B$16,1)))</f>
        <v/>
      </c>
      <c r="H97" s="25">
        <f>IF(E97="","",INDEX(Inputs!$D$12:$D$16,MATCH(E97,Inputs!$B$12:$B$16,1)))</f>
        <v/>
      </c>
      <c r="I97" s="27">
        <f>IF(E97="","",MAX(D97,Inputs!$B$4)+H97)</f>
        <v/>
      </c>
      <c r="J97">
        <f>IF(I97="","",MAX(1,INT((I97-Inputs!$B$4)/7)+1))</f>
        <v/>
      </c>
      <c r="K97" s="10">
        <f>IF(E97="",0,C97*G97)</f>
        <v/>
      </c>
    </row>
    <row r="98">
      <c r="A98" s="19" t="n"/>
      <c r="B98" s="19" t="n"/>
      <c r="C98" s="12" t="n"/>
      <c r="D98" s="20" t="n"/>
      <c r="E98" s="25">
        <f>IF(OR(C98="",D98="",Inputs!$B$4=""),"",Inputs!$B$4-D98)</f>
        <v/>
      </c>
      <c r="F98">
        <f>IF(E98="","",INDEX(Inputs!$A$12:$A$16,MATCH(E98,Inputs!$B$12:$B$16,1)))</f>
        <v/>
      </c>
      <c r="G98" s="26">
        <f>IF(E98="","",INDEX(Inputs!$C$12:$C$16,MATCH(E98,Inputs!$B$12:$B$16,1)))</f>
        <v/>
      </c>
      <c r="H98" s="25">
        <f>IF(E98="","",INDEX(Inputs!$D$12:$D$16,MATCH(E98,Inputs!$B$12:$B$16,1)))</f>
        <v/>
      </c>
      <c r="I98" s="27">
        <f>IF(E98="","",MAX(D98,Inputs!$B$4)+H98)</f>
        <v/>
      </c>
      <c r="J98">
        <f>IF(I98="","",MAX(1,INT((I98-Inputs!$B$4)/7)+1))</f>
        <v/>
      </c>
      <c r="K98" s="10">
        <f>IF(E98="",0,C98*G98)</f>
        <v/>
      </c>
    </row>
    <row r="99">
      <c r="A99" s="19" t="n"/>
      <c r="B99" s="19" t="n"/>
      <c r="C99" s="12" t="n"/>
      <c r="D99" s="20" t="n"/>
      <c r="E99" s="25">
        <f>IF(OR(C99="",D99="",Inputs!$B$4=""),"",Inputs!$B$4-D99)</f>
        <v/>
      </c>
      <c r="F99">
        <f>IF(E99="","",INDEX(Inputs!$A$12:$A$16,MATCH(E99,Inputs!$B$12:$B$16,1)))</f>
        <v/>
      </c>
      <c r="G99" s="26">
        <f>IF(E99="","",INDEX(Inputs!$C$12:$C$16,MATCH(E99,Inputs!$B$12:$B$16,1)))</f>
        <v/>
      </c>
      <c r="H99" s="25">
        <f>IF(E99="","",INDEX(Inputs!$D$12:$D$16,MATCH(E99,Inputs!$B$12:$B$16,1)))</f>
        <v/>
      </c>
      <c r="I99" s="27">
        <f>IF(E99="","",MAX(D99,Inputs!$B$4)+H99)</f>
        <v/>
      </c>
      <c r="J99">
        <f>IF(I99="","",MAX(1,INT((I99-Inputs!$B$4)/7)+1))</f>
        <v/>
      </c>
      <c r="K99" s="10">
        <f>IF(E99="",0,C99*G99)</f>
        <v/>
      </c>
    </row>
    <row r="100">
      <c r="A100" s="19" t="n"/>
      <c r="B100" s="19" t="n"/>
      <c r="C100" s="12" t="n"/>
      <c r="D100" s="20" t="n"/>
      <c r="E100" s="25">
        <f>IF(OR(C100="",D100="",Inputs!$B$4=""),"",Inputs!$B$4-D100)</f>
        <v/>
      </c>
      <c r="F100">
        <f>IF(E100="","",INDEX(Inputs!$A$12:$A$16,MATCH(E100,Inputs!$B$12:$B$16,1)))</f>
        <v/>
      </c>
      <c r="G100" s="26">
        <f>IF(E100="","",INDEX(Inputs!$C$12:$C$16,MATCH(E100,Inputs!$B$12:$B$16,1)))</f>
        <v/>
      </c>
      <c r="H100" s="25">
        <f>IF(E100="","",INDEX(Inputs!$D$12:$D$16,MATCH(E100,Inputs!$B$12:$B$16,1)))</f>
        <v/>
      </c>
      <c r="I100" s="27">
        <f>IF(E100="","",MAX(D100,Inputs!$B$4)+H100)</f>
        <v/>
      </c>
      <c r="J100">
        <f>IF(I100="","",MAX(1,INT((I100-Inputs!$B$4)/7)+1))</f>
        <v/>
      </c>
      <c r="K100" s="10">
        <f>IF(E100="",0,C100*G100)</f>
        <v/>
      </c>
    </row>
    <row r="101">
      <c r="A101" s="19" t="n"/>
      <c r="B101" s="19" t="n"/>
      <c r="C101" s="12" t="n"/>
      <c r="D101" s="20" t="n"/>
      <c r="E101" s="25">
        <f>IF(OR(C101="",D101="",Inputs!$B$4=""),"",Inputs!$B$4-D101)</f>
        <v/>
      </c>
      <c r="F101">
        <f>IF(E101="","",INDEX(Inputs!$A$12:$A$16,MATCH(E101,Inputs!$B$12:$B$16,1)))</f>
        <v/>
      </c>
      <c r="G101" s="26">
        <f>IF(E101="","",INDEX(Inputs!$C$12:$C$16,MATCH(E101,Inputs!$B$12:$B$16,1)))</f>
        <v/>
      </c>
      <c r="H101" s="25">
        <f>IF(E101="","",INDEX(Inputs!$D$12:$D$16,MATCH(E101,Inputs!$B$12:$B$16,1)))</f>
        <v/>
      </c>
      <c r="I101" s="27">
        <f>IF(E101="","",MAX(D101,Inputs!$B$4)+H101)</f>
        <v/>
      </c>
      <c r="J101">
        <f>IF(I101="","",MAX(1,INT((I101-Inputs!$B$4)/7)+1))</f>
        <v/>
      </c>
      <c r="K101" s="10">
        <f>IF(E101="",0,C101*G101)</f>
        <v/>
      </c>
    </row>
    <row r="102">
      <c r="A102" s="19" t="n"/>
      <c r="B102" s="19" t="n"/>
      <c r="C102" s="12" t="n"/>
      <c r="D102" s="20" t="n"/>
      <c r="E102" s="25">
        <f>IF(OR(C102="",D102="",Inputs!$B$4=""),"",Inputs!$B$4-D102)</f>
        <v/>
      </c>
      <c r="F102">
        <f>IF(E102="","",INDEX(Inputs!$A$12:$A$16,MATCH(E102,Inputs!$B$12:$B$16,1)))</f>
        <v/>
      </c>
      <c r="G102" s="26">
        <f>IF(E102="","",INDEX(Inputs!$C$12:$C$16,MATCH(E102,Inputs!$B$12:$B$16,1)))</f>
        <v/>
      </c>
      <c r="H102" s="25">
        <f>IF(E102="","",INDEX(Inputs!$D$12:$D$16,MATCH(E102,Inputs!$B$12:$B$16,1)))</f>
        <v/>
      </c>
      <c r="I102" s="27">
        <f>IF(E102="","",MAX(D102,Inputs!$B$4)+H102)</f>
        <v/>
      </c>
      <c r="J102">
        <f>IF(I102="","",MAX(1,INT((I102-Inputs!$B$4)/7)+1))</f>
        <v/>
      </c>
      <c r="K102" s="10">
        <f>IF(E102="",0,C102*G102)</f>
        <v/>
      </c>
    </row>
    <row r="103">
      <c r="A103" s="19" t="n"/>
      <c r="B103" s="19" t="n"/>
      <c r="C103" s="12" t="n"/>
      <c r="D103" s="20" t="n"/>
      <c r="E103" s="25">
        <f>IF(OR(C103="",D103="",Inputs!$B$4=""),"",Inputs!$B$4-D103)</f>
        <v/>
      </c>
      <c r="F103">
        <f>IF(E103="","",INDEX(Inputs!$A$12:$A$16,MATCH(E103,Inputs!$B$12:$B$16,1)))</f>
        <v/>
      </c>
      <c r="G103" s="26">
        <f>IF(E103="","",INDEX(Inputs!$C$12:$C$16,MATCH(E103,Inputs!$B$12:$B$16,1)))</f>
        <v/>
      </c>
      <c r="H103" s="25">
        <f>IF(E103="","",INDEX(Inputs!$D$12:$D$16,MATCH(E103,Inputs!$B$12:$B$16,1)))</f>
        <v/>
      </c>
      <c r="I103" s="27">
        <f>IF(E103="","",MAX(D103,Inputs!$B$4)+H103)</f>
        <v/>
      </c>
      <c r="J103">
        <f>IF(I103="","",MAX(1,INT((I103-Inputs!$B$4)/7)+1))</f>
        <v/>
      </c>
      <c r="K103" s="10">
        <f>IF(E103="",0,C103*G103)</f>
        <v/>
      </c>
    </row>
    <row r="104">
      <c r="A104" s="19" t="n"/>
      <c r="B104" s="19" t="n"/>
      <c r="C104" s="12" t="n"/>
      <c r="D104" s="20" t="n"/>
      <c r="E104" s="25">
        <f>IF(OR(C104="",D104="",Inputs!$B$4=""),"",Inputs!$B$4-D104)</f>
        <v/>
      </c>
      <c r="F104">
        <f>IF(E104="","",INDEX(Inputs!$A$12:$A$16,MATCH(E104,Inputs!$B$12:$B$16,1)))</f>
        <v/>
      </c>
      <c r="G104" s="26">
        <f>IF(E104="","",INDEX(Inputs!$C$12:$C$16,MATCH(E104,Inputs!$B$12:$B$16,1)))</f>
        <v/>
      </c>
      <c r="H104" s="25">
        <f>IF(E104="","",INDEX(Inputs!$D$12:$D$16,MATCH(E104,Inputs!$B$12:$B$16,1)))</f>
        <v/>
      </c>
      <c r="I104" s="27">
        <f>IF(E104="","",MAX(D104,Inputs!$B$4)+H104)</f>
        <v/>
      </c>
      <c r="J104">
        <f>IF(I104="","",MAX(1,INT((I104-Inputs!$B$4)/7)+1))</f>
        <v/>
      </c>
      <c r="K104" s="10">
        <f>IF(E104="",0,C104*G104)</f>
        <v/>
      </c>
    </row>
    <row r="105">
      <c r="A105" s="19" t="n"/>
      <c r="B105" s="19" t="n"/>
      <c r="C105" s="12" t="n"/>
      <c r="D105" s="20" t="n"/>
      <c r="E105" s="25">
        <f>IF(OR(C105="",D105="",Inputs!$B$4=""),"",Inputs!$B$4-D105)</f>
        <v/>
      </c>
      <c r="F105">
        <f>IF(E105="","",INDEX(Inputs!$A$12:$A$16,MATCH(E105,Inputs!$B$12:$B$16,1)))</f>
        <v/>
      </c>
      <c r="G105" s="26">
        <f>IF(E105="","",INDEX(Inputs!$C$12:$C$16,MATCH(E105,Inputs!$B$12:$B$16,1)))</f>
        <v/>
      </c>
      <c r="H105" s="25">
        <f>IF(E105="","",INDEX(Inputs!$D$12:$D$16,MATCH(E105,Inputs!$B$12:$B$16,1)))</f>
        <v/>
      </c>
      <c r="I105" s="27">
        <f>IF(E105="","",MAX(D105,Inputs!$B$4)+H105)</f>
        <v/>
      </c>
      <c r="J105">
        <f>IF(I105="","",MAX(1,INT((I105-Inputs!$B$4)/7)+1))</f>
        <v/>
      </c>
      <c r="K105" s="10">
        <f>IF(E105="",0,C105*G105)</f>
        <v/>
      </c>
    </row>
    <row r="106">
      <c r="A106" s="19" t="n"/>
      <c r="B106" s="19" t="n"/>
      <c r="C106" s="12" t="n"/>
      <c r="D106" s="20" t="n"/>
      <c r="E106" s="25">
        <f>IF(OR(C106="",D106="",Inputs!$B$4=""),"",Inputs!$B$4-D106)</f>
        <v/>
      </c>
      <c r="F106">
        <f>IF(E106="","",INDEX(Inputs!$A$12:$A$16,MATCH(E106,Inputs!$B$12:$B$16,1)))</f>
        <v/>
      </c>
      <c r="G106" s="26">
        <f>IF(E106="","",INDEX(Inputs!$C$12:$C$16,MATCH(E106,Inputs!$B$12:$B$16,1)))</f>
        <v/>
      </c>
      <c r="H106" s="25">
        <f>IF(E106="","",INDEX(Inputs!$D$12:$D$16,MATCH(E106,Inputs!$B$12:$B$16,1)))</f>
        <v/>
      </c>
      <c r="I106" s="27">
        <f>IF(E106="","",MAX(D106,Inputs!$B$4)+H106)</f>
        <v/>
      </c>
      <c r="J106">
        <f>IF(I106="","",MAX(1,INT((I106-Inputs!$B$4)/7)+1))</f>
        <v/>
      </c>
      <c r="K106" s="10">
        <f>IF(E106="",0,C106*G106)</f>
        <v/>
      </c>
    </row>
    <row r="107">
      <c r="A107" s="19" t="n"/>
      <c r="B107" s="19" t="n"/>
      <c r="C107" s="12" t="n"/>
      <c r="D107" s="20" t="n"/>
      <c r="E107" s="25">
        <f>IF(OR(C107="",D107="",Inputs!$B$4=""),"",Inputs!$B$4-D107)</f>
        <v/>
      </c>
      <c r="F107">
        <f>IF(E107="","",INDEX(Inputs!$A$12:$A$16,MATCH(E107,Inputs!$B$12:$B$16,1)))</f>
        <v/>
      </c>
      <c r="G107" s="26">
        <f>IF(E107="","",INDEX(Inputs!$C$12:$C$16,MATCH(E107,Inputs!$B$12:$B$16,1)))</f>
        <v/>
      </c>
      <c r="H107" s="25">
        <f>IF(E107="","",INDEX(Inputs!$D$12:$D$16,MATCH(E107,Inputs!$B$12:$B$16,1)))</f>
        <v/>
      </c>
      <c r="I107" s="27">
        <f>IF(E107="","",MAX(D107,Inputs!$B$4)+H107)</f>
        <v/>
      </c>
      <c r="J107">
        <f>IF(I107="","",MAX(1,INT((I107-Inputs!$B$4)/7)+1))</f>
        <v/>
      </c>
      <c r="K107" s="10">
        <f>IF(E107="",0,C107*G107)</f>
        <v/>
      </c>
    </row>
    <row r="108">
      <c r="A108" s="19" t="n"/>
      <c r="B108" s="19" t="n"/>
      <c r="C108" s="12" t="n"/>
      <c r="D108" s="20" t="n"/>
      <c r="E108" s="25">
        <f>IF(OR(C108="",D108="",Inputs!$B$4=""),"",Inputs!$B$4-D108)</f>
        <v/>
      </c>
      <c r="F108">
        <f>IF(E108="","",INDEX(Inputs!$A$12:$A$16,MATCH(E108,Inputs!$B$12:$B$16,1)))</f>
        <v/>
      </c>
      <c r="G108" s="26">
        <f>IF(E108="","",INDEX(Inputs!$C$12:$C$16,MATCH(E108,Inputs!$B$12:$B$16,1)))</f>
        <v/>
      </c>
      <c r="H108" s="25">
        <f>IF(E108="","",INDEX(Inputs!$D$12:$D$16,MATCH(E108,Inputs!$B$12:$B$16,1)))</f>
        <v/>
      </c>
      <c r="I108" s="27">
        <f>IF(E108="","",MAX(D108,Inputs!$B$4)+H108)</f>
        <v/>
      </c>
      <c r="J108">
        <f>IF(I108="","",MAX(1,INT((I108-Inputs!$B$4)/7)+1))</f>
        <v/>
      </c>
      <c r="K108" s="10">
        <f>IF(E108="",0,C108*G108)</f>
        <v/>
      </c>
    </row>
    <row r="109">
      <c r="A109" s="19" t="n"/>
      <c r="B109" s="19" t="n"/>
      <c r="C109" s="12" t="n"/>
      <c r="D109" s="20" t="n"/>
      <c r="E109" s="25">
        <f>IF(OR(C109="",D109="",Inputs!$B$4=""),"",Inputs!$B$4-D109)</f>
        <v/>
      </c>
      <c r="F109">
        <f>IF(E109="","",INDEX(Inputs!$A$12:$A$16,MATCH(E109,Inputs!$B$12:$B$16,1)))</f>
        <v/>
      </c>
      <c r="G109" s="26">
        <f>IF(E109="","",INDEX(Inputs!$C$12:$C$16,MATCH(E109,Inputs!$B$12:$B$16,1)))</f>
        <v/>
      </c>
      <c r="H109" s="25">
        <f>IF(E109="","",INDEX(Inputs!$D$12:$D$16,MATCH(E109,Inputs!$B$12:$B$16,1)))</f>
        <v/>
      </c>
      <c r="I109" s="27">
        <f>IF(E109="","",MAX(D109,Inputs!$B$4)+H109)</f>
        <v/>
      </c>
      <c r="J109">
        <f>IF(I109="","",MAX(1,INT((I109-Inputs!$B$4)/7)+1))</f>
        <v/>
      </c>
      <c r="K109" s="10">
        <f>IF(E109="",0,C109*G109)</f>
        <v/>
      </c>
    </row>
    <row r="110">
      <c r="A110" s="19" t="n"/>
      <c r="B110" s="19" t="n"/>
      <c r="C110" s="12" t="n"/>
      <c r="D110" s="20" t="n"/>
      <c r="E110" s="25">
        <f>IF(OR(C110="",D110="",Inputs!$B$4=""),"",Inputs!$B$4-D110)</f>
        <v/>
      </c>
      <c r="F110">
        <f>IF(E110="","",INDEX(Inputs!$A$12:$A$16,MATCH(E110,Inputs!$B$12:$B$16,1)))</f>
        <v/>
      </c>
      <c r="G110" s="26">
        <f>IF(E110="","",INDEX(Inputs!$C$12:$C$16,MATCH(E110,Inputs!$B$12:$B$16,1)))</f>
        <v/>
      </c>
      <c r="H110" s="25">
        <f>IF(E110="","",INDEX(Inputs!$D$12:$D$16,MATCH(E110,Inputs!$B$12:$B$16,1)))</f>
        <v/>
      </c>
      <c r="I110" s="27">
        <f>IF(E110="","",MAX(D110,Inputs!$B$4)+H110)</f>
        <v/>
      </c>
      <c r="J110">
        <f>IF(I110="","",MAX(1,INT((I110-Inputs!$B$4)/7)+1))</f>
        <v/>
      </c>
      <c r="K110" s="10">
        <f>IF(E110="",0,C110*G110)</f>
        <v/>
      </c>
    </row>
    <row r="111">
      <c r="A111" s="19" t="n"/>
      <c r="B111" s="19" t="n"/>
      <c r="C111" s="12" t="n"/>
      <c r="D111" s="20" t="n"/>
      <c r="E111" s="25">
        <f>IF(OR(C111="",D111="",Inputs!$B$4=""),"",Inputs!$B$4-D111)</f>
        <v/>
      </c>
      <c r="F111">
        <f>IF(E111="","",INDEX(Inputs!$A$12:$A$16,MATCH(E111,Inputs!$B$12:$B$16,1)))</f>
        <v/>
      </c>
      <c r="G111" s="26">
        <f>IF(E111="","",INDEX(Inputs!$C$12:$C$16,MATCH(E111,Inputs!$B$12:$B$16,1)))</f>
        <v/>
      </c>
      <c r="H111" s="25">
        <f>IF(E111="","",INDEX(Inputs!$D$12:$D$16,MATCH(E111,Inputs!$B$12:$B$16,1)))</f>
        <v/>
      </c>
      <c r="I111" s="27">
        <f>IF(E111="","",MAX(D111,Inputs!$B$4)+H111)</f>
        <v/>
      </c>
      <c r="J111">
        <f>IF(I111="","",MAX(1,INT((I111-Inputs!$B$4)/7)+1))</f>
        <v/>
      </c>
      <c r="K111" s="10">
        <f>IF(E111="",0,C111*G111)</f>
        <v/>
      </c>
    </row>
    <row r="112">
      <c r="A112" s="19" t="n"/>
      <c r="B112" s="19" t="n"/>
      <c r="C112" s="12" t="n"/>
      <c r="D112" s="20" t="n"/>
      <c r="E112" s="25">
        <f>IF(OR(C112="",D112="",Inputs!$B$4=""),"",Inputs!$B$4-D112)</f>
        <v/>
      </c>
      <c r="F112">
        <f>IF(E112="","",INDEX(Inputs!$A$12:$A$16,MATCH(E112,Inputs!$B$12:$B$16,1)))</f>
        <v/>
      </c>
      <c r="G112" s="26">
        <f>IF(E112="","",INDEX(Inputs!$C$12:$C$16,MATCH(E112,Inputs!$B$12:$B$16,1)))</f>
        <v/>
      </c>
      <c r="H112" s="25">
        <f>IF(E112="","",INDEX(Inputs!$D$12:$D$16,MATCH(E112,Inputs!$B$12:$B$16,1)))</f>
        <v/>
      </c>
      <c r="I112" s="27">
        <f>IF(E112="","",MAX(D112,Inputs!$B$4)+H112)</f>
        <v/>
      </c>
      <c r="J112">
        <f>IF(I112="","",MAX(1,INT((I112-Inputs!$B$4)/7)+1))</f>
        <v/>
      </c>
      <c r="K112" s="10">
        <f>IF(E112="",0,C112*G112)</f>
        <v/>
      </c>
    </row>
    <row r="113">
      <c r="A113" s="19" t="n"/>
      <c r="B113" s="19" t="n"/>
      <c r="C113" s="12" t="n"/>
      <c r="D113" s="20" t="n"/>
      <c r="E113" s="25">
        <f>IF(OR(C113="",D113="",Inputs!$B$4=""),"",Inputs!$B$4-D113)</f>
        <v/>
      </c>
      <c r="F113">
        <f>IF(E113="","",INDEX(Inputs!$A$12:$A$16,MATCH(E113,Inputs!$B$12:$B$16,1)))</f>
        <v/>
      </c>
      <c r="G113" s="26">
        <f>IF(E113="","",INDEX(Inputs!$C$12:$C$16,MATCH(E113,Inputs!$B$12:$B$16,1)))</f>
        <v/>
      </c>
      <c r="H113" s="25">
        <f>IF(E113="","",INDEX(Inputs!$D$12:$D$16,MATCH(E113,Inputs!$B$12:$B$16,1)))</f>
        <v/>
      </c>
      <c r="I113" s="27">
        <f>IF(E113="","",MAX(D113,Inputs!$B$4)+H113)</f>
        <v/>
      </c>
      <c r="J113">
        <f>IF(I113="","",MAX(1,INT((I113-Inputs!$B$4)/7)+1))</f>
        <v/>
      </c>
      <c r="K113" s="10">
        <f>IF(E113="",0,C113*G113)</f>
        <v/>
      </c>
    </row>
    <row r="114">
      <c r="A114" s="19" t="n"/>
      <c r="B114" s="19" t="n"/>
      <c r="C114" s="12" t="n"/>
      <c r="D114" s="20" t="n"/>
      <c r="E114" s="25">
        <f>IF(OR(C114="",D114="",Inputs!$B$4=""),"",Inputs!$B$4-D114)</f>
        <v/>
      </c>
      <c r="F114">
        <f>IF(E114="","",INDEX(Inputs!$A$12:$A$16,MATCH(E114,Inputs!$B$12:$B$16,1)))</f>
        <v/>
      </c>
      <c r="G114" s="26">
        <f>IF(E114="","",INDEX(Inputs!$C$12:$C$16,MATCH(E114,Inputs!$B$12:$B$16,1)))</f>
        <v/>
      </c>
      <c r="H114" s="25">
        <f>IF(E114="","",INDEX(Inputs!$D$12:$D$16,MATCH(E114,Inputs!$B$12:$B$16,1)))</f>
        <v/>
      </c>
      <c r="I114" s="27">
        <f>IF(E114="","",MAX(D114,Inputs!$B$4)+H114)</f>
        <v/>
      </c>
      <c r="J114">
        <f>IF(I114="","",MAX(1,INT((I114-Inputs!$B$4)/7)+1))</f>
        <v/>
      </c>
      <c r="K114" s="10">
        <f>IF(E114="",0,C114*G114)</f>
        <v/>
      </c>
    </row>
    <row r="115">
      <c r="A115" s="19" t="n"/>
      <c r="B115" s="19" t="n"/>
      <c r="C115" s="12" t="n"/>
      <c r="D115" s="20" t="n"/>
      <c r="E115" s="25">
        <f>IF(OR(C115="",D115="",Inputs!$B$4=""),"",Inputs!$B$4-D115)</f>
        <v/>
      </c>
      <c r="F115">
        <f>IF(E115="","",INDEX(Inputs!$A$12:$A$16,MATCH(E115,Inputs!$B$12:$B$16,1)))</f>
        <v/>
      </c>
      <c r="G115" s="26">
        <f>IF(E115="","",INDEX(Inputs!$C$12:$C$16,MATCH(E115,Inputs!$B$12:$B$16,1)))</f>
        <v/>
      </c>
      <c r="H115" s="25">
        <f>IF(E115="","",INDEX(Inputs!$D$12:$D$16,MATCH(E115,Inputs!$B$12:$B$16,1)))</f>
        <v/>
      </c>
      <c r="I115" s="27">
        <f>IF(E115="","",MAX(D115,Inputs!$B$4)+H115)</f>
        <v/>
      </c>
      <c r="J115">
        <f>IF(I115="","",MAX(1,INT((I115-Inputs!$B$4)/7)+1))</f>
        <v/>
      </c>
      <c r="K115" s="10">
        <f>IF(E115="",0,C115*G115)</f>
        <v/>
      </c>
    </row>
    <row r="116">
      <c r="A116" s="19" t="n"/>
      <c r="B116" s="19" t="n"/>
      <c r="C116" s="12" t="n"/>
      <c r="D116" s="20" t="n"/>
      <c r="E116" s="25">
        <f>IF(OR(C116="",D116="",Inputs!$B$4=""),"",Inputs!$B$4-D116)</f>
        <v/>
      </c>
      <c r="F116">
        <f>IF(E116="","",INDEX(Inputs!$A$12:$A$16,MATCH(E116,Inputs!$B$12:$B$16,1)))</f>
        <v/>
      </c>
      <c r="G116" s="26">
        <f>IF(E116="","",INDEX(Inputs!$C$12:$C$16,MATCH(E116,Inputs!$B$12:$B$16,1)))</f>
        <v/>
      </c>
      <c r="H116" s="25">
        <f>IF(E116="","",INDEX(Inputs!$D$12:$D$16,MATCH(E116,Inputs!$B$12:$B$16,1)))</f>
        <v/>
      </c>
      <c r="I116" s="27">
        <f>IF(E116="","",MAX(D116,Inputs!$B$4)+H116)</f>
        <v/>
      </c>
      <c r="J116">
        <f>IF(I116="","",MAX(1,INT((I116-Inputs!$B$4)/7)+1))</f>
        <v/>
      </c>
      <c r="K116" s="10">
        <f>IF(E116="",0,C116*G116)</f>
        <v/>
      </c>
    </row>
    <row r="117">
      <c r="A117" s="19" t="n"/>
      <c r="B117" s="19" t="n"/>
      <c r="C117" s="12" t="n"/>
      <c r="D117" s="20" t="n"/>
      <c r="E117" s="25">
        <f>IF(OR(C117="",D117="",Inputs!$B$4=""),"",Inputs!$B$4-D117)</f>
        <v/>
      </c>
      <c r="F117">
        <f>IF(E117="","",INDEX(Inputs!$A$12:$A$16,MATCH(E117,Inputs!$B$12:$B$16,1)))</f>
        <v/>
      </c>
      <c r="G117" s="26">
        <f>IF(E117="","",INDEX(Inputs!$C$12:$C$16,MATCH(E117,Inputs!$B$12:$B$16,1)))</f>
        <v/>
      </c>
      <c r="H117" s="25">
        <f>IF(E117="","",INDEX(Inputs!$D$12:$D$16,MATCH(E117,Inputs!$B$12:$B$16,1)))</f>
        <v/>
      </c>
      <c r="I117" s="27">
        <f>IF(E117="","",MAX(D117,Inputs!$B$4)+H117)</f>
        <v/>
      </c>
      <c r="J117">
        <f>IF(I117="","",MAX(1,INT((I117-Inputs!$B$4)/7)+1))</f>
        <v/>
      </c>
      <c r="K117" s="10">
        <f>IF(E117="",0,C117*G117)</f>
        <v/>
      </c>
    </row>
    <row r="118">
      <c r="A118" s="19" t="n"/>
      <c r="B118" s="19" t="n"/>
      <c r="C118" s="12" t="n"/>
      <c r="D118" s="20" t="n"/>
      <c r="E118" s="25">
        <f>IF(OR(C118="",D118="",Inputs!$B$4=""),"",Inputs!$B$4-D118)</f>
        <v/>
      </c>
      <c r="F118">
        <f>IF(E118="","",INDEX(Inputs!$A$12:$A$16,MATCH(E118,Inputs!$B$12:$B$16,1)))</f>
        <v/>
      </c>
      <c r="G118" s="26">
        <f>IF(E118="","",INDEX(Inputs!$C$12:$C$16,MATCH(E118,Inputs!$B$12:$B$16,1)))</f>
        <v/>
      </c>
      <c r="H118" s="25">
        <f>IF(E118="","",INDEX(Inputs!$D$12:$D$16,MATCH(E118,Inputs!$B$12:$B$16,1)))</f>
        <v/>
      </c>
      <c r="I118" s="27">
        <f>IF(E118="","",MAX(D118,Inputs!$B$4)+H118)</f>
        <v/>
      </c>
      <c r="J118">
        <f>IF(I118="","",MAX(1,INT((I118-Inputs!$B$4)/7)+1))</f>
        <v/>
      </c>
      <c r="K118" s="10">
        <f>IF(E118="",0,C118*G118)</f>
        <v/>
      </c>
    </row>
    <row r="119">
      <c r="A119" s="19" t="n"/>
      <c r="B119" s="19" t="n"/>
      <c r="C119" s="12" t="n"/>
      <c r="D119" s="20" t="n"/>
      <c r="E119" s="25">
        <f>IF(OR(C119="",D119="",Inputs!$B$4=""),"",Inputs!$B$4-D119)</f>
        <v/>
      </c>
      <c r="F119">
        <f>IF(E119="","",INDEX(Inputs!$A$12:$A$16,MATCH(E119,Inputs!$B$12:$B$16,1)))</f>
        <v/>
      </c>
      <c r="G119" s="26">
        <f>IF(E119="","",INDEX(Inputs!$C$12:$C$16,MATCH(E119,Inputs!$B$12:$B$16,1)))</f>
        <v/>
      </c>
      <c r="H119" s="25">
        <f>IF(E119="","",INDEX(Inputs!$D$12:$D$16,MATCH(E119,Inputs!$B$12:$B$16,1)))</f>
        <v/>
      </c>
      <c r="I119" s="27">
        <f>IF(E119="","",MAX(D119,Inputs!$B$4)+H119)</f>
        <v/>
      </c>
      <c r="J119">
        <f>IF(I119="","",MAX(1,INT((I119-Inputs!$B$4)/7)+1))</f>
        <v/>
      </c>
      <c r="K119" s="10">
        <f>IF(E119="",0,C119*G119)</f>
        <v/>
      </c>
    </row>
    <row r="120">
      <c r="A120" s="19" t="n"/>
      <c r="B120" s="19" t="n"/>
      <c r="C120" s="12" t="n"/>
      <c r="D120" s="20" t="n"/>
      <c r="E120" s="25">
        <f>IF(OR(C120="",D120="",Inputs!$B$4=""),"",Inputs!$B$4-D120)</f>
        <v/>
      </c>
      <c r="F120">
        <f>IF(E120="","",INDEX(Inputs!$A$12:$A$16,MATCH(E120,Inputs!$B$12:$B$16,1)))</f>
        <v/>
      </c>
      <c r="G120" s="26">
        <f>IF(E120="","",INDEX(Inputs!$C$12:$C$16,MATCH(E120,Inputs!$B$12:$B$16,1)))</f>
        <v/>
      </c>
      <c r="H120" s="25">
        <f>IF(E120="","",INDEX(Inputs!$D$12:$D$16,MATCH(E120,Inputs!$B$12:$B$16,1)))</f>
        <v/>
      </c>
      <c r="I120" s="27">
        <f>IF(E120="","",MAX(D120,Inputs!$B$4)+H120)</f>
        <v/>
      </c>
      <c r="J120">
        <f>IF(I120="","",MAX(1,INT((I120-Inputs!$B$4)/7)+1))</f>
        <v/>
      </c>
      <c r="K120" s="10">
        <f>IF(E120="",0,C120*G120)</f>
        <v/>
      </c>
    </row>
    <row r="121">
      <c r="A121" s="19" t="n"/>
      <c r="B121" s="19" t="n"/>
      <c r="C121" s="12" t="n"/>
      <c r="D121" s="20" t="n"/>
      <c r="E121" s="25">
        <f>IF(OR(C121="",D121="",Inputs!$B$4=""),"",Inputs!$B$4-D121)</f>
        <v/>
      </c>
      <c r="F121">
        <f>IF(E121="","",INDEX(Inputs!$A$12:$A$16,MATCH(E121,Inputs!$B$12:$B$16,1)))</f>
        <v/>
      </c>
      <c r="G121" s="26">
        <f>IF(E121="","",INDEX(Inputs!$C$12:$C$16,MATCH(E121,Inputs!$B$12:$B$16,1)))</f>
        <v/>
      </c>
      <c r="H121" s="25">
        <f>IF(E121="","",INDEX(Inputs!$D$12:$D$16,MATCH(E121,Inputs!$B$12:$B$16,1)))</f>
        <v/>
      </c>
      <c r="I121" s="27">
        <f>IF(E121="","",MAX(D121,Inputs!$B$4)+H121)</f>
        <v/>
      </c>
      <c r="J121">
        <f>IF(I121="","",MAX(1,INT((I121-Inputs!$B$4)/7)+1))</f>
        <v/>
      </c>
      <c r="K121" s="10">
        <f>IF(E121="",0,C121*G121)</f>
        <v/>
      </c>
    </row>
    <row r="122">
      <c r="A122" s="19" t="n"/>
      <c r="B122" s="19" t="n"/>
      <c r="C122" s="12" t="n"/>
      <c r="D122" s="20" t="n"/>
      <c r="E122" s="25">
        <f>IF(OR(C122="",D122="",Inputs!$B$4=""),"",Inputs!$B$4-D122)</f>
        <v/>
      </c>
      <c r="F122">
        <f>IF(E122="","",INDEX(Inputs!$A$12:$A$16,MATCH(E122,Inputs!$B$12:$B$16,1)))</f>
        <v/>
      </c>
      <c r="G122" s="26">
        <f>IF(E122="","",INDEX(Inputs!$C$12:$C$16,MATCH(E122,Inputs!$B$12:$B$16,1)))</f>
        <v/>
      </c>
      <c r="H122" s="25">
        <f>IF(E122="","",INDEX(Inputs!$D$12:$D$16,MATCH(E122,Inputs!$B$12:$B$16,1)))</f>
        <v/>
      </c>
      <c r="I122" s="27">
        <f>IF(E122="","",MAX(D122,Inputs!$B$4)+H122)</f>
        <v/>
      </c>
      <c r="J122">
        <f>IF(I122="","",MAX(1,INT((I122-Inputs!$B$4)/7)+1))</f>
        <v/>
      </c>
      <c r="K122" s="10">
        <f>IF(E122="",0,C122*G122)</f>
        <v/>
      </c>
    </row>
    <row r="123">
      <c r="A123" s="19" t="n"/>
      <c r="B123" s="19" t="n"/>
      <c r="C123" s="12" t="n"/>
      <c r="D123" s="20" t="n"/>
      <c r="E123" s="25">
        <f>IF(OR(C123="",D123="",Inputs!$B$4=""),"",Inputs!$B$4-D123)</f>
        <v/>
      </c>
      <c r="F123">
        <f>IF(E123="","",INDEX(Inputs!$A$12:$A$16,MATCH(E123,Inputs!$B$12:$B$16,1)))</f>
        <v/>
      </c>
      <c r="G123" s="26">
        <f>IF(E123="","",INDEX(Inputs!$C$12:$C$16,MATCH(E123,Inputs!$B$12:$B$16,1)))</f>
        <v/>
      </c>
      <c r="H123" s="25">
        <f>IF(E123="","",INDEX(Inputs!$D$12:$D$16,MATCH(E123,Inputs!$B$12:$B$16,1)))</f>
        <v/>
      </c>
      <c r="I123" s="27">
        <f>IF(E123="","",MAX(D123,Inputs!$B$4)+H123)</f>
        <v/>
      </c>
      <c r="J123">
        <f>IF(I123="","",MAX(1,INT((I123-Inputs!$B$4)/7)+1))</f>
        <v/>
      </c>
      <c r="K123" s="10">
        <f>IF(E123="",0,C123*G123)</f>
        <v/>
      </c>
    </row>
    <row r="124">
      <c r="A124" s="19" t="n"/>
      <c r="B124" s="19" t="n"/>
      <c r="C124" s="12" t="n"/>
      <c r="D124" s="20" t="n"/>
      <c r="E124" s="25">
        <f>IF(OR(C124="",D124="",Inputs!$B$4=""),"",Inputs!$B$4-D124)</f>
        <v/>
      </c>
      <c r="F124">
        <f>IF(E124="","",INDEX(Inputs!$A$12:$A$16,MATCH(E124,Inputs!$B$12:$B$16,1)))</f>
        <v/>
      </c>
      <c r="G124" s="26">
        <f>IF(E124="","",INDEX(Inputs!$C$12:$C$16,MATCH(E124,Inputs!$B$12:$B$16,1)))</f>
        <v/>
      </c>
      <c r="H124" s="25">
        <f>IF(E124="","",INDEX(Inputs!$D$12:$D$16,MATCH(E124,Inputs!$B$12:$B$16,1)))</f>
        <v/>
      </c>
      <c r="I124" s="27">
        <f>IF(E124="","",MAX(D124,Inputs!$B$4)+H124)</f>
        <v/>
      </c>
      <c r="J124">
        <f>IF(I124="","",MAX(1,INT((I124-Inputs!$B$4)/7)+1))</f>
        <v/>
      </c>
      <c r="K124" s="10">
        <f>IF(E124="",0,C124*G124)</f>
        <v/>
      </c>
    </row>
    <row r="125">
      <c r="A125" s="19" t="n"/>
      <c r="B125" s="19" t="n"/>
      <c r="C125" s="12" t="n"/>
      <c r="D125" s="20" t="n"/>
      <c r="E125" s="25">
        <f>IF(OR(C125="",D125="",Inputs!$B$4=""),"",Inputs!$B$4-D125)</f>
        <v/>
      </c>
      <c r="F125">
        <f>IF(E125="","",INDEX(Inputs!$A$12:$A$16,MATCH(E125,Inputs!$B$12:$B$16,1)))</f>
        <v/>
      </c>
      <c r="G125" s="26">
        <f>IF(E125="","",INDEX(Inputs!$C$12:$C$16,MATCH(E125,Inputs!$B$12:$B$16,1)))</f>
        <v/>
      </c>
      <c r="H125" s="25">
        <f>IF(E125="","",INDEX(Inputs!$D$12:$D$16,MATCH(E125,Inputs!$B$12:$B$16,1)))</f>
        <v/>
      </c>
      <c r="I125" s="27">
        <f>IF(E125="","",MAX(D125,Inputs!$B$4)+H125)</f>
        <v/>
      </c>
      <c r="J125">
        <f>IF(I125="","",MAX(1,INT((I125-Inputs!$B$4)/7)+1))</f>
        <v/>
      </c>
      <c r="K125" s="10">
        <f>IF(E125="",0,C125*G125)</f>
        <v/>
      </c>
    </row>
    <row r="126">
      <c r="A126" s="19" t="n"/>
      <c r="B126" s="19" t="n"/>
      <c r="C126" s="12" t="n"/>
      <c r="D126" s="20" t="n"/>
      <c r="E126" s="25">
        <f>IF(OR(C126="",D126="",Inputs!$B$4=""),"",Inputs!$B$4-D126)</f>
        <v/>
      </c>
      <c r="F126">
        <f>IF(E126="","",INDEX(Inputs!$A$12:$A$16,MATCH(E126,Inputs!$B$12:$B$16,1)))</f>
        <v/>
      </c>
      <c r="G126" s="26">
        <f>IF(E126="","",INDEX(Inputs!$C$12:$C$16,MATCH(E126,Inputs!$B$12:$B$16,1)))</f>
        <v/>
      </c>
      <c r="H126" s="25">
        <f>IF(E126="","",INDEX(Inputs!$D$12:$D$16,MATCH(E126,Inputs!$B$12:$B$16,1)))</f>
        <v/>
      </c>
      <c r="I126" s="27">
        <f>IF(E126="","",MAX(D126,Inputs!$B$4)+H126)</f>
        <v/>
      </c>
      <c r="J126">
        <f>IF(I126="","",MAX(1,INT((I126-Inputs!$B$4)/7)+1))</f>
        <v/>
      </c>
      <c r="K126" s="10">
        <f>IF(E126="",0,C126*G126)</f>
        <v/>
      </c>
    </row>
    <row r="127">
      <c r="A127" s="19" t="n"/>
      <c r="B127" s="19" t="n"/>
      <c r="C127" s="12" t="n"/>
      <c r="D127" s="20" t="n"/>
      <c r="E127" s="25">
        <f>IF(OR(C127="",D127="",Inputs!$B$4=""),"",Inputs!$B$4-D127)</f>
        <v/>
      </c>
      <c r="F127">
        <f>IF(E127="","",INDEX(Inputs!$A$12:$A$16,MATCH(E127,Inputs!$B$12:$B$16,1)))</f>
        <v/>
      </c>
      <c r="G127" s="26">
        <f>IF(E127="","",INDEX(Inputs!$C$12:$C$16,MATCH(E127,Inputs!$B$12:$B$16,1)))</f>
        <v/>
      </c>
      <c r="H127" s="25">
        <f>IF(E127="","",INDEX(Inputs!$D$12:$D$16,MATCH(E127,Inputs!$B$12:$B$16,1)))</f>
        <v/>
      </c>
      <c r="I127" s="27">
        <f>IF(E127="","",MAX(D127,Inputs!$B$4)+H127)</f>
        <v/>
      </c>
      <c r="J127">
        <f>IF(I127="","",MAX(1,INT((I127-Inputs!$B$4)/7)+1))</f>
        <v/>
      </c>
      <c r="K127" s="10">
        <f>IF(E127="",0,C127*G127)</f>
        <v/>
      </c>
    </row>
    <row r="128">
      <c r="A128" s="19" t="n"/>
      <c r="B128" s="19" t="n"/>
      <c r="C128" s="12" t="n"/>
      <c r="D128" s="20" t="n"/>
      <c r="E128" s="25">
        <f>IF(OR(C128="",D128="",Inputs!$B$4=""),"",Inputs!$B$4-D128)</f>
        <v/>
      </c>
      <c r="F128">
        <f>IF(E128="","",INDEX(Inputs!$A$12:$A$16,MATCH(E128,Inputs!$B$12:$B$16,1)))</f>
        <v/>
      </c>
      <c r="G128" s="26">
        <f>IF(E128="","",INDEX(Inputs!$C$12:$C$16,MATCH(E128,Inputs!$B$12:$B$16,1)))</f>
        <v/>
      </c>
      <c r="H128" s="25">
        <f>IF(E128="","",INDEX(Inputs!$D$12:$D$16,MATCH(E128,Inputs!$B$12:$B$16,1)))</f>
        <v/>
      </c>
      <c r="I128" s="27">
        <f>IF(E128="","",MAX(D128,Inputs!$B$4)+H128)</f>
        <v/>
      </c>
      <c r="J128">
        <f>IF(I128="","",MAX(1,INT((I128-Inputs!$B$4)/7)+1))</f>
        <v/>
      </c>
      <c r="K128" s="10">
        <f>IF(E128="",0,C128*G128)</f>
        <v/>
      </c>
    </row>
    <row r="129">
      <c r="A129" s="19" t="n"/>
      <c r="B129" s="19" t="n"/>
      <c r="C129" s="12" t="n"/>
      <c r="D129" s="20" t="n"/>
      <c r="E129" s="25">
        <f>IF(OR(C129="",D129="",Inputs!$B$4=""),"",Inputs!$B$4-D129)</f>
        <v/>
      </c>
      <c r="F129">
        <f>IF(E129="","",INDEX(Inputs!$A$12:$A$16,MATCH(E129,Inputs!$B$12:$B$16,1)))</f>
        <v/>
      </c>
      <c r="G129" s="26">
        <f>IF(E129="","",INDEX(Inputs!$C$12:$C$16,MATCH(E129,Inputs!$B$12:$B$16,1)))</f>
        <v/>
      </c>
      <c r="H129" s="25">
        <f>IF(E129="","",INDEX(Inputs!$D$12:$D$16,MATCH(E129,Inputs!$B$12:$B$16,1)))</f>
        <v/>
      </c>
      <c r="I129" s="27">
        <f>IF(E129="","",MAX(D129,Inputs!$B$4)+H129)</f>
        <v/>
      </c>
      <c r="J129">
        <f>IF(I129="","",MAX(1,INT((I129-Inputs!$B$4)/7)+1))</f>
        <v/>
      </c>
      <c r="K129" s="10">
        <f>IF(E129="",0,C129*G129)</f>
        <v/>
      </c>
    </row>
    <row r="130">
      <c r="A130" s="19" t="n"/>
      <c r="B130" s="19" t="n"/>
      <c r="C130" s="12" t="n"/>
      <c r="D130" s="20" t="n"/>
      <c r="E130" s="25">
        <f>IF(OR(C130="",D130="",Inputs!$B$4=""),"",Inputs!$B$4-D130)</f>
        <v/>
      </c>
      <c r="F130">
        <f>IF(E130="","",INDEX(Inputs!$A$12:$A$16,MATCH(E130,Inputs!$B$12:$B$16,1)))</f>
        <v/>
      </c>
      <c r="G130" s="26">
        <f>IF(E130="","",INDEX(Inputs!$C$12:$C$16,MATCH(E130,Inputs!$B$12:$B$16,1)))</f>
        <v/>
      </c>
      <c r="H130" s="25">
        <f>IF(E130="","",INDEX(Inputs!$D$12:$D$16,MATCH(E130,Inputs!$B$12:$B$16,1)))</f>
        <v/>
      </c>
      <c r="I130" s="27">
        <f>IF(E130="","",MAX(D130,Inputs!$B$4)+H130)</f>
        <v/>
      </c>
      <c r="J130">
        <f>IF(I130="","",MAX(1,INT((I130-Inputs!$B$4)/7)+1))</f>
        <v/>
      </c>
      <c r="K130" s="10">
        <f>IF(E130="",0,C130*G130)</f>
        <v/>
      </c>
    </row>
    <row r="131">
      <c r="A131" s="19" t="n"/>
      <c r="B131" s="19" t="n"/>
      <c r="C131" s="12" t="n"/>
      <c r="D131" s="20" t="n"/>
      <c r="E131" s="25">
        <f>IF(OR(C131="",D131="",Inputs!$B$4=""),"",Inputs!$B$4-D131)</f>
        <v/>
      </c>
      <c r="F131">
        <f>IF(E131="","",INDEX(Inputs!$A$12:$A$16,MATCH(E131,Inputs!$B$12:$B$16,1)))</f>
        <v/>
      </c>
      <c r="G131" s="26">
        <f>IF(E131="","",INDEX(Inputs!$C$12:$C$16,MATCH(E131,Inputs!$B$12:$B$16,1)))</f>
        <v/>
      </c>
      <c r="H131" s="25">
        <f>IF(E131="","",INDEX(Inputs!$D$12:$D$16,MATCH(E131,Inputs!$B$12:$B$16,1)))</f>
        <v/>
      </c>
      <c r="I131" s="27">
        <f>IF(E131="","",MAX(D131,Inputs!$B$4)+H131)</f>
        <v/>
      </c>
      <c r="J131">
        <f>IF(I131="","",MAX(1,INT((I131-Inputs!$B$4)/7)+1))</f>
        <v/>
      </c>
      <c r="K131" s="10">
        <f>IF(E131="",0,C131*G131)</f>
        <v/>
      </c>
    </row>
    <row r="132">
      <c r="A132" s="19" t="n"/>
      <c r="B132" s="19" t="n"/>
      <c r="C132" s="12" t="n"/>
      <c r="D132" s="20" t="n"/>
      <c r="E132" s="25">
        <f>IF(OR(C132="",D132="",Inputs!$B$4=""),"",Inputs!$B$4-D132)</f>
        <v/>
      </c>
      <c r="F132">
        <f>IF(E132="","",INDEX(Inputs!$A$12:$A$16,MATCH(E132,Inputs!$B$12:$B$16,1)))</f>
        <v/>
      </c>
      <c r="G132" s="26">
        <f>IF(E132="","",INDEX(Inputs!$C$12:$C$16,MATCH(E132,Inputs!$B$12:$B$16,1)))</f>
        <v/>
      </c>
      <c r="H132" s="25">
        <f>IF(E132="","",INDEX(Inputs!$D$12:$D$16,MATCH(E132,Inputs!$B$12:$B$16,1)))</f>
        <v/>
      </c>
      <c r="I132" s="27">
        <f>IF(E132="","",MAX(D132,Inputs!$B$4)+H132)</f>
        <v/>
      </c>
      <c r="J132">
        <f>IF(I132="","",MAX(1,INT((I132-Inputs!$B$4)/7)+1))</f>
        <v/>
      </c>
      <c r="K132" s="10">
        <f>IF(E132="",0,C132*G132)</f>
        <v/>
      </c>
    </row>
    <row r="133">
      <c r="A133" s="19" t="n"/>
      <c r="B133" s="19" t="n"/>
      <c r="C133" s="12" t="n"/>
      <c r="D133" s="20" t="n"/>
      <c r="E133" s="25">
        <f>IF(OR(C133="",D133="",Inputs!$B$4=""),"",Inputs!$B$4-D133)</f>
        <v/>
      </c>
      <c r="F133">
        <f>IF(E133="","",INDEX(Inputs!$A$12:$A$16,MATCH(E133,Inputs!$B$12:$B$16,1)))</f>
        <v/>
      </c>
      <c r="G133" s="26">
        <f>IF(E133="","",INDEX(Inputs!$C$12:$C$16,MATCH(E133,Inputs!$B$12:$B$16,1)))</f>
        <v/>
      </c>
      <c r="H133" s="25">
        <f>IF(E133="","",INDEX(Inputs!$D$12:$D$16,MATCH(E133,Inputs!$B$12:$B$16,1)))</f>
        <v/>
      </c>
      <c r="I133" s="27">
        <f>IF(E133="","",MAX(D133,Inputs!$B$4)+H133)</f>
        <v/>
      </c>
      <c r="J133">
        <f>IF(I133="","",MAX(1,INT((I133-Inputs!$B$4)/7)+1))</f>
        <v/>
      </c>
      <c r="K133" s="10">
        <f>IF(E133="",0,C133*G133)</f>
        <v/>
      </c>
    </row>
    <row r="134">
      <c r="A134" s="19" t="n"/>
      <c r="B134" s="19" t="n"/>
      <c r="C134" s="12" t="n"/>
      <c r="D134" s="20" t="n"/>
      <c r="E134" s="25">
        <f>IF(OR(C134="",D134="",Inputs!$B$4=""),"",Inputs!$B$4-D134)</f>
        <v/>
      </c>
      <c r="F134">
        <f>IF(E134="","",INDEX(Inputs!$A$12:$A$16,MATCH(E134,Inputs!$B$12:$B$16,1)))</f>
        <v/>
      </c>
      <c r="G134" s="26">
        <f>IF(E134="","",INDEX(Inputs!$C$12:$C$16,MATCH(E134,Inputs!$B$12:$B$16,1)))</f>
        <v/>
      </c>
      <c r="H134" s="25">
        <f>IF(E134="","",INDEX(Inputs!$D$12:$D$16,MATCH(E134,Inputs!$B$12:$B$16,1)))</f>
        <v/>
      </c>
      <c r="I134" s="27">
        <f>IF(E134="","",MAX(D134,Inputs!$B$4)+H134)</f>
        <v/>
      </c>
      <c r="J134">
        <f>IF(I134="","",MAX(1,INT((I134-Inputs!$B$4)/7)+1))</f>
        <v/>
      </c>
      <c r="K134" s="10">
        <f>IF(E134="",0,C134*G134)</f>
        <v/>
      </c>
    </row>
    <row r="135">
      <c r="A135" s="19" t="n"/>
      <c r="B135" s="19" t="n"/>
      <c r="C135" s="12" t="n"/>
      <c r="D135" s="20" t="n"/>
      <c r="E135" s="25">
        <f>IF(OR(C135="",D135="",Inputs!$B$4=""),"",Inputs!$B$4-D135)</f>
        <v/>
      </c>
      <c r="F135">
        <f>IF(E135="","",INDEX(Inputs!$A$12:$A$16,MATCH(E135,Inputs!$B$12:$B$16,1)))</f>
        <v/>
      </c>
      <c r="G135" s="26">
        <f>IF(E135="","",INDEX(Inputs!$C$12:$C$16,MATCH(E135,Inputs!$B$12:$B$16,1)))</f>
        <v/>
      </c>
      <c r="H135" s="25">
        <f>IF(E135="","",INDEX(Inputs!$D$12:$D$16,MATCH(E135,Inputs!$B$12:$B$16,1)))</f>
        <v/>
      </c>
      <c r="I135" s="27">
        <f>IF(E135="","",MAX(D135,Inputs!$B$4)+H135)</f>
        <v/>
      </c>
      <c r="J135">
        <f>IF(I135="","",MAX(1,INT((I135-Inputs!$B$4)/7)+1))</f>
        <v/>
      </c>
      <c r="K135" s="10">
        <f>IF(E135="",0,C135*G135)</f>
        <v/>
      </c>
    </row>
    <row r="136">
      <c r="A136" s="19" t="n"/>
      <c r="B136" s="19" t="n"/>
      <c r="C136" s="12" t="n"/>
      <c r="D136" s="20" t="n"/>
      <c r="E136" s="25">
        <f>IF(OR(C136="",D136="",Inputs!$B$4=""),"",Inputs!$B$4-D136)</f>
        <v/>
      </c>
      <c r="F136">
        <f>IF(E136="","",INDEX(Inputs!$A$12:$A$16,MATCH(E136,Inputs!$B$12:$B$16,1)))</f>
        <v/>
      </c>
      <c r="G136" s="26">
        <f>IF(E136="","",INDEX(Inputs!$C$12:$C$16,MATCH(E136,Inputs!$B$12:$B$16,1)))</f>
        <v/>
      </c>
      <c r="H136" s="25">
        <f>IF(E136="","",INDEX(Inputs!$D$12:$D$16,MATCH(E136,Inputs!$B$12:$B$16,1)))</f>
        <v/>
      </c>
      <c r="I136" s="27">
        <f>IF(E136="","",MAX(D136,Inputs!$B$4)+H136)</f>
        <v/>
      </c>
      <c r="J136">
        <f>IF(I136="","",MAX(1,INT((I136-Inputs!$B$4)/7)+1))</f>
        <v/>
      </c>
      <c r="K136" s="10">
        <f>IF(E136="",0,C136*G136)</f>
        <v/>
      </c>
    </row>
    <row r="137">
      <c r="A137" s="19" t="n"/>
      <c r="B137" s="19" t="n"/>
      <c r="C137" s="12" t="n"/>
      <c r="D137" s="20" t="n"/>
      <c r="E137" s="25">
        <f>IF(OR(C137="",D137="",Inputs!$B$4=""),"",Inputs!$B$4-D137)</f>
        <v/>
      </c>
      <c r="F137">
        <f>IF(E137="","",INDEX(Inputs!$A$12:$A$16,MATCH(E137,Inputs!$B$12:$B$16,1)))</f>
        <v/>
      </c>
      <c r="G137" s="26">
        <f>IF(E137="","",INDEX(Inputs!$C$12:$C$16,MATCH(E137,Inputs!$B$12:$B$16,1)))</f>
        <v/>
      </c>
      <c r="H137" s="25">
        <f>IF(E137="","",INDEX(Inputs!$D$12:$D$16,MATCH(E137,Inputs!$B$12:$B$16,1)))</f>
        <v/>
      </c>
      <c r="I137" s="27">
        <f>IF(E137="","",MAX(D137,Inputs!$B$4)+H137)</f>
        <v/>
      </c>
      <c r="J137">
        <f>IF(I137="","",MAX(1,INT((I137-Inputs!$B$4)/7)+1))</f>
        <v/>
      </c>
      <c r="K137" s="10">
        <f>IF(E137="",0,C137*G137)</f>
        <v/>
      </c>
    </row>
    <row r="138">
      <c r="A138" s="19" t="n"/>
      <c r="B138" s="19" t="n"/>
      <c r="C138" s="12" t="n"/>
      <c r="D138" s="20" t="n"/>
      <c r="E138" s="25">
        <f>IF(OR(C138="",D138="",Inputs!$B$4=""),"",Inputs!$B$4-D138)</f>
        <v/>
      </c>
      <c r="F138">
        <f>IF(E138="","",INDEX(Inputs!$A$12:$A$16,MATCH(E138,Inputs!$B$12:$B$16,1)))</f>
        <v/>
      </c>
      <c r="G138" s="26">
        <f>IF(E138="","",INDEX(Inputs!$C$12:$C$16,MATCH(E138,Inputs!$B$12:$B$16,1)))</f>
        <v/>
      </c>
      <c r="H138" s="25">
        <f>IF(E138="","",INDEX(Inputs!$D$12:$D$16,MATCH(E138,Inputs!$B$12:$B$16,1)))</f>
        <v/>
      </c>
      <c r="I138" s="27">
        <f>IF(E138="","",MAX(D138,Inputs!$B$4)+H138)</f>
        <v/>
      </c>
      <c r="J138">
        <f>IF(I138="","",MAX(1,INT((I138-Inputs!$B$4)/7)+1))</f>
        <v/>
      </c>
      <c r="K138" s="10">
        <f>IF(E138="",0,C138*G138)</f>
        <v/>
      </c>
    </row>
    <row r="139">
      <c r="A139" s="19" t="n"/>
      <c r="B139" s="19" t="n"/>
      <c r="C139" s="12" t="n"/>
      <c r="D139" s="20" t="n"/>
      <c r="E139" s="25">
        <f>IF(OR(C139="",D139="",Inputs!$B$4=""),"",Inputs!$B$4-D139)</f>
        <v/>
      </c>
      <c r="F139">
        <f>IF(E139="","",INDEX(Inputs!$A$12:$A$16,MATCH(E139,Inputs!$B$12:$B$16,1)))</f>
        <v/>
      </c>
      <c r="G139" s="26">
        <f>IF(E139="","",INDEX(Inputs!$C$12:$C$16,MATCH(E139,Inputs!$B$12:$B$16,1)))</f>
        <v/>
      </c>
      <c r="H139" s="25">
        <f>IF(E139="","",INDEX(Inputs!$D$12:$D$16,MATCH(E139,Inputs!$B$12:$B$16,1)))</f>
        <v/>
      </c>
      <c r="I139" s="27">
        <f>IF(E139="","",MAX(D139,Inputs!$B$4)+H139)</f>
        <v/>
      </c>
      <c r="J139">
        <f>IF(I139="","",MAX(1,INT((I139-Inputs!$B$4)/7)+1))</f>
        <v/>
      </c>
      <c r="K139" s="10">
        <f>IF(E139="",0,C139*G139)</f>
        <v/>
      </c>
    </row>
    <row r="140">
      <c r="A140" s="19" t="n"/>
      <c r="B140" s="19" t="n"/>
      <c r="C140" s="12" t="n"/>
      <c r="D140" s="20" t="n"/>
      <c r="E140" s="25">
        <f>IF(OR(C140="",D140="",Inputs!$B$4=""),"",Inputs!$B$4-D140)</f>
        <v/>
      </c>
      <c r="F140">
        <f>IF(E140="","",INDEX(Inputs!$A$12:$A$16,MATCH(E140,Inputs!$B$12:$B$16,1)))</f>
        <v/>
      </c>
      <c r="G140" s="26">
        <f>IF(E140="","",INDEX(Inputs!$C$12:$C$16,MATCH(E140,Inputs!$B$12:$B$16,1)))</f>
        <v/>
      </c>
      <c r="H140" s="25">
        <f>IF(E140="","",INDEX(Inputs!$D$12:$D$16,MATCH(E140,Inputs!$B$12:$B$16,1)))</f>
        <v/>
      </c>
      <c r="I140" s="27">
        <f>IF(E140="","",MAX(D140,Inputs!$B$4)+H140)</f>
        <v/>
      </c>
      <c r="J140">
        <f>IF(I140="","",MAX(1,INT((I140-Inputs!$B$4)/7)+1))</f>
        <v/>
      </c>
      <c r="K140" s="10">
        <f>IF(E140="",0,C140*G140)</f>
        <v/>
      </c>
    </row>
    <row r="141">
      <c r="A141" s="19" t="n"/>
      <c r="B141" s="19" t="n"/>
      <c r="C141" s="12" t="n"/>
      <c r="D141" s="20" t="n"/>
      <c r="E141" s="25">
        <f>IF(OR(C141="",D141="",Inputs!$B$4=""),"",Inputs!$B$4-D141)</f>
        <v/>
      </c>
      <c r="F141">
        <f>IF(E141="","",INDEX(Inputs!$A$12:$A$16,MATCH(E141,Inputs!$B$12:$B$16,1)))</f>
        <v/>
      </c>
      <c r="G141" s="26">
        <f>IF(E141="","",INDEX(Inputs!$C$12:$C$16,MATCH(E141,Inputs!$B$12:$B$16,1)))</f>
        <v/>
      </c>
      <c r="H141" s="25">
        <f>IF(E141="","",INDEX(Inputs!$D$12:$D$16,MATCH(E141,Inputs!$B$12:$B$16,1)))</f>
        <v/>
      </c>
      <c r="I141" s="27">
        <f>IF(E141="","",MAX(D141,Inputs!$B$4)+H141)</f>
        <v/>
      </c>
      <c r="J141">
        <f>IF(I141="","",MAX(1,INT((I141-Inputs!$B$4)/7)+1))</f>
        <v/>
      </c>
      <c r="K141" s="10">
        <f>IF(E141="",0,C141*G141)</f>
        <v/>
      </c>
    </row>
    <row r="142">
      <c r="A142" s="19" t="n"/>
      <c r="B142" s="19" t="n"/>
      <c r="C142" s="12" t="n"/>
      <c r="D142" s="20" t="n"/>
      <c r="E142" s="25">
        <f>IF(OR(C142="",D142="",Inputs!$B$4=""),"",Inputs!$B$4-D142)</f>
        <v/>
      </c>
      <c r="F142">
        <f>IF(E142="","",INDEX(Inputs!$A$12:$A$16,MATCH(E142,Inputs!$B$12:$B$16,1)))</f>
        <v/>
      </c>
      <c r="G142" s="26">
        <f>IF(E142="","",INDEX(Inputs!$C$12:$C$16,MATCH(E142,Inputs!$B$12:$B$16,1)))</f>
        <v/>
      </c>
      <c r="H142" s="25">
        <f>IF(E142="","",INDEX(Inputs!$D$12:$D$16,MATCH(E142,Inputs!$B$12:$B$16,1)))</f>
        <v/>
      </c>
      <c r="I142" s="27">
        <f>IF(E142="","",MAX(D142,Inputs!$B$4)+H142)</f>
        <v/>
      </c>
      <c r="J142">
        <f>IF(I142="","",MAX(1,INT((I142-Inputs!$B$4)/7)+1))</f>
        <v/>
      </c>
      <c r="K142" s="10">
        <f>IF(E142="",0,C142*G142)</f>
        <v/>
      </c>
    </row>
    <row r="143">
      <c r="A143" s="19" t="n"/>
      <c r="B143" s="19" t="n"/>
      <c r="C143" s="12" t="n"/>
      <c r="D143" s="20" t="n"/>
      <c r="E143" s="25">
        <f>IF(OR(C143="",D143="",Inputs!$B$4=""),"",Inputs!$B$4-D143)</f>
        <v/>
      </c>
      <c r="F143">
        <f>IF(E143="","",INDEX(Inputs!$A$12:$A$16,MATCH(E143,Inputs!$B$12:$B$16,1)))</f>
        <v/>
      </c>
      <c r="G143" s="26">
        <f>IF(E143="","",INDEX(Inputs!$C$12:$C$16,MATCH(E143,Inputs!$B$12:$B$16,1)))</f>
        <v/>
      </c>
      <c r="H143" s="25">
        <f>IF(E143="","",INDEX(Inputs!$D$12:$D$16,MATCH(E143,Inputs!$B$12:$B$16,1)))</f>
        <v/>
      </c>
      <c r="I143" s="27">
        <f>IF(E143="","",MAX(D143,Inputs!$B$4)+H143)</f>
        <v/>
      </c>
      <c r="J143">
        <f>IF(I143="","",MAX(1,INT((I143-Inputs!$B$4)/7)+1))</f>
        <v/>
      </c>
      <c r="K143" s="10">
        <f>IF(E143="",0,C143*G143)</f>
        <v/>
      </c>
    </row>
    <row r="144">
      <c r="A144" s="19" t="n"/>
      <c r="B144" s="19" t="n"/>
      <c r="C144" s="12" t="n"/>
      <c r="D144" s="20" t="n"/>
      <c r="E144" s="25">
        <f>IF(OR(C144="",D144="",Inputs!$B$4=""),"",Inputs!$B$4-D144)</f>
        <v/>
      </c>
      <c r="F144">
        <f>IF(E144="","",INDEX(Inputs!$A$12:$A$16,MATCH(E144,Inputs!$B$12:$B$16,1)))</f>
        <v/>
      </c>
      <c r="G144" s="26">
        <f>IF(E144="","",INDEX(Inputs!$C$12:$C$16,MATCH(E144,Inputs!$B$12:$B$16,1)))</f>
        <v/>
      </c>
      <c r="H144" s="25">
        <f>IF(E144="","",INDEX(Inputs!$D$12:$D$16,MATCH(E144,Inputs!$B$12:$B$16,1)))</f>
        <v/>
      </c>
      <c r="I144" s="27">
        <f>IF(E144="","",MAX(D144,Inputs!$B$4)+H144)</f>
        <v/>
      </c>
      <c r="J144">
        <f>IF(I144="","",MAX(1,INT((I144-Inputs!$B$4)/7)+1))</f>
        <v/>
      </c>
      <c r="K144" s="10">
        <f>IF(E144="",0,C144*G144)</f>
        <v/>
      </c>
    </row>
    <row r="145">
      <c r="A145" s="19" t="n"/>
      <c r="B145" s="19" t="n"/>
      <c r="C145" s="12" t="n"/>
      <c r="D145" s="20" t="n"/>
      <c r="E145" s="25">
        <f>IF(OR(C145="",D145="",Inputs!$B$4=""),"",Inputs!$B$4-D145)</f>
        <v/>
      </c>
      <c r="F145">
        <f>IF(E145="","",INDEX(Inputs!$A$12:$A$16,MATCH(E145,Inputs!$B$12:$B$16,1)))</f>
        <v/>
      </c>
      <c r="G145" s="26">
        <f>IF(E145="","",INDEX(Inputs!$C$12:$C$16,MATCH(E145,Inputs!$B$12:$B$16,1)))</f>
        <v/>
      </c>
      <c r="H145" s="25">
        <f>IF(E145="","",INDEX(Inputs!$D$12:$D$16,MATCH(E145,Inputs!$B$12:$B$16,1)))</f>
        <v/>
      </c>
      <c r="I145" s="27">
        <f>IF(E145="","",MAX(D145,Inputs!$B$4)+H145)</f>
        <v/>
      </c>
      <c r="J145">
        <f>IF(I145="","",MAX(1,INT((I145-Inputs!$B$4)/7)+1))</f>
        <v/>
      </c>
      <c r="K145" s="10">
        <f>IF(E145="",0,C145*G145)</f>
        <v/>
      </c>
    </row>
    <row r="146">
      <c r="A146" s="19" t="n"/>
      <c r="B146" s="19" t="n"/>
      <c r="C146" s="12" t="n"/>
      <c r="D146" s="20" t="n"/>
      <c r="E146" s="25">
        <f>IF(OR(C146="",D146="",Inputs!$B$4=""),"",Inputs!$B$4-D146)</f>
        <v/>
      </c>
      <c r="F146">
        <f>IF(E146="","",INDEX(Inputs!$A$12:$A$16,MATCH(E146,Inputs!$B$12:$B$16,1)))</f>
        <v/>
      </c>
      <c r="G146" s="26">
        <f>IF(E146="","",INDEX(Inputs!$C$12:$C$16,MATCH(E146,Inputs!$B$12:$B$16,1)))</f>
        <v/>
      </c>
      <c r="H146" s="25">
        <f>IF(E146="","",INDEX(Inputs!$D$12:$D$16,MATCH(E146,Inputs!$B$12:$B$16,1)))</f>
        <v/>
      </c>
      <c r="I146" s="27">
        <f>IF(E146="","",MAX(D146,Inputs!$B$4)+H146)</f>
        <v/>
      </c>
      <c r="J146">
        <f>IF(I146="","",MAX(1,INT((I146-Inputs!$B$4)/7)+1))</f>
        <v/>
      </c>
      <c r="K146" s="10">
        <f>IF(E146="",0,C146*G146)</f>
        <v/>
      </c>
    </row>
    <row r="147">
      <c r="A147" s="19" t="n"/>
      <c r="B147" s="19" t="n"/>
      <c r="C147" s="12" t="n"/>
      <c r="D147" s="20" t="n"/>
      <c r="E147" s="25">
        <f>IF(OR(C147="",D147="",Inputs!$B$4=""),"",Inputs!$B$4-D147)</f>
        <v/>
      </c>
      <c r="F147">
        <f>IF(E147="","",INDEX(Inputs!$A$12:$A$16,MATCH(E147,Inputs!$B$12:$B$16,1)))</f>
        <v/>
      </c>
      <c r="G147" s="26">
        <f>IF(E147="","",INDEX(Inputs!$C$12:$C$16,MATCH(E147,Inputs!$B$12:$B$16,1)))</f>
        <v/>
      </c>
      <c r="H147" s="25">
        <f>IF(E147="","",INDEX(Inputs!$D$12:$D$16,MATCH(E147,Inputs!$B$12:$B$16,1)))</f>
        <v/>
      </c>
      <c r="I147" s="27">
        <f>IF(E147="","",MAX(D147,Inputs!$B$4)+H147)</f>
        <v/>
      </c>
      <c r="J147">
        <f>IF(I147="","",MAX(1,INT((I147-Inputs!$B$4)/7)+1))</f>
        <v/>
      </c>
      <c r="K147" s="10">
        <f>IF(E147="",0,C147*G147)</f>
        <v/>
      </c>
    </row>
    <row r="148">
      <c r="A148" s="19" t="n"/>
      <c r="B148" s="19" t="n"/>
      <c r="C148" s="12" t="n"/>
      <c r="D148" s="20" t="n"/>
      <c r="E148" s="25">
        <f>IF(OR(C148="",D148="",Inputs!$B$4=""),"",Inputs!$B$4-D148)</f>
        <v/>
      </c>
      <c r="F148">
        <f>IF(E148="","",INDEX(Inputs!$A$12:$A$16,MATCH(E148,Inputs!$B$12:$B$16,1)))</f>
        <v/>
      </c>
      <c r="G148" s="26">
        <f>IF(E148="","",INDEX(Inputs!$C$12:$C$16,MATCH(E148,Inputs!$B$12:$B$16,1)))</f>
        <v/>
      </c>
      <c r="H148" s="25">
        <f>IF(E148="","",INDEX(Inputs!$D$12:$D$16,MATCH(E148,Inputs!$B$12:$B$16,1)))</f>
        <v/>
      </c>
      <c r="I148" s="27">
        <f>IF(E148="","",MAX(D148,Inputs!$B$4)+H148)</f>
        <v/>
      </c>
      <c r="J148">
        <f>IF(I148="","",MAX(1,INT((I148-Inputs!$B$4)/7)+1))</f>
        <v/>
      </c>
      <c r="K148" s="10">
        <f>IF(E148="",0,C148*G148)</f>
        <v/>
      </c>
    </row>
    <row r="149">
      <c r="A149" s="19" t="n"/>
      <c r="B149" s="19" t="n"/>
      <c r="C149" s="12" t="n"/>
      <c r="D149" s="20" t="n"/>
      <c r="E149" s="25">
        <f>IF(OR(C149="",D149="",Inputs!$B$4=""),"",Inputs!$B$4-D149)</f>
        <v/>
      </c>
      <c r="F149">
        <f>IF(E149="","",INDEX(Inputs!$A$12:$A$16,MATCH(E149,Inputs!$B$12:$B$16,1)))</f>
        <v/>
      </c>
      <c r="G149" s="26">
        <f>IF(E149="","",INDEX(Inputs!$C$12:$C$16,MATCH(E149,Inputs!$B$12:$B$16,1)))</f>
        <v/>
      </c>
      <c r="H149" s="25">
        <f>IF(E149="","",INDEX(Inputs!$D$12:$D$16,MATCH(E149,Inputs!$B$12:$B$16,1)))</f>
        <v/>
      </c>
      <c r="I149" s="27">
        <f>IF(E149="","",MAX(D149,Inputs!$B$4)+H149)</f>
        <v/>
      </c>
      <c r="J149">
        <f>IF(I149="","",MAX(1,INT((I149-Inputs!$B$4)/7)+1))</f>
        <v/>
      </c>
      <c r="K149" s="10">
        <f>IF(E149="",0,C149*G149)</f>
        <v/>
      </c>
    </row>
    <row r="150">
      <c r="A150" s="19" t="n"/>
      <c r="B150" s="19" t="n"/>
      <c r="C150" s="12" t="n"/>
      <c r="D150" s="20" t="n"/>
      <c r="E150" s="25">
        <f>IF(OR(C150="",D150="",Inputs!$B$4=""),"",Inputs!$B$4-D150)</f>
        <v/>
      </c>
      <c r="F150">
        <f>IF(E150="","",INDEX(Inputs!$A$12:$A$16,MATCH(E150,Inputs!$B$12:$B$16,1)))</f>
        <v/>
      </c>
      <c r="G150" s="26">
        <f>IF(E150="","",INDEX(Inputs!$C$12:$C$16,MATCH(E150,Inputs!$B$12:$B$16,1)))</f>
        <v/>
      </c>
      <c r="H150" s="25">
        <f>IF(E150="","",INDEX(Inputs!$D$12:$D$16,MATCH(E150,Inputs!$B$12:$B$16,1)))</f>
        <v/>
      </c>
      <c r="I150" s="27">
        <f>IF(E150="","",MAX(D150,Inputs!$B$4)+H150)</f>
        <v/>
      </c>
      <c r="J150">
        <f>IF(I150="","",MAX(1,INT((I150-Inputs!$B$4)/7)+1))</f>
        <v/>
      </c>
      <c r="K150" s="10">
        <f>IF(E150="",0,C150*G150)</f>
        <v/>
      </c>
    </row>
    <row r="151">
      <c r="A151" s="19" t="n"/>
      <c r="B151" s="19" t="n"/>
      <c r="C151" s="12" t="n"/>
      <c r="D151" s="20" t="n"/>
      <c r="E151" s="25">
        <f>IF(OR(C151="",D151="",Inputs!$B$4=""),"",Inputs!$B$4-D151)</f>
        <v/>
      </c>
      <c r="F151">
        <f>IF(E151="","",INDEX(Inputs!$A$12:$A$16,MATCH(E151,Inputs!$B$12:$B$16,1)))</f>
        <v/>
      </c>
      <c r="G151" s="26">
        <f>IF(E151="","",INDEX(Inputs!$C$12:$C$16,MATCH(E151,Inputs!$B$12:$B$16,1)))</f>
        <v/>
      </c>
      <c r="H151" s="25">
        <f>IF(E151="","",INDEX(Inputs!$D$12:$D$16,MATCH(E151,Inputs!$B$12:$B$16,1)))</f>
        <v/>
      </c>
      <c r="I151" s="27">
        <f>IF(E151="","",MAX(D151,Inputs!$B$4)+H151)</f>
        <v/>
      </c>
      <c r="J151">
        <f>IF(I151="","",MAX(1,INT((I151-Inputs!$B$4)/7)+1))</f>
        <v/>
      </c>
      <c r="K151" s="10">
        <f>IF(E151="",0,C151*G151)</f>
        <v/>
      </c>
    </row>
    <row r="152">
      <c r="A152" s="19" t="n"/>
      <c r="B152" s="19" t="n"/>
      <c r="C152" s="12" t="n"/>
      <c r="D152" s="20" t="n"/>
      <c r="E152" s="25">
        <f>IF(OR(C152="",D152="",Inputs!$B$4=""),"",Inputs!$B$4-D152)</f>
        <v/>
      </c>
      <c r="F152">
        <f>IF(E152="","",INDEX(Inputs!$A$12:$A$16,MATCH(E152,Inputs!$B$12:$B$16,1)))</f>
        <v/>
      </c>
      <c r="G152" s="26">
        <f>IF(E152="","",INDEX(Inputs!$C$12:$C$16,MATCH(E152,Inputs!$B$12:$B$16,1)))</f>
        <v/>
      </c>
      <c r="H152" s="25">
        <f>IF(E152="","",INDEX(Inputs!$D$12:$D$16,MATCH(E152,Inputs!$B$12:$B$16,1)))</f>
        <v/>
      </c>
      <c r="I152" s="27">
        <f>IF(E152="","",MAX(D152,Inputs!$B$4)+H152)</f>
        <v/>
      </c>
      <c r="J152">
        <f>IF(I152="","",MAX(1,INT((I152-Inputs!$B$4)/7)+1))</f>
        <v/>
      </c>
      <c r="K152" s="10">
        <f>IF(E152="",0,C152*G152)</f>
        <v/>
      </c>
    </row>
    <row r="153">
      <c r="A153" s="19" t="n"/>
      <c r="B153" s="19" t="n"/>
      <c r="C153" s="12" t="n"/>
      <c r="D153" s="20" t="n"/>
      <c r="E153" s="25">
        <f>IF(OR(C153="",D153="",Inputs!$B$4=""),"",Inputs!$B$4-D153)</f>
        <v/>
      </c>
      <c r="F153">
        <f>IF(E153="","",INDEX(Inputs!$A$12:$A$16,MATCH(E153,Inputs!$B$12:$B$16,1)))</f>
        <v/>
      </c>
      <c r="G153" s="26">
        <f>IF(E153="","",INDEX(Inputs!$C$12:$C$16,MATCH(E153,Inputs!$B$12:$B$16,1)))</f>
        <v/>
      </c>
      <c r="H153" s="25">
        <f>IF(E153="","",INDEX(Inputs!$D$12:$D$16,MATCH(E153,Inputs!$B$12:$B$16,1)))</f>
        <v/>
      </c>
      <c r="I153" s="27">
        <f>IF(E153="","",MAX(D153,Inputs!$B$4)+H153)</f>
        <v/>
      </c>
      <c r="J153">
        <f>IF(I153="","",MAX(1,INT((I153-Inputs!$B$4)/7)+1))</f>
        <v/>
      </c>
      <c r="K153" s="10">
        <f>IF(E153="",0,C153*G153)</f>
        <v/>
      </c>
    </row>
    <row r="154">
      <c r="A154" s="19" t="n"/>
      <c r="B154" s="19" t="n"/>
      <c r="C154" s="12" t="n"/>
      <c r="D154" s="20" t="n"/>
      <c r="E154" s="25">
        <f>IF(OR(C154="",D154="",Inputs!$B$4=""),"",Inputs!$B$4-D154)</f>
        <v/>
      </c>
      <c r="F154">
        <f>IF(E154="","",INDEX(Inputs!$A$12:$A$16,MATCH(E154,Inputs!$B$12:$B$16,1)))</f>
        <v/>
      </c>
      <c r="G154" s="26">
        <f>IF(E154="","",INDEX(Inputs!$C$12:$C$16,MATCH(E154,Inputs!$B$12:$B$16,1)))</f>
        <v/>
      </c>
      <c r="H154" s="25">
        <f>IF(E154="","",INDEX(Inputs!$D$12:$D$16,MATCH(E154,Inputs!$B$12:$B$16,1)))</f>
        <v/>
      </c>
      <c r="I154" s="27">
        <f>IF(E154="","",MAX(D154,Inputs!$B$4)+H154)</f>
        <v/>
      </c>
      <c r="J154">
        <f>IF(I154="","",MAX(1,INT((I154-Inputs!$B$4)/7)+1))</f>
        <v/>
      </c>
      <c r="K154" s="10">
        <f>IF(E154="",0,C154*G154)</f>
        <v/>
      </c>
    </row>
    <row r="155">
      <c r="A155" s="19" t="n"/>
      <c r="B155" s="19" t="n"/>
      <c r="C155" s="12" t="n"/>
      <c r="D155" s="20" t="n"/>
      <c r="E155" s="25">
        <f>IF(OR(C155="",D155="",Inputs!$B$4=""),"",Inputs!$B$4-D155)</f>
        <v/>
      </c>
      <c r="F155">
        <f>IF(E155="","",INDEX(Inputs!$A$12:$A$16,MATCH(E155,Inputs!$B$12:$B$16,1)))</f>
        <v/>
      </c>
      <c r="G155" s="26">
        <f>IF(E155="","",INDEX(Inputs!$C$12:$C$16,MATCH(E155,Inputs!$B$12:$B$16,1)))</f>
        <v/>
      </c>
      <c r="H155" s="25">
        <f>IF(E155="","",INDEX(Inputs!$D$12:$D$16,MATCH(E155,Inputs!$B$12:$B$16,1)))</f>
        <v/>
      </c>
      <c r="I155" s="27">
        <f>IF(E155="","",MAX(D155,Inputs!$B$4)+H155)</f>
        <v/>
      </c>
      <c r="J155">
        <f>IF(I155="","",MAX(1,INT((I155-Inputs!$B$4)/7)+1))</f>
        <v/>
      </c>
      <c r="K155" s="10">
        <f>IF(E155="",0,C155*G155)</f>
        <v/>
      </c>
    </row>
    <row r="156">
      <c r="A156" s="19" t="n"/>
      <c r="B156" s="19" t="n"/>
      <c r="C156" s="12" t="n"/>
      <c r="D156" s="20" t="n"/>
      <c r="E156" s="25">
        <f>IF(OR(C156="",D156="",Inputs!$B$4=""),"",Inputs!$B$4-D156)</f>
        <v/>
      </c>
      <c r="F156">
        <f>IF(E156="","",INDEX(Inputs!$A$12:$A$16,MATCH(E156,Inputs!$B$12:$B$16,1)))</f>
        <v/>
      </c>
      <c r="G156" s="26">
        <f>IF(E156="","",INDEX(Inputs!$C$12:$C$16,MATCH(E156,Inputs!$B$12:$B$16,1)))</f>
        <v/>
      </c>
      <c r="H156" s="25">
        <f>IF(E156="","",INDEX(Inputs!$D$12:$D$16,MATCH(E156,Inputs!$B$12:$B$16,1)))</f>
        <v/>
      </c>
      <c r="I156" s="27">
        <f>IF(E156="","",MAX(D156,Inputs!$B$4)+H156)</f>
        <v/>
      </c>
      <c r="J156">
        <f>IF(I156="","",MAX(1,INT((I156-Inputs!$B$4)/7)+1))</f>
        <v/>
      </c>
      <c r="K156" s="10">
        <f>IF(E156="",0,C156*G156)</f>
        <v/>
      </c>
    </row>
    <row r="157">
      <c r="A157" s="19" t="n"/>
      <c r="B157" s="19" t="n"/>
      <c r="C157" s="12" t="n"/>
      <c r="D157" s="20" t="n"/>
      <c r="E157" s="25">
        <f>IF(OR(C157="",D157="",Inputs!$B$4=""),"",Inputs!$B$4-D157)</f>
        <v/>
      </c>
      <c r="F157">
        <f>IF(E157="","",INDEX(Inputs!$A$12:$A$16,MATCH(E157,Inputs!$B$12:$B$16,1)))</f>
        <v/>
      </c>
      <c r="G157" s="26">
        <f>IF(E157="","",INDEX(Inputs!$C$12:$C$16,MATCH(E157,Inputs!$B$12:$B$16,1)))</f>
        <v/>
      </c>
      <c r="H157" s="25">
        <f>IF(E157="","",INDEX(Inputs!$D$12:$D$16,MATCH(E157,Inputs!$B$12:$B$16,1)))</f>
        <v/>
      </c>
      <c r="I157" s="27">
        <f>IF(E157="","",MAX(D157,Inputs!$B$4)+H157)</f>
        <v/>
      </c>
      <c r="J157">
        <f>IF(I157="","",MAX(1,INT((I157-Inputs!$B$4)/7)+1))</f>
        <v/>
      </c>
      <c r="K157" s="10">
        <f>IF(E157="",0,C157*G157)</f>
        <v/>
      </c>
    </row>
    <row r="158">
      <c r="A158" s="19" t="n"/>
      <c r="B158" s="19" t="n"/>
      <c r="C158" s="12" t="n"/>
      <c r="D158" s="20" t="n"/>
      <c r="E158" s="25">
        <f>IF(OR(C158="",D158="",Inputs!$B$4=""),"",Inputs!$B$4-D158)</f>
        <v/>
      </c>
      <c r="F158">
        <f>IF(E158="","",INDEX(Inputs!$A$12:$A$16,MATCH(E158,Inputs!$B$12:$B$16,1)))</f>
        <v/>
      </c>
      <c r="G158" s="26">
        <f>IF(E158="","",INDEX(Inputs!$C$12:$C$16,MATCH(E158,Inputs!$B$12:$B$16,1)))</f>
        <v/>
      </c>
      <c r="H158" s="25">
        <f>IF(E158="","",INDEX(Inputs!$D$12:$D$16,MATCH(E158,Inputs!$B$12:$B$16,1)))</f>
        <v/>
      </c>
      <c r="I158" s="27">
        <f>IF(E158="","",MAX(D158,Inputs!$B$4)+H158)</f>
        <v/>
      </c>
      <c r="J158">
        <f>IF(I158="","",MAX(1,INT((I158-Inputs!$B$4)/7)+1))</f>
        <v/>
      </c>
      <c r="K158" s="10">
        <f>IF(E158="",0,C158*G158)</f>
        <v/>
      </c>
    </row>
    <row r="159">
      <c r="A159" s="19" t="n"/>
      <c r="B159" s="19" t="n"/>
      <c r="C159" s="12" t="n"/>
      <c r="D159" s="20" t="n"/>
      <c r="E159" s="25">
        <f>IF(OR(C159="",D159="",Inputs!$B$4=""),"",Inputs!$B$4-D159)</f>
        <v/>
      </c>
      <c r="F159">
        <f>IF(E159="","",INDEX(Inputs!$A$12:$A$16,MATCH(E159,Inputs!$B$12:$B$16,1)))</f>
        <v/>
      </c>
      <c r="G159" s="26">
        <f>IF(E159="","",INDEX(Inputs!$C$12:$C$16,MATCH(E159,Inputs!$B$12:$B$16,1)))</f>
        <v/>
      </c>
      <c r="H159" s="25">
        <f>IF(E159="","",INDEX(Inputs!$D$12:$D$16,MATCH(E159,Inputs!$B$12:$B$16,1)))</f>
        <v/>
      </c>
      <c r="I159" s="27">
        <f>IF(E159="","",MAX(D159,Inputs!$B$4)+H159)</f>
        <v/>
      </c>
      <c r="J159">
        <f>IF(I159="","",MAX(1,INT((I159-Inputs!$B$4)/7)+1))</f>
        <v/>
      </c>
      <c r="K159" s="10">
        <f>IF(E159="",0,C159*G159)</f>
        <v/>
      </c>
    </row>
    <row r="160">
      <c r="A160" s="19" t="n"/>
      <c r="B160" s="19" t="n"/>
      <c r="C160" s="12" t="n"/>
      <c r="D160" s="20" t="n"/>
      <c r="E160" s="25">
        <f>IF(OR(C160="",D160="",Inputs!$B$4=""),"",Inputs!$B$4-D160)</f>
        <v/>
      </c>
      <c r="F160">
        <f>IF(E160="","",INDEX(Inputs!$A$12:$A$16,MATCH(E160,Inputs!$B$12:$B$16,1)))</f>
        <v/>
      </c>
      <c r="G160" s="26">
        <f>IF(E160="","",INDEX(Inputs!$C$12:$C$16,MATCH(E160,Inputs!$B$12:$B$16,1)))</f>
        <v/>
      </c>
      <c r="H160" s="25">
        <f>IF(E160="","",INDEX(Inputs!$D$12:$D$16,MATCH(E160,Inputs!$B$12:$B$16,1)))</f>
        <v/>
      </c>
      <c r="I160" s="27">
        <f>IF(E160="","",MAX(D160,Inputs!$B$4)+H160)</f>
        <v/>
      </c>
      <c r="J160">
        <f>IF(I160="","",MAX(1,INT((I160-Inputs!$B$4)/7)+1))</f>
        <v/>
      </c>
      <c r="K160" s="10">
        <f>IF(E160="",0,C160*G160)</f>
        <v/>
      </c>
    </row>
    <row r="161">
      <c r="A161" s="19" t="n"/>
      <c r="B161" s="19" t="n"/>
      <c r="C161" s="12" t="n"/>
      <c r="D161" s="20" t="n"/>
      <c r="E161" s="25">
        <f>IF(OR(C161="",D161="",Inputs!$B$4=""),"",Inputs!$B$4-D161)</f>
        <v/>
      </c>
      <c r="F161">
        <f>IF(E161="","",INDEX(Inputs!$A$12:$A$16,MATCH(E161,Inputs!$B$12:$B$16,1)))</f>
        <v/>
      </c>
      <c r="G161" s="26">
        <f>IF(E161="","",INDEX(Inputs!$C$12:$C$16,MATCH(E161,Inputs!$B$12:$B$16,1)))</f>
        <v/>
      </c>
      <c r="H161" s="25">
        <f>IF(E161="","",INDEX(Inputs!$D$12:$D$16,MATCH(E161,Inputs!$B$12:$B$16,1)))</f>
        <v/>
      </c>
      <c r="I161" s="27">
        <f>IF(E161="","",MAX(D161,Inputs!$B$4)+H161)</f>
        <v/>
      </c>
      <c r="J161">
        <f>IF(I161="","",MAX(1,INT((I161-Inputs!$B$4)/7)+1))</f>
        <v/>
      </c>
      <c r="K161" s="10">
        <f>IF(E161="",0,C161*G161)</f>
        <v/>
      </c>
    </row>
    <row r="162">
      <c r="A162" s="19" t="n"/>
      <c r="B162" s="19" t="n"/>
      <c r="C162" s="12" t="n"/>
      <c r="D162" s="20" t="n"/>
      <c r="E162" s="25">
        <f>IF(OR(C162="",D162="",Inputs!$B$4=""),"",Inputs!$B$4-D162)</f>
        <v/>
      </c>
      <c r="F162">
        <f>IF(E162="","",INDEX(Inputs!$A$12:$A$16,MATCH(E162,Inputs!$B$12:$B$16,1)))</f>
        <v/>
      </c>
      <c r="G162" s="26">
        <f>IF(E162="","",INDEX(Inputs!$C$12:$C$16,MATCH(E162,Inputs!$B$12:$B$16,1)))</f>
        <v/>
      </c>
      <c r="H162" s="25">
        <f>IF(E162="","",INDEX(Inputs!$D$12:$D$16,MATCH(E162,Inputs!$B$12:$B$16,1)))</f>
        <v/>
      </c>
      <c r="I162" s="27">
        <f>IF(E162="","",MAX(D162,Inputs!$B$4)+H162)</f>
        <v/>
      </c>
      <c r="J162">
        <f>IF(I162="","",MAX(1,INT((I162-Inputs!$B$4)/7)+1))</f>
        <v/>
      </c>
      <c r="K162" s="10">
        <f>IF(E162="",0,C162*G162)</f>
        <v/>
      </c>
    </row>
    <row r="163">
      <c r="A163" s="19" t="n"/>
      <c r="B163" s="19" t="n"/>
      <c r="C163" s="12" t="n"/>
      <c r="D163" s="20" t="n"/>
      <c r="E163" s="25">
        <f>IF(OR(C163="",D163="",Inputs!$B$4=""),"",Inputs!$B$4-D163)</f>
        <v/>
      </c>
      <c r="F163">
        <f>IF(E163="","",INDEX(Inputs!$A$12:$A$16,MATCH(E163,Inputs!$B$12:$B$16,1)))</f>
        <v/>
      </c>
      <c r="G163" s="26">
        <f>IF(E163="","",INDEX(Inputs!$C$12:$C$16,MATCH(E163,Inputs!$B$12:$B$16,1)))</f>
        <v/>
      </c>
      <c r="H163" s="25">
        <f>IF(E163="","",INDEX(Inputs!$D$12:$D$16,MATCH(E163,Inputs!$B$12:$B$16,1)))</f>
        <v/>
      </c>
      <c r="I163" s="27">
        <f>IF(E163="","",MAX(D163,Inputs!$B$4)+H163)</f>
        <v/>
      </c>
      <c r="J163">
        <f>IF(I163="","",MAX(1,INT((I163-Inputs!$B$4)/7)+1))</f>
        <v/>
      </c>
      <c r="K163" s="10">
        <f>IF(E163="",0,C163*G163)</f>
        <v/>
      </c>
    </row>
    <row r="164">
      <c r="A164" s="19" t="n"/>
      <c r="B164" s="19" t="n"/>
      <c r="C164" s="12" t="n"/>
      <c r="D164" s="20" t="n"/>
      <c r="E164" s="25">
        <f>IF(OR(C164="",D164="",Inputs!$B$4=""),"",Inputs!$B$4-D164)</f>
        <v/>
      </c>
      <c r="F164">
        <f>IF(E164="","",INDEX(Inputs!$A$12:$A$16,MATCH(E164,Inputs!$B$12:$B$16,1)))</f>
        <v/>
      </c>
      <c r="G164" s="26">
        <f>IF(E164="","",INDEX(Inputs!$C$12:$C$16,MATCH(E164,Inputs!$B$12:$B$16,1)))</f>
        <v/>
      </c>
      <c r="H164" s="25">
        <f>IF(E164="","",INDEX(Inputs!$D$12:$D$16,MATCH(E164,Inputs!$B$12:$B$16,1)))</f>
        <v/>
      </c>
      <c r="I164" s="27">
        <f>IF(E164="","",MAX(D164,Inputs!$B$4)+H164)</f>
        <v/>
      </c>
      <c r="J164">
        <f>IF(I164="","",MAX(1,INT((I164-Inputs!$B$4)/7)+1))</f>
        <v/>
      </c>
      <c r="K164" s="10">
        <f>IF(E164="",0,C164*G164)</f>
        <v/>
      </c>
    </row>
    <row r="165">
      <c r="A165" s="19" t="n"/>
      <c r="B165" s="19" t="n"/>
      <c r="C165" s="12" t="n"/>
      <c r="D165" s="20" t="n"/>
      <c r="E165" s="25">
        <f>IF(OR(C165="",D165="",Inputs!$B$4=""),"",Inputs!$B$4-D165)</f>
        <v/>
      </c>
      <c r="F165">
        <f>IF(E165="","",INDEX(Inputs!$A$12:$A$16,MATCH(E165,Inputs!$B$12:$B$16,1)))</f>
        <v/>
      </c>
      <c r="G165" s="26">
        <f>IF(E165="","",INDEX(Inputs!$C$12:$C$16,MATCH(E165,Inputs!$B$12:$B$16,1)))</f>
        <v/>
      </c>
      <c r="H165" s="25">
        <f>IF(E165="","",INDEX(Inputs!$D$12:$D$16,MATCH(E165,Inputs!$B$12:$B$16,1)))</f>
        <v/>
      </c>
      <c r="I165" s="27">
        <f>IF(E165="","",MAX(D165,Inputs!$B$4)+H165)</f>
        <v/>
      </c>
      <c r="J165">
        <f>IF(I165="","",MAX(1,INT((I165-Inputs!$B$4)/7)+1))</f>
        <v/>
      </c>
      <c r="K165" s="10">
        <f>IF(E165="",0,C165*G165)</f>
        <v/>
      </c>
    </row>
    <row r="166">
      <c r="A166" s="19" t="n"/>
      <c r="B166" s="19" t="n"/>
      <c r="C166" s="12" t="n"/>
      <c r="D166" s="20" t="n"/>
      <c r="E166" s="25">
        <f>IF(OR(C166="",D166="",Inputs!$B$4=""),"",Inputs!$B$4-D166)</f>
        <v/>
      </c>
      <c r="F166">
        <f>IF(E166="","",INDEX(Inputs!$A$12:$A$16,MATCH(E166,Inputs!$B$12:$B$16,1)))</f>
        <v/>
      </c>
      <c r="G166" s="26">
        <f>IF(E166="","",INDEX(Inputs!$C$12:$C$16,MATCH(E166,Inputs!$B$12:$B$16,1)))</f>
        <v/>
      </c>
      <c r="H166" s="25">
        <f>IF(E166="","",INDEX(Inputs!$D$12:$D$16,MATCH(E166,Inputs!$B$12:$B$16,1)))</f>
        <v/>
      </c>
      <c r="I166" s="27">
        <f>IF(E166="","",MAX(D166,Inputs!$B$4)+H166)</f>
        <v/>
      </c>
      <c r="J166">
        <f>IF(I166="","",MAX(1,INT((I166-Inputs!$B$4)/7)+1))</f>
        <v/>
      </c>
      <c r="K166" s="10">
        <f>IF(E166="",0,C166*G166)</f>
        <v/>
      </c>
    </row>
    <row r="167">
      <c r="A167" s="19" t="n"/>
      <c r="B167" s="19" t="n"/>
      <c r="C167" s="12" t="n"/>
      <c r="D167" s="20" t="n"/>
      <c r="E167" s="25">
        <f>IF(OR(C167="",D167="",Inputs!$B$4=""),"",Inputs!$B$4-D167)</f>
        <v/>
      </c>
      <c r="F167">
        <f>IF(E167="","",INDEX(Inputs!$A$12:$A$16,MATCH(E167,Inputs!$B$12:$B$16,1)))</f>
        <v/>
      </c>
      <c r="G167" s="26">
        <f>IF(E167="","",INDEX(Inputs!$C$12:$C$16,MATCH(E167,Inputs!$B$12:$B$16,1)))</f>
        <v/>
      </c>
      <c r="H167" s="25">
        <f>IF(E167="","",INDEX(Inputs!$D$12:$D$16,MATCH(E167,Inputs!$B$12:$B$16,1)))</f>
        <v/>
      </c>
      <c r="I167" s="27">
        <f>IF(E167="","",MAX(D167,Inputs!$B$4)+H167)</f>
        <v/>
      </c>
      <c r="J167">
        <f>IF(I167="","",MAX(1,INT((I167-Inputs!$B$4)/7)+1))</f>
        <v/>
      </c>
      <c r="K167" s="10">
        <f>IF(E167="",0,C167*G167)</f>
        <v/>
      </c>
    </row>
    <row r="168">
      <c r="A168" s="19" t="n"/>
      <c r="B168" s="19" t="n"/>
      <c r="C168" s="12" t="n"/>
      <c r="D168" s="20" t="n"/>
      <c r="E168" s="25">
        <f>IF(OR(C168="",D168="",Inputs!$B$4=""),"",Inputs!$B$4-D168)</f>
        <v/>
      </c>
      <c r="F168">
        <f>IF(E168="","",INDEX(Inputs!$A$12:$A$16,MATCH(E168,Inputs!$B$12:$B$16,1)))</f>
        <v/>
      </c>
      <c r="G168" s="26">
        <f>IF(E168="","",INDEX(Inputs!$C$12:$C$16,MATCH(E168,Inputs!$B$12:$B$16,1)))</f>
        <v/>
      </c>
      <c r="H168" s="25">
        <f>IF(E168="","",INDEX(Inputs!$D$12:$D$16,MATCH(E168,Inputs!$B$12:$B$16,1)))</f>
        <v/>
      </c>
      <c r="I168" s="27">
        <f>IF(E168="","",MAX(D168,Inputs!$B$4)+H168)</f>
        <v/>
      </c>
      <c r="J168">
        <f>IF(I168="","",MAX(1,INT((I168-Inputs!$B$4)/7)+1))</f>
        <v/>
      </c>
      <c r="K168" s="10">
        <f>IF(E168="",0,C168*G168)</f>
        <v/>
      </c>
    </row>
    <row r="169">
      <c r="A169" s="19" t="n"/>
      <c r="B169" s="19" t="n"/>
      <c r="C169" s="12" t="n"/>
      <c r="D169" s="20" t="n"/>
      <c r="E169" s="25">
        <f>IF(OR(C169="",D169="",Inputs!$B$4=""),"",Inputs!$B$4-D169)</f>
        <v/>
      </c>
      <c r="F169">
        <f>IF(E169="","",INDEX(Inputs!$A$12:$A$16,MATCH(E169,Inputs!$B$12:$B$16,1)))</f>
        <v/>
      </c>
      <c r="G169" s="26">
        <f>IF(E169="","",INDEX(Inputs!$C$12:$C$16,MATCH(E169,Inputs!$B$12:$B$16,1)))</f>
        <v/>
      </c>
      <c r="H169" s="25">
        <f>IF(E169="","",INDEX(Inputs!$D$12:$D$16,MATCH(E169,Inputs!$B$12:$B$16,1)))</f>
        <v/>
      </c>
      <c r="I169" s="27">
        <f>IF(E169="","",MAX(D169,Inputs!$B$4)+H169)</f>
        <v/>
      </c>
      <c r="J169">
        <f>IF(I169="","",MAX(1,INT((I169-Inputs!$B$4)/7)+1))</f>
        <v/>
      </c>
      <c r="K169" s="10">
        <f>IF(E169="",0,C169*G169)</f>
        <v/>
      </c>
    </row>
    <row r="170">
      <c r="A170" s="19" t="n"/>
      <c r="B170" s="19" t="n"/>
      <c r="C170" s="12" t="n"/>
      <c r="D170" s="20" t="n"/>
      <c r="E170" s="25">
        <f>IF(OR(C170="",D170="",Inputs!$B$4=""),"",Inputs!$B$4-D170)</f>
        <v/>
      </c>
      <c r="F170">
        <f>IF(E170="","",INDEX(Inputs!$A$12:$A$16,MATCH(E170,Inputs!$B$12:$B$16,1)))</f>
        <v/>
      </c>
      <c r="G170" s="26">
        <f>IF(E170="","",INDEX(Inputs!$C$12:$C$16,MATCH(E170,Inputs!$B$12:$B$16,1)))</f>
        <v/>
      </c>
      <c r="H170" s="25">
        <f>IF(E170="","",INDEX(Inputs!$D$12:$D$16,MATCH(E170,Inputs!$B$12:$B$16,1)))</f>
        <v/>
      </c>
      <c r="I170" s="27">
        <f>IF(E170="","",MAX(D170,Inputs!$B$4)+H170)</f>
        <v/>
      </c>
      <c r="J170">
        <f>IF(I170="","",MAX(1,INT((I170-Inputs!$B$4)/7)+1))</f>
        <v/>
      </c>
      <c r="K170" s="10">
        <f>IF(E170="",0,C170*G170)</f>
        <v/>
      </c>
    </row>
    <row r="171">
      <c r="A171" s="19" t="n"/>
      <c r="B171" s="19" t="n"/>
      <c r="C171" s="12" t="n"/>
      <c r="D171" s="20" t="n"/>
      <c r="E171" s="25">
        <f>IF(OR(C171="",D171="",Inputs!$B$4=""),"",Inputs!$B$4-D171)</f>
        <v/>
      </c>
      <c r="F171">
        <f>IF(E171="","",INDEX(Inputs!$A$12:$A$16,MATCH(E171,Inputs!$B$12:$B$16,1)))</f>
        <v/>
      </c>
      <c r="G171" s="26">
        <f>IF(E171="","",INDEX(Inputs!$C$12:$C$16,MATCH(E171,Inputs!$B$12:$B$16,1)))</f>
        <v/>
      </c>
      <c r="H171" s="25">
        <f>IF(E171="","",INDEX(Inputs!$D$12:$D$16,MATCH(E171,Inputs!$B$12:$B$16,1)))</f>
        <v/>
      </c>
      <c r="I171" s="27">
        <f>IF(E171="","",MAX(D171,Inputs!$B$4)+H171)</f>
        <v/>
      </c>
      <c r="J171">
        <f>IF(I171="","",MAX(1,INT((I171-Inputs!$B$4)/7)+1))</f>
        <v/>
      </c>
      <c r="K171" s="10">
        <f>IF(E171="",0,C171*G171)</f>
        <v/>
      </c>
    </row>
    <row r="172">
      <c r="A172" s="19" t="n"/>
      <c r="B172" s="19" t="n"/>
      <c r="C172" s="12" t="n"/>
      <c r="D172" s="20" t="n"/>
      <c r="E172" s="25">
        <f>IF(OR(C172="",D172="",Inputs!$B$4=""),"",Inputs!$B$4-D172)</f>
        <v/>
      </c>
      <c r="F172">
        <f>IF(E172="","",INDEX(Inputs!$A$12:$A$16,MATCH(E172,Inputs!$B$12:$B$16,1)))</f>
        <v/>
      </c>
      <c r="G172" s="26">
        <f>IF(E172="","",INDEX(Inputs!$C$12:$C$16,MATCH(E172,Inputs!$B$12:$B$16,1)))</f>
        <v/>
      </c>
      <c r="H172" s="25">
        <f>IF(E172="","",INDEX(Inputs!$D$12:$D$16,MATCH(E172,Inputs!$B$12:$B$16,1)))</f>
        <v/>
      </c>
      <c r="I172" s="27">
        <f>IF(E172="","",MAX(D172,Inputs!$B$4)+H172)</f>
        <v/>
      </c>
      <c r="J172">
        <f>IF(I172="","",MAX(1,INT((I172-Inputs!$B$4)/7)+1))</f>
        <v/>
      </c>
      <c r="K172" s="10">
        <f>IF(E172="",0,C172*G172)</f>
        <v/>
      </c>
    </row>
    <row r="173">
      <c r="A173" s="19" t="n"/>
      <c r="B173" s="19" t="n"/>
      <c r="C173" s="12" t="n"/>
      <c r="D173" s="20" t="n"/>
      <c r="E173" s="25">
        <f>IF(OR(C173="",D173="",Inputs!$B$4=""),"",Inputs!$B$4-D173)</f>
        <v/>
      </c>
      <c r="F173">
        <f>IF(E173="","",INDEX(Inputs!$A$12:$A$16,MATCH(E173,Inputs!$B$12:$B$16,1)))</f>
        <v/>
      </c>
      <c r="G173" s="26">
        <f>IF(E173="","",INDEX(Inputs!$C$12:$C$16,MATCH(E173,Inputs!$B$12:$B$16,1)))</f>
        <v/>
      </c>
      <c r="H173" s="25">
        <f>IF(E173="","",INDEX(Inputs!$D$12:$D$16,MATCH(E173,Inputs!$B$12:$B$16,1)))</f>
        <v/>
      </c>
      <c r="I173" s="27">
        <f>IF(E173="","",MAX(D173,Inputs!$B$4)+H173)</f>
        <v/>
      </c>
      <c r="J173">
        <f>IF(I173="","",MAX(1,INT((I173-Inputs!$B$4)/7)+1))</f>
        <v/>
      </c>
      <c r="K173" s="10">
        <f>IF(E173="",0,C173*G173)</f>
        <v/>
      </c>
    </row>
    <row r="174">
      <c r="A174" s="19" t="n"/>
      <c r="B174" s="19" t="n"/>
      <c r="C174" s="12" t="n"/>
      <c r="D174" s="20" t="n"/>
      <c r="E174" s="25">
        <f>IF(OR(C174="",D174="",Inputs!$B$4=""),"",Inputs!$B$4-D174)</f>
        <v/>
      </c>
      <c r="F174">
        <f>IF(E174="","",INDEX(Inputs!$A$12:$A$16,MATCH(E174,Inputs!$B$12:$B$16,1)))</f>
        <v/>
      </c>
      <c r="G174" s="26">
        <f>IF(E174="","",INDEX(Inputs!$C$12:$C$16,MATCH(E174,Inputs!$B$12:$B$16,1)))</f>
        <v/>
      </c>
      <c r="H174" s="25">
        <f>IF(E174="","",INDEX(Inputs!$D$12:$D$16,MATCH(E174,Inputs!$B$12:$B$16,1)))</f>
        <v/>
      </c>
      <c r="I174" s="27">
        <f>IF(E174="","",MAX(D174,Inputs!$B$4)+H174)</f>
        <v/>
      </c>
      <c r="J174">
        <f>IF(I174="","",MAX(1,INT((I174-Inputs!$B$4)/7)+1))</f>
        <v/>
      </c>
      <c r="K174" s="10">
        <f>IF(E174="",0,C174*G174)</f>
        <v/>
      </c>
    </row>
    <row r="175">
      <c r="A175" s="19" t="n"/>
      <c r="B175" s="19" t="n"/>
      <c r="C175" s="12" t="n"/>
      <c r="D175" s="20" t="n"/>
      <c r="E175" s="25">
        <f>IF(OR(C175="",D175="",Inputs!$B$4=""),"",Inputs!$B$4-D175)</f>
        <v/>
      </c>
      <c r="F175">
        <f>IF(E175="","",INDEX(Inputs!$A$12:$A$16,MATCH(E175,Inputs!$B$12:$B$16,1)))</f>
        <v/>
      </c>
      <c r="G175" s="26">
        <f>IF(E175="","",INDEX(Inputs!$C$12:$C$16,MATCH(E175,Inputs!$B$12:$B$16,1)))</f>
        <v/>
      </c>
      <c r="H175" s="25">
        <f>IF(E175="","",INDEX(Inputs!$D$12:$D$16,MATCH(E175,Inputs!$B$12:$B$16,1)))</f>
        <v/>
      </c>
      <c r="I175" s="27">
        <f>IF(E175="","",MAX(D175,Inputs!$B$4)+H175)</f>
        <v/>
      </c>
      <c r="J175">
        <f>IF(I175="","",MAX(1,INT((I175-Inputs!$B$4)/7)+1))</f>
        <v/>
      </c>
      <c r="K175" s="10">
        <f>IF(E175="",0,C175*G175)</f>
        <v/>
      </c>
    </row>
    <row r="176">
      <c r="A176" s="19" t="n"/>
      <c r="B176" s="19" t="n"/>
      <c r="C176" s="12" t="n"/>
      <c r="D176" s="20" t="n"/>
      <c r="E176" s="25">
        <f>IF(OR(C176="",D176="",Inputs!$B$4=""),"",Inputs!$B$4-D176)</f>
        <v/>
      </c>
      <c r="F176">
        <f>IF(E176="","",INDEX(Inputs!$A$12:$A$16,MATCH(E176,Inputs!$B$12:$B$16,1)))</f>
        <v/>
      </c>
      <c r="G176" s="26">
        <f>IF(E176="","",INDEX(Inputs!$C$12:$C$16,MATCH(E176,Inputs!$B$12:$B$16,1)))</f>
        <v/>
      </c>
      <c r="H176" s="25">
        <f>IF(E176="","",INDEX(Inputs!$D$12:$D$16,MATCH(E176,Inputs!$B$12:$B$16,1)))</f>
        <v/>
      </c>
      <c r="I176" s="27">
        <f>IF(E176="","",MAX(D176,Inputs!$B$4)+H176)</f>
        <v/>
      </c>
      <c r="J176">
        <f>IF(I176="","",MAX(1,INT((I176-Inputs!$B$4)/7)+1))</f>
        <v/>
      </c>
      <c r="K176" s="10">
        <f>IF(E176="",0,C176*G176)</f>
        <v/>
      </c>
    </row>
    <row r="177">
      <c r="A177" s="19" t="n"/>
      <c r="B177" s="19" t="n"/>
      <c r="C177" s="12" t="n"/>
      <c r="D177" s="20" t="n"/>
      <c r="E177" s="25">
        <f>IF(OR(C177="",D177="",Inputs!$B$4=""),"",Inputs!$B$4-D177)</f>
        <v/>
      </c>
      <c r="F177">
        <f>IF(E177="","",INDEX(Inputs!$A$12:$A$16,MATCH(E177,Inputs!$B$12:$B$16,1)))</f>
        <v/>
      </c>
      <c r="G177" s="26">
        <f>IF(E177="","",INDEX(Inputs!$C$12:$C$16,MATCH(E177,Inputs!$B$12:$B$16,1)))</f>
        <v/>
      </c>
      <c r="H177" s="25">
        <f>IF(E177="","",INDEX(Inputs!$D$12:$D$16,MATCH(E177,Inputs!$B$12:$B$16,1)))</f>
        <v/>
      </c>
      <c r="I177" s="27">
        <f>IF(E177="","",MAX(D177,Inputs!$B$4)+H177)</f>
        <v/>
      </c>
      <c r="J177">
        <f>IF(I177="","",MAX(1,INT((I177-Inputs!$B$4)/7)+1))</f>
        <v/>
      </c>
      <c r="K177" s="10">
        <f>IF(E177="",0,C177*G177)</f>
        <v/>
      </c>
    </row>
    <row r="178">
      <c r="A178" s="19" t="n"/>
      <c r="B178" s="19" t="n"/>
      <c r="C178" s="12" t="n"/>
      <c r="D178" s="20" t="n"/>
      <c r="E178" s="25">
        <f>IF(OR(C178="",D178="",Inputs!$B$4=""),"",Inputs!$B$4-D178)</f>
        <v/>
      </c>
      <c r="F178">
        <f>IF(E178="","",INDEX(Inputs!$A$12:$A$16,MATCH(E178,Inputs!$B$12:$B$16,1)))</f>
        <v/>
      </c>
      <c r="G178" s="26">
        <f>IF(E178="","",INDEX(Inputs!$C$12:$C$16,MATCH(E178,Inputs!$B$12:$B$16,1)))</f>
        <v/>
      </c>
      <c r="H178" s="25">
        <f>IF(E178="","",INDEX(Inputs!$D$12:$D$16,MATCH(E178,Inputs!$B$12:$B$16,1)))</f>
        <v/>
      </c>
      <c r="I178" s="27">
        <f>IF(E178="","",MAX(D178,Inputs!$B$4)+H178)</f>
        <v/>
      </c>
      <c r="J178">
        <f>IF(I178="","",MAX(1,INT((I178-Inputs!$B$4)/7)+1))</f>
        <v/>
      </c>
      <c r="K178" s="10">
        <f>IF(E178="",0,C178*G178)</f>
        <v/>
      </c>
    </row>
    <row r="179">
      <c r="A179" s="19" t="n"/>
      <c r="B179" s="19" t="n"/>
      <c r="C179" s="12" t="n"/>
      <c r="D179" s="20" t="n"/>
      <c r="E179" s="25">
        <f>IF(OR(C179="",D179="",Inputs!$B$4=""),"",Inputs!$B$4-D179)</f>
        <v/>
      </c>
      <c r="F179">
        <f>IF(E179="","",INDEX(Inputs!$A$12:$A$16,MATCH(E179,Inputs!$B$12:$B$16,1)))</f>
        <v/>
      </c>
      <c r="G179" s="26">
        <f>IF(E179="","",INDEX(Inputs!$C$12:$C$16,MATCH(E179,Inputs!$B$12:$B$16,1)))</f>
        <v/>
      </c>
      <c r="H179" s="25">
        <f>IF(E179="","",INDEX(Inputs!$D$12:$D$16,MATCH(E179,Inputs!$B$12:$B$16,1)))</f>
        <v/>
      </c>
      <c r="I179" s="27">
        <f>IF(E179="","",MAX(D179,Inputs!$B$4)+H179)</f>
        <v/>
      </c>
      <c r="J179">
        <f>IF(I179="","",MAX(1,INT((I179-Inputs!$B$4)/7)+1))</f>
        <v/>
      </c>
      <c r="K179" s="10">
        <f>IF(E179="",0,C179*G179)</f>
        <v/>
      </c>
    </row>
    <row r="180">
      <c r="A180" s="19" t="n"/>
      <c r="B180" s="19" t="n"/>
      <c r="C180" s="12" t="n"/>
      <c r="D180" s="20" t="n"/>
      <c r="E180" s="25">
        <f>IF(OR(C180="",D180="",Inputs!$B$4=""),"",Inputs!$B$4-D180)</f>
        <v/>
      </c>
      <c r="F180">
        <f>IF(E180="","",INDEX(Inputs!$A$12:$A$16,MATCH(E180,Inputs!$B$12:$B$16,1)))</f>
        <v/>
      </c>
      <c r="G180" s="26">
        <f>IF(E180="","",INDEX(Inputs!$C$12:$C$16,MATCH(E180,Inputs!$B$12:$B$16,1)))</f>
        <v/>
      </c>
      <c r="H180" s="25">
        <f>IF(E180="","",INDEX(Inputs!$D$12:$D$16,MATCH(E180,Inputs!$B$12:$B$16,1)))</f>
        <v/>
      </c>
      <c r="I180" s="27">
        <f>IF(E180="","",MAX(D180,Inputs!$B$4)+H180)</f>
        <v/>
      </c>
      <c r="J180">
        <f>IF(I180="","",MAX(1,INT((I180-Inputs!$B$4)/7)+1))</f>
        <v/>
      </c>
      <c r="K180" s="10">
        <f>IF(E180="",0,C180*G180)</f>
        <v/>
      </c>
    </row>
    <row r="181">
      <c r="A181" s="19" t="n"/>
      <c r="B181" s="19" t="n"/>
      <c r="C181" s="12" t="n"/>
      <c r="D181" s="20" t="n"/>
      <c r="E181" s="25">
        <f>IF(OR(C181="",D181="",Inputs!$B$4=""),"",Inputs!$B$4-D181)</f>
        <v/>
      </c>
      <c r="F181">
        <f>IF(E181="","",INDEX(Inputs!$A$12:$A$16,MATCH(E181,Inputs!$B$12:$B$16,1)))</f>
        <v/>
      </c>
      <c r="G181" s="26">
        <f>IF(E181="","",INDEX(Inputs!$C$12:$C$16,MATCH(E181,Inputs!$B$12:$B$16,1)))</f>
        <v/>
      </c>
      <c r="H181" s="25">
        <f>IF(E181="","",INDEX(Inputs!$D$12:$D$16,MATCH(E181,Inputs!$B$12:$B$16,1)))</f>
        <v/>
      </c>
      <c r="I181" s="27">
        <f>IF(E181="","",MAX(D181,Inputs!$B$4)+H181)</f>
        <v/>
      </c>
      <c r="J181">
        <f>IF(I181="","",MAX(1,INT((I181-Inputs!$B$4)/7)+1))</f>
        <v/>
      </c>
      <c r="K181" s="10">
        <f>IF(E181="",0,C181*G181)</f>
        <v/>
      </c>
    </row>
    <row r="182">
      <c r="A182" s="19" t="n"/>
      <c r="B182" s="19" t="n"/>
      <c r="C182" s="12" t="n"/>
      <c r="D182" s="20" t="n"/>
      <c r="E182" s="25">
        <f>IF(OR(C182="",D182="",Inputs!$B$4=""),"",Inputs!$B$4-D182)</f>
        <v/>
      </c>
      <c r="F182">
        <f>IF(E182="","",INDEX(Inputs!$A$12:$A$16,MATCH(E182,Inputs!$B$12:$B$16,1)))</f>
        <v/>
      </c>
      <c r="G182" s="26">
        <f>IF(E182="","",INDEX(Inputs!$C$12:$C$16,MATCH(E182,Inputs!$B$12:$B$16,1)))</f>
        <v/>
      </c>
      <c r="H182" s="25">
        <f>IF(E182="","",INDEX(Inputs!$D$12:$D$16,MATCH(E182,Inputs!$B$12:$B$16,1)))</f>
        <v/>
      </c>
      <c r="I182" s="27">
        <f>IF(E182="","",MAX(D182,Inputs!$B$4)+H182)</f>
        <v/>
      </c>
      <c r="J182">
        <f>IF(I182="","",MAX(1,INT((I182-Inputs!$B$4)/7)+1))</f>
        <v/>
      </c>
      <c r="K182" s="10">
        <f>IF(E182="",0,C182*G182)</f>
        <v/>
      </c>
    </row>
    <row r="183">
      <c r="A183" s="19" t="n"/>
      <c r="B183" s="19" t="n"/>
      <c r="C183" s="12" t="n"/>
      <c r="D183" s="20" t="n"/>
      <c r="E183" s="25">
        <f>IF(OR(C183="",D183="",Inputs!$B$4=""),"",Inputs!$B$4-D183)</f>
        <v/>
      </c>
      <c r="F183">
        <f>IF(E183="","",INDEX(Inputs!$A$12:$A$16,MATCH(E183,Inputs!$B$12:$B$16,1)))</f>
        <v/>
      </c>
      <c r="G183" s="26">
        <f>IF(E183="","",INDEX(Inputs!$C$12:$C$16,MATCH(E183,Inputs!$B$12:$B$16,1)))</f>
        <v/>
      </c>
      <c r="H183" s="25">
        <f>IF(E183="","",INDEX(Inputs!$D$12:$D$16,MATCH(E183,Inputs!$B$12:$B$16,1)))</f>
        <v/>
      </c>
      <c r="I183" s="27">
        <f>IF(E183="","",MAX(D183,Inputs!$B$4)+H183)</f>
        <v/>
      </c>
      <c r="J183">
        <f>IF(I183="","",MAX(1,INT((I183-Inputs!$B$4)/7)+1))</f>
        <v/>
      </c>
      <c r="K183" s="10">
        <f>IF(E183="",0,C183*G183)</f>
        <v/>
      </c>
    </row>
    <row r="184">
      <c r="A184" s="19" t="n"/>
      <c r="B184" s="19" t="n"/>
      <c r="C184" s="12" t="n"/>
      <c r="D184" s="20" t="n"/>
      <c r="E184" s="25">
        <f>IF(OR(C184="",D184="",Inputs!$B$4=""),"",Inputs!$B$4-D184)</f>
        <v/>
      </c>
      <c r="F184">
        <f>IF(E184="","",INDEX(Inputs!$A$12:$A$16,MATCH(E184,Inputs!$B$12:$B$16,1)))</f>
        <v/>
      </c>
      <c r="G184" s="26">
        <f>IF(E184="","",INDEX(Inputs!$C$12:$C$16,MATCH(E184,Inputs!$B$12:$B$16,1)))</f>
        <v/>
      </c>
      <c r="H184" s="25">
        <f>IF(E184="","",INDEX(Inputs!$D$12:$D$16,MATCH(E184,Inputs!$B$12:$B$16,1)))</f>
        <v/>
      </c>
      <c r="I184" s="27">
        <f>IF(E184="","",MAX(D184,Inputs!$B$4)+H184)</f>
        <v/>
      </c>
      <c r="J184">
        <f>IF(I184="","",MAX(1,INT((I184-Inputs!$B$4)/7)+1))</f>
        <v/>
      </c>
      <c r="K184" s="10">
        <f>IF(E184="",0,C184*G184)</f>
        <v/>
      </c>
    </row>
    <row r="185">
      <c r="A185" s="19" t="n"/>
      <c r="B185" s="19" t="n"/>
      <c r="C185" s="12" t="n"/>
      <c r="D185" s="20" t="n"/>
      <c r="E185" s="25">
        <f>IF(OR(C185="",D185="",Inputs!$B$4=""),"",Inputs!$B$4-D185)</f>
        <v/>
      </c>
      <c r="F185">
        <f>IF(E185="","",INDEX(Inputs!$A$12:$A$16,MATCH(E185,Inputs!$B$12:$B$16,1)))</f>
        <v/>
      </c>
      <c r="G185" s="26">
        <f>IF(E185="","",INDEX(Inputs!$C$12:$C$16,MATCH(E185,Inputs!$B$12:$B$16,1)))</f>
        <v/>
      </c>
      <c r="H185" s="25">
        <f>IF(E185="","",INDEX(Inputs!$D$12:$D$16,MATCH(E185,Inputs!$B$12:$B$16,1)))</f>
        <v/>
      </c>
      <c r="I185" s="27">
        <f>IF(E185="","",MAX(D185,Inputs!$B$4)+H185)</f>
        <v/>
      </c>
      <c r="J185">
        <f>IF(I185="","",MAX(1,INT((I185-Inputs!$B$4)/7)+1))</f>
        <v/>
      </c>
      <c r="K185" s="10">
        <f>IF(E185="",0,C185*G185)</f>
        <v/>
      </c>
    </row>
    <row r="186">
      <c r="A186" s="19" t="n"/>
      <c r="B186" s="19" t="n"/>
      <c r="C186" s="12" t="n"/>
      <c r="D186" s="20" t="n"/>
      <c r="E186" s="25">
        <f>IF(OR(C186="",D186="",Inputs!$B$4=""),"",Inputs!$B$4-D186)</f>
        <v/>
      </c>
      <c r="F186">
        <f>IF(E186="","",INDEX(Inputs!$A$12:$A$16,MATCH(E186,Inputs!$B$12:$B$16,1)))</f>
        <v/>
      </c>
      <c r="G186" s="26">
        <f>IF(E186="","",INDEX(Inputs!$C$12:$C$16,MATCH(E186,Inputs!$B$12:$B$16,1)))</f>
        <v/>
      </c>
      <c r="H186" s="25">
        <f>IF(E186="","",INDEX(Inputs!$D$12:$D$16,MATCH(E186,Inputs!$B$12:$B$16,1)))</f>
        <v/>
      </c>
      <c r="I186" s="27">
        <f>IF(E186="","",MAX(D186,Inputs!$B$4)+H186)</f>
        <v/>
      </c>
      <c r="J186">
        <f>IF(I186="","",MAX(1,INT((I186-Inputs!$B$4)/7)+1))</f>
        <v/>
      </c>
      <c r="K186" s="10">
        <f>IF(E186="",0,C186*G186)</f>
        <v/>
      </c>
    </row>
    <row r="187">
      <c r="A187" s="19" t="n"/>
      <c r="B187" s="19" t="n"/>
      <c r="C187" s="12" t="n"/>
      <c r="D187" s="20" t="n"/>
      <c r="E187" s="25">
        <f>IF(OR(C187="",D187="",Inputs!$B$4=""),"",Inputs!$B$4-D187)</f>
        <v/>
      </c>
      <c r="F187">
        <f>IF(E187="","",INDEX(Inputs!$A$12:$A$16,MATCH(E187,Inputs!$B$12:$B$16,1)))</f>
        <v/>
      </c>
      <c r="G187" s="26">
        <f>IF(E187="","",INDEX(Inputs!$C$12:$C$16,MATCH(E187,Inputs!$B$12:$B$16,1)))</f>
        <v/>
      </c>
      <c r="H187" s="25">
        <f>IF(E187="","",INDEX(Inputs!$D$12:$D$16,MATCH(E187,Inputs!$B$12:$B$16,1)))</f>
        <v/>
      </c>
      <c r="I187" s="27">
        <f>IF(E187="","",MAX(D187,Inputs!$B$4)+H187)</f>
        <v/>
      </c>
      <c r="J187">
        <f>IF(I187="","",MAX(1,INT((I187-Inputs!$B$4)/7)+1))</f>
        <v/>
      </c>
      <c r="K187" s="10">
        <f>IF(E187="",0,C187*G187)</f>
        <v/>
      </c>
    </row>
    <row r="188">
      <c r="A188" s="19" t="n"/>
      <c r="B188" s="19" t="n"/>
      <c r="C188" s="12" t="n"/>
      <c r="D188" s="20" t="n"/>
      <c r="E188" s="25">
        <f>IF(OR(C188="",D188="",Inputs!$B$4=""),"",Inputs!$B$4-D188)</f>
        <v/>
      </c>
      <c r="F188">
        <f>IF(E188="","",INDEX(Inputs!$A$12:$A$16,MATCH(E188,Inputs!$B$12:$B$16,1)))</f>
        <v/>
      </c>
      <c r="G188" s="26">
        <f>IF(E188="","",INDEX(Inputs!$C$12:$C$16,MATCH(E188,Inputs!$B$12:$B$16,1)))</f>
        <v/>
      </c>
      <c r="H188" s="25">
        <f>IF(E188="","",INDEX(Inputs!$D$12:$D$16,MATCH(E188,Inputs!$B$12:$B$16,1)))</f>
        <v/>
      </c>
      <c r="I188" s="27">
        <f>IF(E188="","",MAX(D188,Inputs!$B$4)+H188)</f>
        <v/>
      </c>
      <c r="J188">
        <f>IF(I188="","",MAX(1,INT((I188-Inputs!$B$4)/7)+1))</f>
        <v/>
      </c>
      <c r="K188" s="10">
        <f>IF(E188="",0,C188*G188)</f>
        <v/>
      </c>
    </row>
    <row r="189">
      <c r="A189" s="19" t="n"/>
      <c r="B189" s="19" t="n"/>
      <c r="C189" s="12" t="n"/>
      <c r="D189" s="20" t="n"/>
      <c r="E189" s="25">
        <f>IF(OR(C189="",D189="",Inputs!$B$4=""),"",Inputs!$B$4-D189)</f>
        <v/>
      </c>
      <c r="F189">
        <f>IF(E189="","",INDEX(Inputs!$A$12:$A$16,MATCH(E189,Inputs!$B$12:$B$16,1)))</f>
        <v/>
      </c>
      <c r="G189" s="26">
        <f>IF(E189="","",INDEX(Inputs!$C$12:$C$16,MATCH(E189,Inputs!$B$12:$B$16,1)))</f>
        <v/>
      </c>
      <c r="H189" s="25">
        <f>IF(E189="","",INDEX(Inputs!$D$12:$D$16,MATCH(E189,Inputs!$B$12:$B$16,1)))</f>
        <v/>
      </c>
      <c r="I189" s="27">
        <f>IF(E189="","",MAX(D189,Inputs!$B$4)+H189)</f>
        <v/>
      </c>
      <c r="J189">
        <f>IF(I189="","",MAX(1,INT((I189-Inputs!$B$4)/7)+1))</f>
        <v/>
      </c>
      <c r="K189" s="10">
        <f>IF(E189="",0,C189*G189)</f>
        <v/>
      </c>
    </row>
    <row r="190">
      <c r="A190" s="19" t="n"/>
      <c r="B190" s="19" t="n"/>
      <c r="C190" s="12" t="n"/>
      <c r="D190" s="20" t="n"/>
      <c r="E190" s="25">
        <f>IF(OR(C190="",D190="",Inputs!$B$4=""),"",Inputs!$B$4-D190)</f>
        <v/>
      </c>
      <c r="F190">
        <f>IF(E190="","",INDEX(Inputs!$A$12:$A$16,MATCH(E190,Inputs!$B$12:$B$16,1)))</f>
        <v/>
      </c>
      <c r="G190" s="26">
        <f>IF(E190="","",INDEX(Inputs!$C$12:$C$16,MATCH(E190,Inputs!$B$12:$B$16,1)))</f>
        <v/>
      </c>
      <c r="H190" s="25">
        <f>IF(E190="","",INDEX(Inputs!$D$12:$D$16,MATCH(E190,Inputs!$B$12:$B$16,1)))</f>
        <v/>
      </c>
      <c r="I190" s="27">
        <f>IF(E190="","",MAX(D190,Inputs!$B$4)+H190)</f>
        <v/>
      </c>
      <c r="J190">
        <f>IF(I190="","",MAX(1,INT((I190-Inputs!$B$4)/7)+1))</f>
        <v/>
      </c>
      <c r="K190" s="10">
        <f>IF(E190="",0,C190*G190)</f>
        <v/>
      </c>
    </row>
    <row r="191">
      <c r="A191" s="19" t="n"/>
      <c r="B191" s="19" t="n"/>
      <c r="C191" s="12" t="n"/>
      <c r="D191" s="20" t="n"/>
      <c r="E191" s="25">
        <f>IF(OR(C191="",D191="",Inputs!$B$4=""),"",Inputs!$B$4-D191)</f>
        <v/>
      </c>
      <c r="F191">
        <f>IF(E191="","",INDEX(Inputs!$A$12:$A$16,MATCH(E191,Inputs!$B$12:$B$16,1)))</f>
        <v/>
      </c>
      <c r="G191" s="26">
        <f>IF(E191="","",INDEX(Inputs!$C$12:$C$16,MATCH(E191,Inputs!$B$12:$B$16,1)))</f>
        <v/>
      </c>
      <c r="H191" s="25">
        <f>IF(E191="","",INDEX(Inputs!$D$12:$D$16,MATCH(E191,Inputs!$B$12:$B$16,1)))</f>
        <v/>
      </c>
      <c r="I191" s="27">
        <f>IF(E191="","",MAX(D191,Inputs!$B$4)+H191)</f>
        <v/>
      </c>
      <c r="J191">
        <f>IF(I191="","",MAX(1,INT((I191-Inputs!$B$4)/7)+1))</f>
        <v/>
      </c>
      <c r="K191" s="10">
        <f>IF(E191="",0,C191*G191)</f>
        <v/>
      </c>
    </row>
    <row r="192">
      <c r="A192" s="19" t="n"/>
      <c r="B192" s="19" t="n"/>
      <c r="C192" s="12" t="n"/>
      <c r="D192" s="20" t="n"/>
      <c r="E192" s="25">
        <f>IF(OR(C192="",D192="",Inputs!$B$4=""),"",Inputs!$B$4-D192)</f>
        <v/>
      </c>
      <c r="F192">
        <f>IF(E192="","",INDEX(Inputs!$A$12:$A$16,MATCH(E192,Inputs!$B$12:$B$16,1)))</f>
        <v/>
      </c>
      <c r="G192" s="26">
        <f>IF(E192="","",INDEX(Inputs!$C$12:$C$16,MATCH(E192,Inputs!$B$12:$B$16,1)))</f>
        <v/>
      </c>
      <c r="H192" s="25">
        <f>IF(E192="","",INDEX(Inputs!$D$12:$D$16,MATCH(E192,Inputs!$B$12:$B$16,1)))</f>
        <v/>
      </c>
      <c r="I192" s="27">
        <f>IF(E192="","",MAX(D192,Inputs!$B$4)+H192)</f>
        <v/>
      </c>
      <c r="J192">
        <f>IF(I192="","",MAX(1,INT((I192-Inputs!$B$4)/7)+1))</f>
        <v/>
      </c>
      <c r="K192" s="10">
        <f>IF(E192="",0,C192*G192)</f>
        <v/>
      </c>
    </row>
    <row r="193">
      <c r="A193" s="19" t="n"/>
      <c r="B193" s="19" t="n"/>
      <c r="C193" s="12" t="n"/>
      <c r="D193" s="20" t="n"/>
      <c r="E193" s="25">
        <f>IF(OR(C193="",D193="",Inputs!$B$4=""),"",Inputs!$B$4-D193)</f>
        <v/>
      </c>
      <c r="F193">
        <f>IF(E193="","",INDEX(Inputs!$A$12:$A$16,MATCH(E193,Inputs!$B$12:$B$16,1)))</f>
        <v/>
      </c>
      <c r="G193" s="26">
        <f>IF(E193="","",INDEX(Inputs!$C$12:$C$16,MATCH(E193,Inputs!$B$12:$B$16,1)))</f>
        <v/>
      </c>
      <c r="H193" s="25">
        <f>IF(E193="","",INDEX(Inputs!$D$12:$D$16,MATCH(E193,Inputs!$B$12:$B$16,1)))</f>
        <v/>
      </c>
      <c r="I193" s="27">
        <f>IF(E193="","",MAX(D193,Inputs!$B$4)+H193)</f>
        <v/>
      </c>
      <c r="J193">
        <f>IF(I193="","",MAX(1,INT((I193-Inputs!$B$4)/7)+1))</f>
        <v/>
      </c>
      <c r="K193" s="10">
        <f>IF(E193="",0,C193*G193)</f>
        <v/>
      </c>
    </row>
    <row r="194">
      <c r="A194" s="19" t="n"/>
      <c r="B194" s="19" t="n"/>
      <c r="C194" s="12" t="n"/>
      <c r="D194" s="20" t="n"/>
      <c r="E194" s="25">
        <f>IF(OR(C194="",D194="",Inputs!$B$4=""),"",Inputs!$B$4-D194)</f>
        <v/>
      </c>
      <c r="F194">
        <f>IF(E194="","",INDEX(Inputs!$A$12:$A$16,MATCH(E194,Inputs!$B$12:$B$16,1)))</f>
        <v/>
      </c>
      <c r="G194" s="26">
        <f>IF(E194="","",INDEX(Inputs!$C$12:$C$16,MATCH(E194,Inputs!$B$12:$B$16,1)))</f>
        <v/>
      </c>
      <c r="H194" s="25">
        <f>IF(E194="","",INDEX(Inputs!$D$12:$D$16,MATCH(E194,Inputs!$B$12:$B$16,1)))</f>
        <v/>
      </c>
      <c r="I194" s="27">
        <f>IF(E194="","",MAX(D194,Inputs!$B$4)+H194)</f>
        <v/>
      </c>
      <c r="J194">
        <f>IF(I194="","",MAX(1,INT((I194-Inputs!$B$4)/7)+1))</f>
        <v/>
      </c>
      <c r="K194" s="10">
        <f>IF(E194="",0,C194*G194)</f>
        <v/>
      </c>
    </row>
    <row r="195">
      <c r="A195" s="19" t="n"/>
      <c r="B195" s="19" t="n"/>
      <c r="C195" s="12" t="n"/>
      <c r="D195" s="20" t="n"/>
      <c r="E195" s="25">
        <f>IF(OR(C195="",D195="",Inputs!$B$4=""),"",Inputs!$B$4-D195)</f>
        <v/>
      </c>
      <c r="F195">
        <f>IF(E195="","",INDEX(Inputs!$A$12:$A$16,MATCH(E195,Inputs!$B$12:$B$16,1)))</f>
        <v/>
      </c>
      <c r="G195" s="26">
        <f>IF(E195="","",INDEX(Inputs!$C$12:$C$16,MATCH(E195,Inputs!$B$12:$B$16,1)))</f>
        <v/>
      </c>
      <c r="H195" s="25">
        <f>IF(E195="","",INDEX(Inputs!$D$12:$D$16,MATCH(E195,Inputs!$B$12:$B$16,1)))</f>
        <v/>
      </c>
      <c r="I195" s="27">
        <f>IF(E195="","",MAX(D195,Inputs!$B$4)+H195)</f>
        <v/>
      </c>
      <c r="J195">
        <f>IF(I195="","",MAX(1,INT((I195-Inputs!$B$4)/7)+1))</f>
        <v/>
      </c>
      <c r="K195" s="10">
        <f>IF(E195="",0,C195*G195)</f>
        <v/>
      </c>
    </row>
    <row r="196">
      <c r="A196" s="19" t="n"/>
      <c r="B196" s="19" t="n"/>
      <c r="C196" s="12" t="n"/>
      <c r="D196" s="20" t="n"/>
      <c r="E196" s="25">
        <f>IF(OR(C196="",D196="",Inputs!$B$4=""),"",Inputs!$B$4-D196)</f>
        <v/>
      </c>
      <c r="F196">
        <f>IF(E196="","",INDEX(Inputs!$A$12:$A$16,MATCH(E196,Inputs!$B$12:$B$16,1)))</f>
        <v/>
      </c>
      <c r="G196" s="26">
        <f>IF(E196="","",INDEX(Inputs!$C$12:$C$16,MATCH(E196,Inputs!$B$12:$B$16,1)))</f>
        <v/>
      </c>
      <c r="H196" s="25">
        <f>IF(E196="","",INDEX(Inputs!$D$12:$D$16,MATCH(E196,Inputs!$B$12:$B$16,1)))</f>
        <v/>
      </c>
      <c r="I196" s="27">
        <f>IF(E196="","",MAX(D196,Inputs!$B$4)+H196)</f>
        <v/>
      </c>
      <c r="J196">
        <f>IF(I196="","",MAX(1,INT((I196-Inputs!$B$4)/7)+1))</f>
        <v/>
      </c>
      <c r="K196" s="10">
        <f>IF(E196="",0,C196*G196)</f>
        <v/>
      </c>
    </row>
    <row r="197">
      <c r="A197" s="19" t="n"/>
      <c r="B197" s="19" t="n"/>
      <c r="C197" s="12" t="n"/>
      <c r="D197" s="20" t="n"/>
      <c r="E197" s="25">
        <f>IF(OR(C197="",D197="",Inputs!$B$4=""),"",Inputs!$B$4-D197)</f>
        <v/>
      </c>
      <c r="F197">
        <f>IF(E197="","",INDEX(Inputs!$A$12:$A$16,MATCH(E197,Inputs!$B$12:$B$16,1)))</f>
        <v/>
      </c>
      <c r="G197" s="26">
        <f>IF(E197="","",INDEX(Inputs!$C$12:$C$16,MATCH(E197,Inputs!$B$12:$B$16,1)))</f>
        <v/>
      </c>
      <c r="H197" s="25">
        <f>IF(E197="","",INDEX(Inputs!$D$12:$D$16,MATCH(E197,Inputs!$B$12:$B$16,1)))</f>
        <v/>
      </c>
      <c r="I197" s="27">
        <f>IF(E197="","",MAX(D197,Inputs!$B$4)+H197)</f>
        <v/>
      </c>
      <c r="J197">
        <f>IF(I197="","",MAX(1,INT((I197-Inputs!$B$4)/7)+1))</f>
        <v/>
      </c>
      <c r="K197" s="10">
        <f>IF(E197="",0,C197*G197)</f>
        <v/>
      </c>
    </row>
    <row r="198">
      <c r="A198" s="19" t="n"/>
      <c r="B198" s="19" t="n"/>
      <c r="C198" s="12" t="n"/>
      <c r="D198" s="20" t="n"/>
      <c r="E198" s="25">
        <f>IF(OR(C198="",D198="",Inputs!$B$4=""),"",Inputs!$B$4-D198)</f>
        <v/>
      </c>
      <c r="F198">
        <f>IF(E198="","",INDEX(Inputs!$A$12:$A$16,MATCH(E198,Inputs!$B$12:$B$16,1)))</f>
        <v/>
      </c>
      <c r="G198" s="26">
        <f>IF(E198="","",INDEX(Inputs!$C$12:$C$16,MATCH(E198,Inputs!$B$12:$B$16,1)))</f>
        <v/>
      </c>
      <c r="H198" s="25">
        <f>IF(E198="","",INDEX(Inputs!$D$12:$D$16,MATCH(E198,Inputs!$B$12:$B$16,1)))</f>
        <v/>
      </c>
      <c r="I198" s="27">
        <f>IF(E198="","",MAX(D198,Inputs!$B$4)+H198)</f>
        <v/>
      </c>
      <c r="J198">
        <f>IF(I198="","",MAX(1,INT((I198-Inputs!$B$4)/7)+1))</f>
        <v/>
      </c>
      <c r="K198" s="10">
        <f>IF(E198="",0,C198*G198)</f>
        <v/>
      </c>
    </row>
    <row r="199">
      <c r="A199" s="19" t="n"/>
      <c r="B199" s="19" t="n"/>
      <c r="C199" s="12" t="n"/>
      <c r="D199" s="20" t="n"/>
      <c r="E199" s="25">
        <f>IF(OR(C199="",D199="",Inputs!$B$4=""),"",Inputs!$B$4-D199)</f>
        <v/>
      </c>
      <c r="F199">
        <f>IF(E199="","",INDEX(Inputs!$A$12:$A$16,MATCH(E199,Inputs!$B$12:$B$16,1)))</f>
        <v/>
      </c>
      <c r="G199" s="26">
        <f>IF(E199="","",INDEX(Inputs!$C$12:$C$16,MATCH(E199,Inputs!$B$12:$B$16,1)))</f>
        <v/>
      </c>
      <c r="H199" s="25">
        <f>IF(E199="","",INDEX(Inputs!$D$12:$D$16,MATCH(E199,Inputs!$B$12:$B$16,1)))</f>
        <v/>
      </c>
      <c r="I199" s="27">
        <f>IF(E199="","",MAX(D199,Inputs!$B$4)+H199)</f>
        <v/>
      </c>
      <c r="J199">
        <f>IF(I199="","",MAX(1,INT((I199-Inputs!$B$4)/7)+1))</f>
        <v/>
      </c>
      <c r="K199" s="10">
        <f>IF(E199="",0,C199*G199)</f>
        <v/>
      </c>
    </row>
    <row r="200">
      <c r="A200" s="19" t="n"/>
      <c r="B200" s="19" t="n"/>
      <c r="C200" s="12" t="n"/>
      <c r="D200" s="20" t="n"/>
      <c r="E200" s="25">
        <f>IF(OR(C200="",D200="",Inputs!$B$4=""),"",Inputs!$B$4-D200)</f>
        <v/>
      </c>
      <c r="F200">
        <f>IF(E200="","",INDEX(Inputs!$A$12:$A$16,MATCH(E200,Inputs!$B$12:$B$16,1)))</f>
        <v/>
      </c>
      <c r="G200" s="26">
        <f>IF(E200="","",INDEX(Inputs!$C$12:$C$16,MATCH(E200,Inputs!$B$12:$B$16,1)))</f>
        <v/>
      </c>
      <c r="H200" s="25">
        <f>IF(E200="","",INDEX(Inputs!$D$12:$D$16,MATCH(E200,Inputs!$B$12:$B$16,1)))</f>
        <v/>
      </c>
      <c r="I200" s="27">
        <f>IF(E200="","",MAX(D200,Inputs!$B$4)+H200)</f>
        <v/>
      </c>
      <c r="J200">
        <f>IF(I200="","",MAX(1,INT((I200-Inputs!$B$4)/7)+1))</f>
        <v/>
      </c>
      <c r="K200" s="10">
        <f>IF(E200="",0,C200*G200)</f>
        <v/>
      </c>
    </row>
    <row r="201">
      <c r="A201" s="19" t="n"/>
      <c r="B201" s="19" t="n"/>
      <c r="C201" s="12" t="n"/>
      <c r="D201" s="20" t="n"/>
      <c r="E201" s="25">
        <f>IF(OR(C201="",D201="",Inputs!$B$4=""),"",Inputs!$B$4-D201)</f>
        <v/>
      </c>
      <c r="F201">
        <f>IF(E201="","",INDEX(Inputs!$A$12:$A$16,MATCH(E201,Inputs!$B$12:$B$16,1)))</f>
        <v/>
      </c>
      <c r="G201" s="26">
        <f>IF(E201="","",INDEX(Inputs!$C$12:$C$16,MATCH(E201,Inputs!$B$12:$B$16,1)))</f>
        <v/>
      </c>
      <c r="H201" s="25">
        <f>IF(E201="","",INDEX(Inputs!$D$12:$D$16,MATCH(E201,Inputs!$B$12:$B$16,1)))</f>
        <v/>
      </c>
      <c r="I201" s="27">
        <f>IF(E201="","",MAX(D201,Inputs!$B$4)+H201)</f>
        <v/>
      </c>
      <c r="J201">
        <f>IF(I201="","",MAX(1,INT((I201-Inputs!$B$4)/7)+1))</f>
        <v/>
      </c>
      <c r="K201" s="10">
        <f>IF(E201="",0,C201*G201)</f>
        <v/>
      </c>
    </row>
    <row r="202">
      <c r="A202" s="19" t="n"/>
      <c r="B202" s="19" t="n"/>
      <c r="C202" s="12" t="n"/>
      <c r="D202" s="20" t="n"/>
      <c r="E202" s="25">
        <f>IF(OR(C202="",D202="",Inputs!$B$4=""),"",Inputs!$B$4-D202)</f>
        <v/>
      </c>
      <c r="F202">
        <f>IF(E202="","",INDEX(Inputs!$A$12:$A$16,MATCH(E202,Inputs!$B$12:$B$16,1)))</f>
        <v/>
      </c>
      <c r="G202" s="26">
        <f>IF(E202="","",INDEX(Inputs!$C$12:$C$16,MATCH(E202,Inputs!$B$12:$B$16,1)))</f>
        <v/>
      </c>
      <c r="H202" s="25">
        <f>IF(E202="","",INDEX(Inputs!$D$12:$D$16,MATCH(E202,Inputs!$B$12:$B$16,1)))</f>
        <v/>
      </c>
      <c r="I202" s="27">
        <f>IF(E202="","",MAX(D202,Inputs!$B$4)+H202)</f>
        <v/>
      </c>
      <c r="J202">
        <f>IF(I202="","",MAX(1,INT((I202-Inputs!$B$4)/7)+1))</f>
        <v/>
      </c>
      <c r="K202" s="10">
        <f>IF(E202="",0,C202*G202)</f>
        <v/>
      </c>
    </row>
    <row r="203">
      <c r="A203" s="19" t="n"/>
      <c r="B203" s="19" t="n"/>
      <c r="C203" s="12" t="n"/>
      <c r="D203" s="20" t="n"/>
      <c r="E203" s="25">
        <f>IF(OR(C203="",D203="",Inputs!$B$4=""),"",Inputs!$B$4-D203)</f>
        <v/>
      </c>
      <c r="F203">
        <f>IF(E203="","",INDEX(Inputs!$A$12:$A$16,MATCH(E203,Inputs!$B$12:$B$16,1)))</f>
        <v/>
      </c>
      <c r="G203" s="26">
        <f>IF(E203="","",INDEX(Inputs!$C$12:$C$16,MATCH(E203,Inputs!$B$12:$B$16,1)))</f>
        <v/>
      </c>
      <c r="H203" s="25">
        <f>IF(E203="","",INDEX(Inputs!$D$12:$D$16,MATCH(E203,Inputs!$B$12:$B$16,1)))</f>
        <v/>
      </c>
      <c r="I203" s="27">
        <f>IF(E203="","",MAX(D203,Inputs!$B$4)+H203)</f>
        <v/>
      </c>
      <c r="J203">
        <f>IF(I203="","",MAX(1,INT((I203-Inputs!$B$4)/7)+1))</f>
        <v/>
      </c>
      <c r="K203" s="10">
        <f>IF(E203="",0,C203*G203)</f>
        <v/>
      </c>
    </row>
    <row r="204">
      <c r="A204" s="19" t="n"/>
      <c r="B204" s="19" t="n"/>
      <c r="C204" s="12" t="n"/>
      <c r="D204" s="20" t="n"/>
      <c r="E204" s="25">
        <f>IF(OR(C204="",D204="",Inputs!$B$4=""),"",Inputs!$B$4-D204)</f>
        <v/>
      </c>
      <c r="F204">
        <f>IF(E204="","",INDEX(Inputs!$A$12:$A$16,MATCH(E204,Inputs!$B$12:$B$16,1)))</f>
        <v/>
      </c>
      <c r="G204" s="26">
        <f>IF(E204="","",INDEX(Inputs!$C$12:$C$16,MATCH(E204,Inputs!$B$12:$B$16,1)))</f>
        <v/>
      </c>
      <c r="H204" s="25">
        <f>IF(E204="","",INDEX(Inputs!$D$12:$D$16,MATCH(E204,Inputs!$B$12:$B$16,1)))</f>
        <v/>
      </c>
      <c r="I204" s="27">
        <f>IF(E204="","",MAX(D204,Inputs!$B$4)+H204)</f>
        <v/>
      </c>
      <c r="J204">
        <f>IF(I204="","",MAX(1,INT((I204-Inputs!$B$4)/7)+1))</f>
        <v/>
      </c>
      <c r="K204" s="10">
        <f>IF(E204="",0,C204*G204)</f>
        <v/>
      </c>
    </row>
    <row r="205">
      <c r="A205" s="19" t="n"/>
      <c r="B205" s="19" t="n"/>
      <c r="C205" s="12" t="n"/>
      <c r="D205" s="20" t="n"/>
      <c r="E205" s="25">
        <f>IF(OR(C205="",D205="",Inputs!$B$4=""),"",Inputs!$B$4-D205)</f>
        <v/>
      </c>
      <c r="F205">
        <f>IF(E205="","",INDEX(Inputs!$A$12:$A$16,MATCH(E205,Inputs!$B$12:$B$16,1)))</f>
        <v/>
      </c>
      <c r="G205" s="26">
        <f>IF(E205="","",INDEX(Inputs!$C$12:$C$16,MATCH(E205,Inputs!$B$12:$B$16,1)))</f>
        <v/>
      </c>
      <c r="H205" s="25">
        <f>IF(E205="","",INDEX(Inputs!$D$12:$D$16,MATCH(E205,Inputs!$B$12:$B$16,1)))</f>
        <v/>
      </c>
      <c r="I205" s="27">
        <f>IF(E205="","",MAX(D205,Inputs!$B$4)+H205)</f>
        <v/>
      </c>
      <c r="J205">
        <f>IF(I205="","",MAX(1,INT((I205-Inputs!$B$4)/7)+1))</f>
        <v/>
      </c>
      <c r="K205" s="10">
        <f>IF(E205="",0,C205*G205)</f>
        <v/>
      </c>
    </row>
    <row r="206">
      <c r="A206" s="9" t="inlineStr">
        <is>
          <t>Total</t>
        </is>
      </c>
      <c r="C206" s="10">
        <f>SUM(C6:C205)</f>
        <v/>
      </c>
      <c r="K206" s="10">
        <f>SUM(K6:K205)</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06"/>
  <sheetViews>
    <sheetView workbookViewId="0">
      <pane ySplit="5" topLeftCell="A6" activePane="bottomLeft" state="frozen"/>
      <selection pane="bottomLeft" activeCell="A1" sqref="A1"/>
    </sheetView>
  </sheetViews>
  <sheetFormatPr baseColWidth="8" defaultRowHeight="15"/>
  <cols>
    <col width="12" customWidth="1" min="1" max="1"/>
    <col width="36" customWidth="1" min="2" max="2"/>
    <col width="16" customWidth="1" min="3" max="3"/>
    <col width="14" customWidth="1" min="4" max="4"/>
    <col width="12" customWidth="1" min="5" max="5"/>
    <col width="12" customWidth="1" min="6" max="6"/>
    <col width="11" customWidth="1" min="7" max="7"/>
    <col width="16" customWidth="1" min="8" max="8"/>
    <col width="8" customWidth="1" min="9" max="9"/>
    <col width="14" customWidth="1" min="10" max="10"/>
  </cols>
  <sheetData>
    <row r="1">
      <c r="A1" s="1" t="inlineStr">
        <is>
          <t>Billings and pipeline: invoices you will send, and deals you expect to close</t>
        </is>
      </c>
    </row>
    <row r="2">
      <c r="A2" s="2" t="inlineStr">
        <is>
          <t>Type: Signed (contracted billing: monthly runs, installments), Renewal (renewal invoice, probability below 100% for churn risk), Pipeline (open deal: use the close date and a probability). Columns A to G are inputs.</t>
        </is>
      </c>
    </row>
    <row r="5">
      <c r="A5" s="24" t="inlineStr">
        <is>
          <t>Type</t>
        </is>
      </c>
      <c r="B5" s="24" t="inlineStr">
        <is>
          <t>Customer or deal</t>
        </is>
      </c>
      <c r="C5" s="24" t="inlineStr">
        <is>
          <t>Invoice or close date</t>
        </is>
      </c>
      <c r="D5" s="24" t="inlineStr">
        <is>
          <t>Amount</t>
        </is>
      </c>
      <c r="E5" s="24" t="inlineStr">
        <is>
          <t>Probability</t>
        </is>
      </c>
      <c r="F5" s="24" t="inlineStr">
        <is>
          <t>Terms (days)</t>
        </is>
      </c>
      <c r="G5" s="24" t="inlineStr">
        <is>
          <t>Days late</t>
        </is>
      </c>
      <c r="H5" s="24" t="inlineStr">
        <is>
          <t>Expected pay date</t>
        </is>
      </c>
      <c r="I5" s="24" t="inlineStr">
        <is>
          <t>Week</t>
        </is>
      </c>
      <c r="J5" s="24" t="inlineStr">
        <is>
          <t>Expected cash</t>
        </is>
      </c>
    </row>
    <row r="6">
      <c r="A6" s="19" t="n"/>
      <c r="B6" s="19" t="n"/>
      <c r="C6" s="20" t="n"/>
      <c r="D6" s="12" t="n"/>
      <c r="E6" s="22" t="n"/>
      <c r="F6" s="23" t="n"/>
      <c r="G6" s="23" t="n"/>
      <c r="H6" s="27">
        <f>IF(OR(C6="",D6=""),"",C6+F6+G6)</f>
        <v/>
      </c>
      <c r="I6">
        <f>IF(OR(H6="",Inputs!$B$4=""),"",MAX(1,INT((H6-Inputs!$B$4)/7)+1))</f>
        <v/>
      </c>
      <c r="J6" s="10">
        <f>IF(H6="",0,D6*E6)</f>
        <v/>
      </c>
    </row>
    <row r="7">
      <c r="A7" s="19" t="n"/>
      <c r="B7" s="19" t="n"/>
      <c r="C7" s="20" t="n"/>
      <c r="D7" s="12" t="n"/>
      <c r="E7" s="22" t="n"/>
      <c r="F7" s="23" t="n"/>
      <c r="G7" s="23" t="n"/>
      <c r="H7" s="27">
        <f>IF(OR(C7="",D7=""),"",C7+F7+G7)</f>
        <v/>
      </c>
      <c r="I7">
        <f>IF(OR(H7="",Inputs!$B$4=""),"",MAX(1,INT((H7-Inputs!$B$4)/7)+1))</f>
        <v/>
      </c>
      <c r="J7" s="10">
        <f>IF(H7="",0,D7*E7)</f>
        <v/>
      </c>
    </row>
    <row r="8">
      <c r="A8" s="19" t="n"/>
      <c r="B8" s="19" t="n"/>
      <c r="C8" s="20" t="n"/>
      <c r="D8" s="12" t="n"/>
      <c r="E8" s="22" t="n"/>
      <c r="F8" s="23" t="n"/>
      <c r="G8" s="23" t="n"/>
      <c r="H8" s="27">
        <f>IF(OR(C8="",D8=""),"",C8+F8+G8)</f>
        <v/>
      </c>
      <c r="I8">
        <f>IF(OR(H8="",Inputs!$B$4=""),"",MAX(1,INT((H8-Inputs!$B$4)/7)+1))</f>
        <v/>
      </c>
      <c r="J8" s="10">
        <f>IF(H8="",0,D8*E8)</f>
        <v/>
      </c>
    </row>
    <row r="9">
      <c r="A9" s="19" t="n"/>
      <c r="B9" s="19" t="n"/>
      <c r="C9" s="20" t="n"/>
      <c r="D9" s="12" t="n"/>
      <c r="E9" s="22" t="n"/>
      <c r="F9" s="23" t="n"/>
      <c r="G9" s="23" t="n"/>
      <c r="H9" s="27">
        <f>IF(OR(C9="",D9=""),"",C9+F9+G9)</f>
        <v/>
      </c>
      <c r="I9">
        <f>IF(OR(H9="",Inputs!$B$4=""),"",MAX(1,INT((H9-Inputs!$B$4)/7)+1))</f>
        <v/>
      </c>
      <c r="J9" s="10">
        <f>IF(H9="",0,D9*E9)</f>
        <v/>
      </c>
    </row>
    <row r="10">
      <c r="A10" s="19" t="n"/>
      <c r="B10" s="19" t="n"/>
      <c r="C10" s="20" t="n"/>
      <c r="D10" s="12" t="n"/>
      <c r="E10" s="22" t="n"/>
      <c r="F10" s="23" t="n"/>
      <c r="G10" s="23" t="n"/>
      <c r="H10" s="27">
        <f>IF(OR(C10="",D10=""),"",C10+F10+G10)</f>
        <v/>
      </c>
      <c r="I10">
        <f>IF(OR(H10="",Inputs!$B$4=""),"",MAX(1,INT((H10-Inputs!$B$4)/7)+1))</f>
        <v/>
      </c>
      <c r="J10" s="10">
        <f>IF(H10="",0,D10*E10)</f>
        <v/>
      </c>
    </row>
    <row r="11">
      <c r="A11" s="19" t="n"/>
      <c r="B11" s="19" t="n"/>
      <c r="C11" s="20" t="n"/>
      <c r="D11" s="12" t="n"/>
      <c r="E11" s="22" t="n"/>
      <c r="F11" s="23" t="n"/>
      <c r="G11" s="23" t="n"/>
      <c r="H11" s="27">
        <f>IF(OR(C11="",D11=""),"",C11+F11+G11)</f>
        <v/>
      </c>
      <c r="I11">
        <f>IF(OR(H11="",Inputs!$B$4=""),"",MAX(1,INT((H11-Inputs!$B$4)/7)+1))</f>
        <v/>
      </c>
      <c r="J11" s="10">
        <f>IF(H11="",0,D11*E11)</f>
        <v/>
      </c>
    </row>
    <row r="12">
      <c r="A12" s="19" t="n"/>
      <c r="B12" s="19" t="n"/>
      <c r="C12" s="20" t="n"/>
      <c r="D12" s="12" t="n"/>
      <c r="E12" s="22" t="n"/>
      <c r="F12" s="23" t="n"/>
      <c r="G12" s="23" t="n"/>
      <c r="H12" s="27">
        <f>IF(OR(C12="",D12=""),"",C12+F12+G12)</f>
        <v/>
      </c>
      <c r="I12">
        <f>IF(OR(H12="",Inputs!$B$4=""),"",MAX(1,INT((H12-Inputs!$B$4)/7)+1))</f>
        <v/>
      </c>
      <c r="J12" s="10">
        <f>IF(H12="",0,D12*E12)</f>
        <v/>
      </c>
    </row>
    <row r="13">
      <c r="A13" s="19" t="n"/>
      <c r="B13" s="19" t="n"/>
      <c r="C13" s="20" t="n"/>
      <c r="D13" s="12" t="n"/>
      <c r="E13" s="22" t="n"/>
      <c r="F13" s="23" t="n"/>
      <c r="G13" s="23" t="n"/>
      <c r="H13" s="27">
        <f>IF(OR(C13="",D13=""),"",C13+F13+G13)</f>
        <v/>
      </c>
      <c r="I13">
        <f>IF(OR(H13="",Inputs!$B$4=""),"",MAX(1,INT((H13-Inputs!$B$4)/7)+1))</f>
        <v/>
      </c>
      <c r="J13" s="10">
        <f>IF(H13="",0,D13*E13)</f>
        <v/>
      </c>
    </row>
    <row r="14">
      <c r="A14" s="19" t="n"/>
      <c r="B14" s="19" t="n"/>
      <c r="C14" s="20" t="n"/>
      <c r="D14" s="12" t="n"/>
      <c r="E14" s="22" t="n"/>
      <c r="F14" s="23" t="n"/>
      <c r="G14" s="23" t="n"/>
      <c r="H14" s="27">
        <f>IF(OR(C14="",D14=""),"",C14+F14+G14)</f>
        <v/>
      </c>
      <c r="I14">
        <f>IF(OR(H14="",Inputs!$B$4=""),"",MAX(1,INT((H14-Inputs!$B$4)/7)+1))</f>
        <v/>
      </c>
      <c r="J14" s="10">
        <f>IF(H14="",0,D14*E14)</f>
        <v/>
      </c>
    </row>
    <row r="15">
      <c r="A15" s="19" t="n"/>
      <c r="B15" s="19" t="n"/>
      <c r="C15" s="20" t="n"/>
      <c r="D15" s="12" t="n"/>
      <c r="E15" s="22" t="n"/>
      <c r="F15" s="23" t="n"/>
      <c r="G15" s="23" t="n"/>
      <c r="H15" s="27">
        <f>IF(OR(C15="",D15=""),"",C15+F15+G15)</f>
        <v/>
      </c>
      <c r="I15">
        <f>IF(OR(H15="",Inputs!$B$4=""),"",MAX(1,INT((H15-Inputs!$B$4)/7)+1))</f>
        <v/>
      </c>
      <c r="J15" s="10">
        <f>IF(H15="",0,D15*E15)</f>
        <v/>
      </c>
    </row>
    <row r="16">
      <c r="A16" s="19" t="n"/>
      <c r="B16" s="19" t="n"/>
      <c r="C16" s="20" t="n"/>
      <c r="D16" s="12" t="n"/>
      <c r="E16" s="22" t="n"/>
      <c r="F16" s="23" t="n"/>
      <c r="G16" s="23" t="n"/>
      <c r="H16" s="27">
        <f>IF(OR(C16="",D16=""),"",C16+F16+G16)</f>
        <v/>
      </c>
      <c r="I16">
        <f>IF(OR(H16="",Inputs!$B$4=""),"",MAX(1,INT((H16-Inputs!$B$4)/7)+1))</f>
        <v/>
      </c>
      <c r="J16" s="10">
        <f>IF(H16="",0,D16*E16)</f>
        <v/>
      </c>
    </row>
    <row r="17">
      <c r="A17" s="19" t="n"/>
      <c r="B17" s="19" t="n"/>
      <c r="C17" s="20" t="n"/>
      <c r="D17" s="12" t="n"/>
      <c r="E17" s="22" t="n"/>
      <c r="F17" s="23" t="n"/>
      <c r="G17" s="23" t="n"/>
      <c r="H17" s="27">
        <f>IF(OR(C17="",D17=""),"",C17+F17+G17)</f>
        <v/>
      </c>
      <c r="I17">
        <f>IF(OR(H17="",Inputs!$B$4=""),"",MAX(1,INT((H17-Inputs!$B$4)/7)+1))</f>
        <v/>
      </c>
      <c r="J17" s="10">
        <f>IF(H17="",0,D17*E17)</f>
        <v/>
      </c>
    </row>
    <row r="18">
      <c r="A18" s="19" t="n"/>
      <c r="B18" s="19" t="n"/>
      <c r="C18" s="20" t="n"/>
      <c r="D18" s="12" t="n"/>
      <c r="E18" s="22" t="n"/>
      <c r="F18" s="23" t="n"/>
      <c r="G18" s="23" t="n"/>
      <c r="H18" s="27">
        <f>IF(OR(C18="",D18=""),"",C18+F18+G18)</f>
        <v/>
      </c>
      <c r="I18">
        <f>IF(OR(H18="",Inputs!$B$4=""),"",MAX(1,INT((H18-Inputs!$B$4)/7)+1))</f>
        <v/>
      </c>
      <c r="J18" s="10">
        <f>IF(H18="",0,D18*E18)</f>
        <v/>
      </c>
    </row>
    <row r="19">
      <c r="A19" s="19" t="n"/>
      <c r="B19" s="19" t="n"/>
      <c r="C19" s="20" t="n"/>
      <c r="D19" s="12" t="n"/>
      <c r="E19" s="22" t="n"/>
      <c r="F19" s="23" t="n"/>
      <c r="G19" s="23" t="n"/>
      <c r="H19" s="27">
        <f>IF(OR(C19="",D19=""),"",C19+F19+G19)</f>
        <v/>
      </c>
      <c r="I19">
        <f>IF(OR(H19="",Inputs!$B$4=""),"",MAX(1,INT((H19-Inputs!$B$4)/7)+1))</f>
        <v/>
      </c>
      <c r="J19" s="10">
        <f>IF(H19="",0,D19*E19)</f>
        <v/>
      </c>
    </row>
    <row r="20">
      <c r="A20" s="19" t="n"/>
      <c r="B20" s="19" t="n"/>
      <c r="C20" s="20" t="n"/>
      <c r="D20" s="12" t="n"/>
      <c r="E20" s="22" t="n"/>
      <c r="F20" s="23" t="n"/>
      <c r="G20" s="23" t="n"/>
      <c r="H20" s="27">
        <f>IF(OR(C20="",D20=""),"",C20+F20+G20)</f>
        <v/>
      </c>
      <c r="I20">
        <f>IF(OR(H20="",Inputs!$B$4=""),"",MAX(1,INT((H20-Inputs!$B$4)/7)+1))</f>
        <v/>
      </c>
      <c r="J20" s="10">
        <f>IF(H20="",0,D20*E20)</f>
        <v/>
      </c>
    </row>
    <row r="21">
      <c r="A21" s="19" t="n"/>
      <c r="B21" s="19" t="n"/>
      <c r="C21" s="20" t="n"/>
      <c r="D21" s="12" t="n"/>
      <c r="E21" s="22" t="n"/>
      <c r="F21" s="23" t="n"/>
      <c r="G21" s="23" t="n"/>
      <c r="H21" s="27">
        <f>IF(OR(C21="",D21=""),"",C21+F21+G21)</f>
        <v/>
      </c>
      <c r="I21">
        <f>IF(OR(H21="",Inputs!$B$4=""),"",MAX(1,INT((H21-Inputs!$B$4)/7)+1))</f>
        <v/>
      </c>
      <c r="J21" s="10">
        <f>IF(H21="",0,D21*E21)</f>
        <v/>
      </c>
    </row>
    <row r="22">
      <c r="A22" s="19" t="n"/>
      <c r="B22" s="19" t="n"/>
      <c r="C22" s="20" t="n"/>
      <c r="D22" s="12" t="n"/>
      <c r="E22" s="22" t="n"/>
      <c r="F22" s="23" t="n"/>
      <c r="G22" s="23" t="n"/>
      <c r="H22" s="27">
        <f>IF(OR(C22="",D22=""),"",C22+F22+G22)</f>
        <v/>
      </c>
      <c r="I22">
        <f>IF(OR(H22="",Inputs!$B$4=""),"",MAX(1,INT((H22-Inputs!$B$4)/7)+1))</f>
        <v/>
      </c>
      <c r="J22" s="10">
        <f>IF(H22="",0,D22*E22)</f>
        <v/>
      </c>
    </row>
    <row r="23">
      <c r="A23" s="19" t="n"/>
      <c r="B23" s="19" t="n"/>
      <c r="C23" s="20" t="n"/>
      <c r="D23" s="12" t="n"/>
      <c r="E23" s="22" t="n"/>
      <c r="F23" s="23" t="n"/>
      <c r="G23" s="23" t="n"/>
      <c r="H23" s="27">
        <f>IF(OR(C23="",D23=""),"",C23+F23+G23)</f>
        <v/>
      </c>
      <c r="I23">
        <f>IF(OR(H23="",Inputs!$B$4=""),"",MAX(1,INT((H23-Inputs!$B$4)/7)+1))</f>
        <v/>
      </c>
      <c r="J23" s="10">
        <f>IF(H23="",0,D23*E23)</f>
        <v/>
      </c>
    </row>
    <row r="24">
      <c r="A24" s="19" t="n"/>
      <c r="B24" s="19" t="n"/>
      <c r="C24" s="20" t="n"/>
      <c r="D24" s="12" t="n"/>
      <c r="E24" s="22" t="n"/>
      <c r="F24" s="23" t="n"/>
      <c r="G24" s="23" t="n"/>
      <c r="H24" s="27">
        <f>IF(OR(C24="",D24=""),"",C24+F24+G24)</f>
        <v/>
      </c>
      <c r="I24">
        <f>IF(OR(H24="",Inputs!$B$4=""),"",MAX(1,INT((H24-Inputs!$B$4)/7)+1))</f>
        <v/>
      </c>
      <c r="J24" s="10">
        <f>IF(H24="",0,D24*E24)</f>
        <v/>
      </c>
    </row>
    <row r="25">
      <c r="A25" s="19" t="n"/>
      <c r="B25" s="19" t="n"/>
      <c r="C25" s="20" t="n"/>
      <c r="D25" s="12" t="n"/>
      <c r="E25" s="22" t="n"/>
      <c r="F25" s="23" t="n"/>
      <c r="G25" s="23" t="n"/>
      <c r="H25" s="27">
        <f>IF(OR(C25="",D25=""),"",C25+F25+G25)</f>
        <v/>
      </c>
      <c r="I25">
        <f>IF(OR(H25="",Inputs!$B$4=""),"",MAX(1,INT((H25-Inputs!$B$4)/7)+1))</f>
        <v/>
      </c>
      <c r="J25" s="10">
        <f>IF(H25="",0,D25*E25)</f>
        <v/>
      </c>
    </row>
    <row r="26">
      <c r="A26" s="19" t="n"/>
      <c r="B26" s="19" t="n"/>
      <c r="C26" s="20" t="n"/>
      <c r="D26" s="12" t="n"/>
      <c r="E26" s="22" t="n"/>
      <c r="F26" s="23" t="n"/>
      <c r="G26" s="23" t="n"/>
      <c r="H26" s="27">
        <f>IF(OR(C26="",D26=""),"",C26+F26+G26)</f>
        <v/>
      </c>
      <c r="I26">
        <f>IF(OR(H26="",Inputs!$B$4=""),"",MAX(1,INT((H26-Inputs!$B$4)/7)+1))</f>
        <v/>
      </c>
      <c r="J26" s="10">
        <f>IF(H26="",0,D26*E26)</f>
        <v/>
      </c>
    </row>
    <row r="27">
      <c r="A27" s="19" t="n"/>
      <c r="B27" s="19" t="n"/>
      <c r="C27" s="20" t="n"/>
      <c r="D27" s="12" t="n"/>
      <c r="E27" s="22" t="n"/>
      <c r="F27" s="23" t="n"/>
      <c r="G27" s="23" t="n"/>
      <c r="H27" s="27">
        <f>IF(OR(C27="",D27=""),"",C27+F27+G27)</f>
        <v/>
      </c>
      <c r="I27">
        <f>IF(OR(H27="",Inputs!$B$4=""),"",MAX(1,INT((H27-Inputs!$B$4)/7)+1))</f>
        <v/>
      </c>
      <c r="J27" s="10">
        <f>IF(H27="",0,D27*E27)</f>
        <v/>
      </c>
    </row>
    <row r="28">
      <c r="A28" s="19" t="n"/>
      <c r="B28" s="19" t="n"/>
      <c r="C28" s="20" t="n"/>
      <c r="D28" s="12" t="n"/>
      <c r="E28" s="22" t="n"/>
      <c r="F28" s="23" t="n"/>
      <c r="G28" s="23" t="n"/>
      <c r="H28" s="27">
        <f>IF(OR(C28="",D28=""),"",C28+F28+G28)</f>
        <v/>
      </c>
      <c r="I28">
        <f>IF(OR(H28="",Inputs!$B$4=""),"",MAX(1,INT((H28-Inputs!$B$4)/7)+1))</f>
        <v/>
      </c>
      <c r="J28" s="10">
        <f>IF(H28="",0,D28*E28)</f>
        <v/>
      </c>
    </row>
    <row r="29">
      <c r="A29" s="19" t="n"/>
      <c r="B29" s="19" t="n"/>
      <c r="C29" s="20" t="n"/>
      <c r="D29" s="12" t="n"/>
      <c r="E29" s="22" t="n"/>
      <c r="F29" s="23" t="n"/>
      <c r="G29" s="23" t="n"/>
      <c r="H29" s="27">
        <f>IF(OR(C29="",D29=""),"",C29+F29+G29)</f>
        <v/>
      </c>
      <c r="I29">
        <f>IF(OR(H29="",Inputs!$B$4=""),"",MAX(1,INT((H29-Inputs!$B$4)/7)+1))</f>
        <v/>
      </c>
      <c r="J29" s="10">
        <f>IF(H29="",0,D29*E29)</f>
        <v/>
      </c>
    </row>
    <row r="30">
      <c r="A30" s="19" t="n"/>
      <c r="B30" s="19" t="n"/>
      <c r="C30" s="20" t="n"/>
      <c r="D30" s="12" t="n"/>
      <c r="E30" s="22" t="n"/>
      <c r="F30" s="23" t="n"/>
      <c r="G30" s="23" t="n"/>
      <c r="H30" s="27">
        <f>IF(OR(C30="",D30=""),"",C30+F30+G30)</f>
        <v/>
      </c>
      <c r="I30">
        <f>IF(OR(H30="",Inputs!$B$4=""),"",MAX(1,INT((H30-Inputs!$B$4)/7)+1))</f>
        <v/>
      </c>
      <c r="J30" s="10">
        <f>IF(H30="",0,D30*E30)</f>
        <v/>
      </c>
    </row>
    <row r="31">
      <c r="A31" s="19" t="n"/>
      <c r="B31" s="19" t="n"/>
      <c r="C31" s="20" t="n"/>
      <c r="D31" s="12" t="n"/>
      <c r="E31" s="22" t="n"/>
      <c r="F31" s="23" t="n"/>
      <c r="G31" s="23" t="n"/>
      <c r="H31" s="27">
        <f>IF(OR(C31="",D31=""),"",C31+F31+G31)</f>
        <v/>
      </c>
      <c r="I31">
        <f>IF(OR(H31="",Inputs!$B$4=""),"",MAX(1,INT((H31-Inputs!$B$4)/7)+1))</f>
        <v/>
      </c>
      <c r="J31" s="10">
        <f>IF(H31="",0,D31*E31)</f>
        <v/>
      </c>
    </row>
    <row r="32">
      <c r="A32" s="19" t="n"/>
      <c r="B32" s="19" t="n"/>
      <c r="C32" s="20" t="n"/>
      <c r="D32" s="12" t="n"/>
      <c r="E32" s="22" t="n"/>
      <c r="F32" s="23" t="n"/>
      <c r="G32" s="23" t="n"/>
      <c r="H32" s="27">
        <f>IF(OR(C32="",D32=""),"",C32+F32+G32)</f>
        <v/>
      </c>
      <c r="I32">
        <f>IF(OR(H32="",Inputs!$B$4=""),"",MAX(1,INT((H32-Inputs!$B$4)/7)+1))</f>
        <v/>
      </c>
      <c r="J32" s="10">
        <f>IF(H32="",0,D32*E32)</f>
        <v/>
      </c>
    </row>
    <row r="33">
      <c r="A33" s="19" t="n"/>
      <c r="B33" s="19" t="n"/>
      <c r="C33" s="20" t="n"/>
      <c r="D33" s="12" t="n"/>
      <c r="E33" s="22" t="n"/>
      <c r="F33" s="23" t="n"/>
      <c r="G33" s="23" t="n"/>
      <c r="H33" s="27">
        <f>IF(OR(C33="",D33=""),"",C33+F33+G33)</f>
        <v/>
      </c>
      <c r="I33">
        <f>IF(OR(H33="",Inputs!$B$4=""),"",MAX(1,INT((H33-Inputs!$B$4)/7)+1))</f>
        <v/>
      </c>
      <c r="J33" s="10">
        <f>IF(H33="",0,D33*E33)</f>
        <v/>
      </c>
    </row>
    <row r="34">
      <c r="A34" s="19" t="n"/>
      <c r="B34" s="19" t="n"/>
      <c r="C34" s="20" t="n"/>
      <c r="D34" s="12" t="n"/>
      <c r="E34" s="22" t="n"/>
      <c r="F34" s="23" t="n"/>
      <c r="G34" s="23" t="n"/>
      <c r="H34" s="27">
        <f>IF(OR(C34="",D34=""),"",C34+F34+G34)</f>
        <v/>
      </c>
      <c r="I34">
        <f>IF(OR(H34="",Inputs!$B$4=""),"",MAX(1,INT((H34-Inputs!$B$4)/7)+1))</f>
        <v/>
      </c>
      <c r="J34" s="10">
        <f>IF(H34="",0,D34*E34)</f>
        <v/>
      </c>
    </row>
    <row r="35">
      <c r="A35" s="19" t="n"/>
      <c r="B35" s="19" t="n"/>
      <c r="C35" s="20" t="n"/>
      <c r="D35" s="12" t="n"/>
      <c r="E35" s="22" t="n"/>
      <c r="F35" s="23" t="n"/>
      <c r="G35" s="23" t="n"/>
      <c r="H35" s="27">
        <f>IF(OR(C35="",D35=""),"",C35+F35+G35)</f>
        <v/>
      </c>
      <c r="I35">
        <f>IF(OR(H35="",Inputs!$B$4=""),"",MAX(1,INT((H35-Inputs!$B$4)/7)+1))</f>
        <v/>
      </c>
      <c r="J35" s="10">
        <f>IF(H35="",0,D35*E35)</f>
        <v/>
      </c>
    </row>
    <row r="36">
      <c r="A36" s="19" t="n"/>
      <c r="B36" s="19" t="n"/>
      <c r="C36" s="20" t="n"/>
      <c r="D36" s="12" t="n"/>
      <c r="E36" s="22" t="n"/>
      <c r="F36" s="23" t="n"/>
      <c r="G36" s="23" t="n"/>
      <c r="H36" s="27">
        <f>IF(OR(C36="",D36=""),"",C36+F36+G36)</f>
        <v/>
      </c>
      <c r="I36">
        <f>IF(OR(H36="",Inputs!$B$4=""),"",MAX(1,INT((H36-Inputs!$B$4)/7)+1))</f>
        <v/>
      </c>
      <c r="J36" s="10">
        <f>IF(H36="",0,D36*E36)</f>
        <v/>
      </c>
    </row>
    <row r="37">
      <c r="A37" s="19" t="n"/>
      <c r="B37" s="19" t="n"/>
      <c r="C37" s="20" t="n"/>
      <c r="D37" s="12" t="n"/>
      <c r="E37" s="22" t="n"/>
      <c r="F37" s="23" t="n"/>
      <c r="G37" s="23" t="n"/>
      <c r="H37" s="27">
        <f>IF(OR(C37="",D37=""),"",C37+F37+G37)</f>
        <v/>
      </c>
      <c r="I37">
        <f>IF(OR(H37="",Inputs!$B$4=""),"",MAX(1,INT((H37-Inputs!$B$4)/7)+1))</f>
        <v/>
      </c>
      <c r="J37" s="10">
        <f>IF(H37="",0,D37*E37)</f>
        <v/>
      </c>
    </row>
    <row r="38">
      <c r="A38" s="19" t="n"/>
      <c r="B38" s="19" t="n"/>
      <c r="C38" s="20" t="n"/>
      <c r="D38" s="12" t="n"/>
      <c r="E38" s="22" t="n"/>
      <c r="F38" s="23" t="n"/>
      <c r="G38" s="23" t="n"/>
      <c r="H38" s="27">
        <f>IF(OR(C38="",D38=""),"",C38+F38+G38)</f>
        <v/>
      </c>
      <c r="I38">
        <f>IF(OR(H38="",Inputs!$B$4=""),"",MAX(1,INT((H38-Inputs!$B$4)/7)+1))</f>
        <v/>
      </c>
      <c r="J38" s="10">
        <f>IF(H38="",0,D38*E38)</f>
        <v/>
      </c>
    </row>
    <row r="39">
      <c r="A39" s="19" t="n"/>
      <c r="B39" s="19" t="n"/>
      <c r="C39" s="20" t="n"/>
      <c r="D39" s="12" t="n"/>
      <c r="E39" s="22" t="n"/>
      <c r="F39" s="23" t="n"/>
      <c r="G39" s="23" t="n"/>
      <c r="H39" s="27">
        <f>IF(OR(C39="",D39=""),"",C39+F39+G39)</f>
        <v/>
      </c>
      <c r="I39">
        <f>IF(OR(H39="",Inputs!$B$4=""),"",MAX(1,INT((H39-Inputs!$B$4)/7)+1))</f>
        <v/>
      </c>
      <c r="J39" s="10">
        <f>IF(H39="",0,D39*E39)</f>
        <v/>
      </c>
    </row>
    <row r="40">
      <c r="A40" s="19" t="n"/>
      <c r="B40" s="19" t="n"/>
      <c r="C40" s="20" t="n"/>
      <c r="D40" s="12" t="n"/>
      <c r="E40" s="22" t="n"/>
      <c r="F40" s="23" t="n"/>
      <c r="G40" s="23" t="n"/>
      <c r="H40" s="27">
        <f>IF(OR(C40="",D40=""),"",C40+F40+G40)</f>
        <v/>
      </c>
      <c r="I40">
        <f>IF(OR(H40="",Inputs!$B$4=""),"",MAX(1,INT((H40-Inputs!$B$4)/7)+1))</f>
        <v/>
      </c>
      <c r="J40" s="10">
        <f>IF(H40="",0,D40*E40)</f>
        <v/>
      </c>
    </row>
    <row r="41">
      <c r="A41" s="19" t="n"/>
      <c r="B41" s="19" t="n"/>
      <c r="C41" s="20" t="n"/>
      <c r="D41" s="12" t="n"/>
      <c r="E41" s="22" t="n"/>
      <c r="F41" s="23" t="n"/>
      <c r="G41" s="23" t="n"/>
      <c r="H41" s="27">
        <f>IF(OR(C41="",D41=""),"",C41+F41+G41)</f>
        <v/>
      </c>
      <c r="I41">
        <f>IF(OR(H41="",Inputs!$B$4=""),"",MAX(1,INT((H41-Inputs!$B$4)/7)+1))</f>
        <v/>
      </c>
      <c r="J41" s="10">
        <f>IF(H41="",0,D41*E41)</f>
        <v/>
      </c>
    </row>
    <row r="42">
      <c r="A42" s="19" t="n"/>
      <c r="B42" s="19" t="n"/>
      <c r="C42" s="20" t="n"/>
      <c r="D42" s="12" t="n"/>
      <c r="E42" s="22" t="n"/>
      <c r="F42" s="23" t="n"/>
      <c r="G42" s="23" t="n"/>
      <c r="H42" s="27">
        <f>IF(OR(C42="",D42=""),"",C42+F42+G42)</f>
        <v/>
      </c>
      <c r="I42">
        <f>IF(OR(H42="",Inputs!$B$4=""),"",MAX(1,INT((H42-Inputs!$B$4)/7)+1))</f>
        <v/>
      </c>
      <c r="J42" s="10">
        <f>IF(H42="",0,D42*E42)</f>
        <v/>
      </c>
    </row>
    <row r="43">
      <c r="A43" s="19" t="n"/>
      <c r="B43" s="19" t="n"/>
      <c r="C43" s="20" t="n"/>
      <c r="D43" s="12" t="n"/>
      <c r="E43" s="22" t="n"/>
      <c r="F43" s="23" t="n"/>
      <c r="G43" s="23" t="n"/>
      <c r="H43" s="27">
        <f>IF(OR(C43="",D43=""),"",C43+F43+G43)</f>
        <v/>
      </c>
      <c r="I43">
        <f>IF(OR(H43="",Inputs!$B$4=""),"",MAX(1,INT((H43-Inputs!$B$4)/7)+1))</f>
        <v/>
      </c>
      <c r="J43" s="10">
        <f>IF(H43="",0,D43*E43)</f>
        <v/>
      </c>
    </row>
    <row r="44">
      <c r="A44" s="19" t="n"/>
      <c r="B44" s="19" t="n"/>
      <c r="C44" s="20" t="n"/>
      <c r="D44" s="12" t="n"/>
      <c r="E44" s="22" t="n"/>
      <c r="F44" s="23" t="n"/>
      <c r="G44" s="23" t="n"/>
      <c r="H44" s="27">
        <f>IF(OR(C44="",D44=""),"",C44+F44+G44)</f>
        <v/>
      </c>
      <c r="I44">
        <f>IF(OR(H44="",Inputs!$B$4=""),"",MAX(1,INT((H44-Inputs!$B$4)/7)+1))</f>
        <v/>
      </c>
      <c r="J44" s="10">
        <f>IF(H44="",0,D44*E44)</f>
        <v/>
      </c>
    </row>
    <row r="45">
      <c r="A45" s="19" t="n"/>
      <c r="B45" s="19" t="n"/>
      <c r="C45" s="20" t="n"/>
      <c r="D45" s="12" t="n"/>
      <c r="E45" s="22" t="n"/>
      <c r="F45" s="23" t="n"/>
      <c r="G45" s="23" t="n"/>
      <c r="H45" s="27">
        <f>IF(OR(C45="",D45=""),"",C45+F45+G45)</f>
        <v/>
      </c>
      <c r="I45">
        <f>IF(OR(H45="",Inputs!$B$4=""),"",MAX(1,INT((H45-Inputs!$B$4)/7)+1))</f>
        <v/>
      </c>
      <c r="J45" s="10">
        <f>IF(H45="",0,D45*E45)</f>
        <v/>
      </c>
    </row>
    <row r="46">
      <c r="A46" s="19" t="n"/>
      <c r="B46" s="19" t="n"/>
      <c r="C46" s="20" t="n"/>
      <c r="D46" s="12" t="n"/>
      <c r="E46" s="22" t="n"/>
      <c r="F46" s="23" t="n"/>
      <c r="G46" s="23" t="n"/>
      <c r="H46" s="27">
        <f>IF(OR(C46="",D46=""),"",C46+F46+G46)</f>
        <v/>
      </c>
      <c r="I46">
        <f>IF(OR(H46="",Inputs!$B$4=""),"",MAX(1,INT((H46-Inputs!$B$4)/7)+1))</f>
        <v/>
      </c>
      <c r="J46" s="10">
        <f>IF(H46="",0,D46*E46)</f>
        <v/>
      </c>
    </row>
    <row r="47">
      <c r="A47" s="19" t="n"/>
      <c r="B47" s="19" t="n"/>
      <c r="C47" s="20" t="n"/>
      <c r="D47" s="12" t="n"/>
      <c r="E47" s="22" t="n"/>
      <c r="F47" s="23" t="n"/>
      <c r="G47" s="23" t="n"/>
      <c r="H47" s="27">
        <f>IF(OR(C47="",D47=""),"",C47+F47+G47)</f>
        <v/>
      </c>
      <c r="I47">
        <f>IF(OR(H47="",Inputs!$B$4=""),"",MAX(1,INT((H47-Inputs!$B$4)/7)+1))</f>
        <v/>
      </c>
      <c r="J47" s="10">
        <f>IF(H47="",0,D47*E47)</f>
        <v/>
      </c>
    </row>
    <row r="48">
      <c r="A48" s="19" t="n"/>
      <c r="B48" s="19" t="n"/>
      <c r="C48" s="20" t="n"/>
      <c r="D48" s="12" t="n"/>
      <c r="E48" s="22" t="n"/>
      <c r="F48" s="23" t="n"/>
      <c r="G48" s="23" t="n"/>
      <c r="H48" s="27">
        <f>IF(OR(C48="",D48=""),"",C48+F48+G48)</f>
        <v/>
      </c>
      <c r="I48">
        <f>IF(OR(H48="",Inputs!$B$4=""),"",MAX(1,INT((H48-Inputs!$B$4)/7)+1))</f>
        <v/>
      </c>
      <c r="J48" s="10">
        <f>IF(H48="",0,D48*E48)</f>
        <v/>
      </c>
    </row>
    <row r="49">
      <c r="A49" s="19" t="n"/>
      <c r="B49" s="19" t="n"/>
      <c r="C49" s="20" t="n"/>
      <c r="D49" s="12" t="n"/>
      <c r="E49" s="22" t="n"/>
      <c r="F49" s="23" t="n"/>
      <c r="G49" s="23" t="n"/>
      <c r="H49" s="27">
        <f>IF(OR(C49="",D49=""),"",C49+F49+G49)</f>
        <v/>
      </c>
      <c r="I49">
        <f>IF(OR(H49="",Inputs!$B$4=""),"",MAX(1,INT((H49-Inputs!$B$4)/7)+1))</f>
        <v/>
      </c>
      <c r="J49" s="10">
        <f>IF(H49="",0,D49*E49)</f>
        <v/>
      </c>
    </row>
    <row r="50">
      <c r="A50" s="19" t="n"/>
      <c r="B50" s="19" t="n"/>
      <c r="C50" s="20" t="n"/>
      <c r="D50" s="12" t="n"/>
      <c r="E50" s="22" t="n"/>
      <c r="F50" s="23" t="n"/>
      <c r="G50" s="23" t="n"/>
      <c r="H50" s="27">
        <f>IF(OR(C50="",D50=""),"",C50+F50+G50)</f>
        <v/>
      </c>
      <c r="I50">
        <f>IF(OR(H50="",Inputs!$B$4=""),"",MAX(1,INT((H50-Inputs!$B$4)/7)+1))</f>
        <v/>
      </c>
      <c r="J50" s="10">
        <f>IF(H50="",0,D50*E50)</f>
        <v/>
      </c>
    </row>
    <row r="51">
      <c r="A51" s="19" t="n"/>
      <c r="B51" s="19" t="n"/>
      <c r="C51" s="20" t="n"/>
      <c r="D51" s="12" t="n"/>
      <c r="E51" s="22" t="n"/>
      <c r="F51" s="23" t="n"/>
      <c r="G51" s="23" t="n"/>
      <c r="H51" s="27">
        <f>IF(OR(C51="",D51=""),"",C51+F51+G51)</f>
        <v/>
      </c>
      <c r="I51">
        <f>IF(OR(H51="",Inputs!$B$4=""),"",MAX(1,INT((H51-Inputs!$B$4)/7)+1))</f>
        <v/>
      </c>
      <c r="J51" s="10">
        <f>IF(H51="",0,D51*E51)</f>
        <v/>
      </c>
    </row>
    <row r="52">
      <c r="A52" s="19" t="n"/>
      <c r="B52" s="19" t="n"/>
      <c r="C52" s="20" t="n"/>
      <c r="D52" s="12" t="n"/>
      <c r="E52" s="22" t="n"/>
      <c r="F52" s="23" t="n"/>
      <c r="G52" s="23" t="n"/>
      <c r="H52" s="27">
        <f>IF(OR(C52="",D52=""),"",C52+F52+G52)</f>
        <v/>
      </c>
      <c r="I52">
        <f>IF(OR(H52="",Inputs!$B$4=""),"",MAX(1,INT((H52-Inputs!$B$4)/7)+1))</f>
        <v/>
      </c>
      <c r="J52" s="10">
        <f>IF(H52="",0,D52*E52)</f>
        <v/>
      </c>
    </row>
    <row r="53">
      <c r="A53" s="19" t="n"/>
      <c r="B53" s="19" t="n"/>
      <c r="C53" s="20" t="n"/>
      <c r="D53" s="12" t="n"/>
      <c r="E53" s="22" t="n"/>
      <c r="F53" s="23" t="n"/>
      <c r="G53" s="23" t="n"/>
      <c r="H53" s="27">
        <f>IF(OR(C53="",D53=""),"",C53+F53+G53)</f>
        <v/>
      </c>
      <c r="I53">
        <f>IF(OR(H53="",Inputs!$B$4=""),"",MAX(1,INT((H53-Inputs!$B$4)/7)+1))</f>
        <v/>
      </c>
      <c r="J53" s="10">
        <f>IF(H53="",0,D53*E53)</f>
        <v/>
      </c>
    </row>
    <row r="54">
      <c r="A54" s="19" t="n"/>
      <c r="B54" s="19" t="n"/>
      <c r="C54" s="20" t="n"/>
      <c r="D54" s="12" t="n"/>
      <c r="E54" s="22" t="n"/>
      <c r="F54" s="23" t="n"/>
      <c r="G54" s="23" t="n"/>
      <c r="H54" s="27">
        <f>IF(OR(C54="",D54=""),"",C54+F54+G54)</f>
        <v/>
      </c>
      <c r="I54">
        <f>IF(OR(H54="",Inputs!$B$4=""),"",MAX(1,INT((H54-Inputs!$B$4)/7)+1))</f>
        <v/>
      </c>
      <c r="J54" s="10">
        <f>IF(H54="",0,D54*E54)</f>
        <v/>
      </c>
    </row>
    <row r="55">
      <c r="A55" s="19" t="n"/>
      <c r="B55" s="19" t="n"/>
      <c r="C55" s="20" t="n"/>
      <c r="D55" s="12" t="n"/>
      <c r="E55" s="22" t="n"/>
      <c r="F55" s="23" t="n"/>
      <c r="G55" s="23" t="n"/>
      <c r="H55" s="27">
        <f>IF(OR(C55="",D55=""),"",C55+F55+G55)</f>
        <v/>
      </c>
      <c r="I55">
        <f>IF(OR(H55="",Inputs!$B$4=""),"",MAX(1,INT((H55-Inputs!$B$4)/7)+1))</f>
        <v/>
      </c>
      <c r="J55" s="10">
        <f>IF(H55="",0,D55*E55)</f>
        <v/>
      </c>
    </row>
    <row r="56">
      <c r="A56" s="19" t="n"/>
      <c r="B56" s="19" t="n"/>
      <c r="C56" s="20" t="n"/>
      <c r="D56" s="12" t="n"/>
      <c r="E56" s="22" t="n"/>
      <c r="F56" s="23" t="n"/>
      <c r="G56" s="23" t="n"/>
      <c r="H56" s="27">
        <f>IF(OR(C56="",D56=""),"",C56+F56+G56)</f>
        <v/>
      </c>
      <c r="I56">
        <f>IF(OR(H56="",Inputs!$B$4=""),"",MAX(1,INT((H56-Inputs!$B$4)/7)+1))</f>
        <v/>
      </c>
      <c r="J56" s="10">
        <f>IF(H56="",0,D56*E56)</f>
        <v/>
      </c>
    </row>
    <row r="57">
      <c r="A57" s="19" t="n"/>
      <c r="B57" s="19" t="n"/>
      <c r="C57" s="20" t="n"/>
      <c r="D57" s="12" t="n"/>
      <c r="E57" s="22" t="n"/>
      <c r="F57" s="23" t="n"/>
      <c r="G57" s="23" t="n"/>
      <c r="H57" s="27">
        <f>IF(OR(C57="",D57=""),"",C57+F57+G57)</f>
        <v/>
      </c>
      <c r="I57">
        <f>IF(OR(H57="",Inputs!$B$4=""),"",MAX(1,INT((H57-Inputs!$B$4)/7)+1))</f>
        <v/>
      </c>
      <c r="J57" s="10">
        <f>IF(H57="",0,D57*E57)</f>
        <v/>
      </c>
    </row>
    <row r="58">
      <c r="A58" s="19" t="n"/>
      <c r="B58" s="19" t="n"/>
      <c r="C58" s="20" t="n"/>
      <c r="D58" s="12" t="n"/>
      <c r="E58" s="22" t="n"/>
      <c r="F58" s="23" t="n"/>
      <c r="G58" s="23" t="n"/>
      <c r="H58" s="27">
        <f>IF(OR(C58="",D58=""),"",C58+F58+G58)</f>
        <v/>
      </c>
      <c r="I58">
        <f>IF(OR(H58="",Inputs!$B$4=""),"",MAX(1,INT((H58-Inputs!$B$4)/7)+1))</f>
        <v/>
      </c>
      <c r="J58" s="10">
        <f>IF(H58="",0,D58*E58)</f>
        <v/>
      </c>
    </row>
    <row r="59">
      <c r="A59" s="19" t="n"/>
      <c r="B59" s="19" t="n"/>
      <c r="C59" s="20" t="n"/>
      <c r="D59" s="12" t="n"/>
      <c r="E59" s="22" t="n"/>
      <c r="F59" s="23" t="n"/>
      <c r="G59" s="23" t="n"/>
      <c r="H59" s="27">
        <f>IF(OR(C59="",D59=""),"",C59+F59+G59)</f>
        <v/>
      </c>
      <c r="I59">
        <f>IF(OR(H59="",Inputs!$B$4=""),"",MAX(1,INT((H59-Inputs!$B$4)/7)+1))</f>
        <v/>
      </c>
      <c r="J59" s="10">
        <f>IF(H59="",0,D59*E59)</f>
        <v/>
      </c>
    </row>
    <row r="60">
      <c r="A60" s="19" t="n"/>
      <c r="B60" s="19" t="n"/>
      <c r="C60" s="20" t="n"/>
      <c r="D60" s="12" t="n"/>
      <c r="E60" s="22" t="n"/>
      <c r="F60" s="23" t="n"/>
      <c r="G60" s="23" t="n"/>
      <c r="H60" s="27">
        <f>IF(OR(C60="",D60=""),"",C60+F60+G60)</f>
        <v/>
      </c>
      <c r="I60">
        <f>IF(OR(H60="",Inputs!$B$4=""),"",MAX(1,INT((H60-Inputs!$B$4)/7)+1))</f>
        <v/>
      </c>
      <c r="J60" s="10">
        <f>IF(H60="",0,D60*E60)</f>
        <v/>
      </c>
    </row>
    <row r="61">
      <c r="A61" s="19" t="n"/>
      <c r="B61" s="19" t="n"/>
      <c r="C61" s="20" t="n"/>
      <c r="D61" s="12" t="n"/>
      <c r="E61" s="22" t="n"/>
      <c r="F61" s="23" t="n"/>
      <c r="G61" s="23" t="n"/>
      <c r="H61" s="27">
        <f>IF(OR(C61="",D61=""),"",C61+F61+G61)</f>
        <v/>
      </c>
      <c r="I61">
        <f>IF(OR(H61="",Inputs!$B$4=""),"",MAX(1,INT((H61-Inputs!$B$4)/7)+1))</f>
        <v/>
      </c>
      <c r="J61" s="10">
        <f>IF(H61="",0,D61*E61)</f>
        <v/>
      </c>
    </row>
    <row r="62">
      <c r="A62" s="19" t="n"/>
      <c r="B62" s="19" t="n"/>
      <c r="C62" s="20" t="n"/>
      <c r="D62" s="12" t="n"/>
      <c r="E62" s="22" t="n"/>
      <c r="F62" s="23" t="n"/>
      <c r="G62" s="23" t="n"/>
      <c r="H62" s="27">
        <f>IF(OR(C62="",D62=""),"",C62+F62+G62)</f>
        <v/>
      </c>
      <c r="I62">
        <f>IF(OR(H62="",Inputs!$B$4=""),"",MAX(1,INT((H62-Inputs!$B$4)/7)+1))</f>
        <v/>
      </c>
      <c r="J62" s="10">
        <f>IF(H62="",0,D62*E62)</f>
        <v/>
      </c>
    </row>
    <row r="63">
      <c r="A63" s="19" t="n"/>
      <c r="B63" s="19" t="n"/>
      <c r="C63" s="20" t="n"/>
      <c r="D63" s="12" t="n"/>
      <c r="E63" s="22" t="n"/>
      <c r="F63" s="23" t="n"/>
      <c r="G63" s="23" t="n"/>
      <c r="H63" s="27">
        <f>IF(OR(C63="",D63=""),"",C63+F63+G63)</f>
        <v/>
      </c>
      <c r="I63">
        <f>IF(OR(H63="",Inputs!$B$4=""),"",MAX(1,INT((H63-Inputs!$B$4)/7)+1))</f>
        <v/>
      </c>
      <c r="J63" s="10">
        <f>IF(H63="",0,D63*E63)</f>
        <v/>
      </c>
    </row>
    <row r="64">
      <c r="A64" s="19" t="n"/>
      <c r="B64" s="19" t="n"/>
      <c r="C64" s="20" t="n"/>
      <c r="D64" s="12" t="n"/>
      <c r="E64" s="22" t="n"/>
      <c r="F64" s="23" t="n"/>
      <c r="G64" s="23" t="n"/>
      <c r="H64" s="27">
        <f>IF(OR(C64="",D64=""),"",C64+F64+G64)</f>
        <v/>
      </c>
      <c r="I64">
        <f>IF(OR(H64="",Inputs!$B$4=""),"",MAX(1,INT((H64-Inputs!$B$4)/7)+1))</f>
        <v/>
      </c>
      <c r="J64" s="10">
        <f>IF(H64="",0,D64*E64)</f>
        <v/>
      </c>
    </row>
    <row r="65">
      <c r="A65" s="19" t="n"/>
      <c r="B65" s="19" t="n"/>
      <c r="C65" s="20" t="n"/>
      <c r="D65" s="12" t="n"/>
      <c r="E65" s="22" t="n"/>
      <c r="F65" s="23" t="n"/>
      <c r="G65" s="23" t="n"/>
      <c r="H65" s="27">
        <f>IF(OR(C65="",D65=""),"",C65+F65+G65)</f>
        <v/>
      </c>
      <c r="I65">
        <f>IF(OR(H65="",Inputs!$B$4=""),"",MAX(1,INT((H65-Inputs!$B$4)/7)+1))</f>
        <v/>
      </c>
      <c r="J65" s="10">
        <f>IF(H65="",0,D65*E65)</f>
        <v/>
      </c>
    </row>
    <row r="66">
      <c r="A66" s="19" t="n"/>
      <c r="B66" s="19" t="n"/>
      <c r="C66" s="20" t="n"/>
      <c r="D66" s="12" t="n"/>
      <c r="E66" s="22" t="n"/>
      <c r="F66" s="23" t="n"/>
      <c r="G66" s="23" t="n"/>
      <c r="H66" s="27">
        <f>IF(OR(C66="",D66=""),"",C66+F66+G66)</f>
        <v/>
      </c>
      <c r="I66">
        <f>IF(OR(H66="",Inputs!$B$4=""),"",MAX(1,INT((H66-Inputs!$B$4)/7)+1))</f>
        <v/>
      </c>
      <c r="J66" s="10">
        <f>IF(H66="",0,D66*E66)</f>
        <v/>
      </c>
    </row>
    <row r="67">
      <c r="A67" s="19" t="n"/>
      <c r="B67" s="19" t="n"/>
      <c r="C67" s="20" t="n"/>
      <c r="D67" s="12" t="n"/>
      <c r="E67" s="22" t="n"/>
      <c r="F67" s="23" t="n"/>
      <c r="G67" s="23" t="n"/>
      <c r="H67" s="27">
        <f>IF(OR(C67="",D67=""),"",C67+F67+G67)</f>
        <v/>
      </c>
      <c r="I67">
        <f>IF(OR(H67="",Inputs!$B$4=""),"",MAX(1,INT((H67-Inputs!$B$4)/7)+1))</f>
        <v/>
      </c>
      <c r="J67" s="10">
        <f>IF(H67="",0,D67*E67)</f>
        <v/>
      </c>
    </row>
    <row r="68">
      <c r="A68" s="19" t="n"/>
      <c r="B68" s="19" t="n"/>
      <c r="C68" s="20" t="n"/>
      <c r="D68" s="12" t="n"/>
      <c r="E68" s="22" t="n"/>
      <c r="F68" s="23" t="n"/>
      <c r="G68" s="23" t="n"/>
      <c r="H68" s="27">
        <f>IF(OR(C68="",D68=""),"",C68+F68+G68)</f>
        <v/>
      </c>
      <c r="I68">
        <f>IF(OR(H68="",Inputs!$B$4=""),"",MAX(1,INT((H68-Inputs!$B$4)/7)+1))</f>
        <v/>
      </c>
      <c r="J68" s="10">
        <f>IF(H68="",0,D68*E68)</f>
        <v/>
      </c>
    </row>
    <row r="69">
      <c r="A69" s="19" t="n"/>
      <c r="B69" s="19" t="n"/>
      <c r="C69" s="20" t="n"/>
      <c r="D69" s="12" t="n"/>
      <c r="E69" s="22" t="n"/>
      <c r="F69" s="23" t="n"/>
      <c r="G69" s="23" t="n"/>
      <c r="H69" s="27">
        <f>IF(OR(C69="",D69=""),"",C69+F69+G69)</f>
        <v/>
      </c>
      <c r="I69">
        <f>IF(OR(H69="",Inputs!$B$4=""),"",MAX(1,INT((H69-Inputs!$B$4)/7)+1))</f>
        <v/>
      </c>
      <c r="J69" s="10">
        <f>IF(H69="",0,D69*E69)</f>
        <v/>
      </c>
    </row>
    <row r="70">
      <c r="A70" s="19" t="n"/>
      <c r="B70" s="19" t="n"/>
      <c r="C70" s="20" t="n"/>
      <c r="D70" s="12" t="n"/>
      <c r="E70" s="22" t="n"/>
      <c r="F70" s="23" t="n"/>
      <c r="G70" s="23" t="n"/>
      <c r="H70" s="27">
        <f>IF(OR(C70="",D70=""),"",C70+F70+G70)</f>
        <v/>
      </c>
      <c r="I70">
        <f>IF(OR(H70="",Inputs!$B$4=""),"",MAX(1,INT((H70-Inputs!$B$4)/7)+1))</f>
        <v/>
      </c>
      <c r="J70" s="10">
        <f>IF(H70="",0,D70*E70)</f>
        <v/>
      </c>
    </row>
    <row r="71">
      <c r="A71" s="19" t="n"/>
      <c r="B71" s="19" t="n"/>
      <c r="C71" s="20" t="n"/>
      <c r="D71" s="12" t="n"/>
      <c r="E71" s="22" t="n"/>
      <c r="F71" s="23" t="n"/>
      <c r="G71" s="23" t="n"/>
      <c r="H71" s="27">
        <f>IF(OR(C71="",D71=""),"",C71+F71+G71)</f>
        <v/>
      </c>
      <c r="I71">
        <f>IF(OR(H71="",Inputs!$B$4=""),"",MAX(1,INT((H71-Inputs!$B$4)/7)+1))</f>
        <v/>
      </c>
      <c r="J71" s="10">
        <f>IF(H71="",0,D71*E71)</f>
        <v/>
      </c>
    </row>
    <row r="72">
      <c r="A72" s="19" t="n"/>
      <c r="B72" s="19" t="n"/>
      <c r="C72" s="20" t="n"/>
      <c r="D72" s="12" t="n"/>
      <c r="E72" s="22" t="n"/>
      <c r="F72" s="23" t="n"/>
      <c r="G72" s="23" t="n"/>
      <c r="H72" s="27">
        <f>IF(OR(C72="",D72=""),"",C72+F72+G72)</f>
        <v/>
      </c>
      <c r="I72">
        <f>IF(OR(H72="",Inputs!$B$4=""),"",MAX(1,INT((H72-Inputs!$B$4)/7)+1))</f>
        <v/>
      </c>
      <c r="J72" s="10">
        <f>IF(H72="",0,D72*E72)</f>
        <v/>
      </c>
    </row>
    <row r="73">
      <c r="A73" s="19" t="n"/>
      <c r="B73" s="19" t="n"/>
      <c r="C73" s="20" t="n"/>
      <c r="D73" s="12" t="n"/>
      <c r="E73" s="22" t="n"/>
      <c r="F73" s="23" t="n"/>
      <c r="G73" s="23" t="n"/>
      <c r="H73" s="27">
        <f>IF(OR(C73="",D73=""),"",C73+F73+G73)</f>
        <v/>
      </c>
      <c r="I73">
        <f>IF(OR(H73="",Inputs!$B$4=""),"",MAX(1,INT((H73-Inputs!$B$4)/7)+1))</f>
        <v/>
      </c>
      <c r="J73" s="10">
        <f>IF(H73="",0,D73*E73)</f>
        <v/>
      </c>
    </row>
    <row r="74">
      <c r="A74" s="19" t="n"/>
      <c r="B74" s="19" t="n"/>
      <c r="C74" s="20" t="n"/>
      <c r="D74" s="12" t="n"/>
      <c r="E74" s="22" t="n"/>
      <c r="F74" s="23" t="n"/>
      <c r="G74" s="23" t="n"/>
      <c r="H74" s="27">
        <f>IF(OR(C74="",D74=""),"",C74+F74+G74)</f>
        <v/>
      </c>
      <c r="I74">
        <f>IF(OR(H74="",Inputs!$B$4=""),"",MAX(1,INT((H74-Inputs!$B$4)/7)+1))</f>
        <v/>
      </c>
      <c r="J74" s="10">
        <f>IF(H74="",0,D74*E74)</f>
        <v/>
      </c>
    </row>
    <row r="75">
      <c r="A75" s="19" t="n"/>
      <c r="B75" s="19" t="n"/>
      <c r="C75" s="20" t="n"/>
      <c r="D75" s="12" t="n"/>
      <c r="E75" s="22" t="n"/>
      <c r="F75" s="23" t="n"/>
      <c r="G75" s="23" t="n"/>
      <c r="H75" s="27">
        <f>IF(OR(C75="",D75=""),"",C75+F75+G75)</f>
        <v/>
      </c>
      <c r="I75">
        <f>IF(OR(H75="",Inputs!$B$4=""),"",MAX(1,INT((H75-Inputs!$B$4)/7)+1))</f>
        <v/>
      </c>
      <c r="J75" s="10">
        <f>IF(H75="",0,D75*E75)</f>
        <v/>
      </c>
    </row>
    <row r="76">
      <c r="A76" s="19" t="n"/>
      <c r="B76" s="19" t="n"/>
      <c r="C76" s="20" t="n"/>
      <c r="D76" s="12" t="n"/>
      <c r="E76" s="22" t="n"/>
      <c r="F76" s="23" t="n"/>
      <c r="G76" s="23" t="n"/>
      <c r="H76" s="27">
        <f>IF(OR(C76="",D76=""),"",C76+F76+G76)</f>
        <v/>
      </c>
      <c r="I76">
        <f>IF(OR(H76="",Inputs!$B$4=""),"",MAX(1,INT((H76-Inputs!$B$4)/7)+1))</f>
        <v/>
      </c>
      <c r="J76" s="10">
        <f>IF(H76="",0,D76*E76)</f>
        <v/>
      </c>
    </row>
    <row r="77">
      <c r="A77" s="19" t="n"/>
      <c r="B77" s="19" t="n"/>
      <c r="C77" s="20" t="n"/>
      <c r="D77" s="12" t="n"/>
      <c r="E77" s="22" t="n"/>
      <c r="F77" s="23" t="n"/>
      <c r="G77" s="23" t="n"/>
      <c r="H77" s="27">
        <f>IF(OR(C77="",D77=""),"",C77+F77+G77)</f>
        <v/>
      </c>
      <c r="I77">
        <f>IF(OR(H77="",Inputs!$B$4=""),"",MAX(1,INT((H77-Inputs!$B$4)/7)+1))</f>
        <v/>
      </c>
      <c r="J77" s="10">
        <f>IF(H77="",0,D77*E77)</f>
        <v/>
      </c>
    </row>
    <row r="78">
      <c r="A78" s="19" t="n"/>
      <c r="B78" s="19" t="n"/>
      <c r="C78" s="20" t="n"/>
      <c r="D78" s="12" t="n"/>
      <c r="E78" s="22" t="n"/>
      <c r="F78" s="23" t="n"/>
      <c r="G78" s="23" t="n"/>
      <c r="H78" s="27">
        <f>IF(OR(C78="",D78=""),"",C78+F78+G78)</f>
        <v/>
      </c>
      <c r="I78">
        <f>IF(OR(H78="",Inputs!$B$4=""),"",MAX(1,INT((H78-Inputs!$B$4)/7)+1))</f>
        <v/>
      </c>
      <c r="J78" s="10">
        <f>IF(H78="",0,D78*E78)</f>
        <v/>
      </c>
    </row>
    <row r="79">
      <c r="A79" s="19" t="n"/>
      <c r="B79" s="19" t="n"/>
      <c r="C79" s="20" t="n"/>
      <c r="D79" s="12" t="n"/>
      <c r="E79" s="22" t="n"/>
      <c r="F79" s="23" t="n"/>
      <c r="G79" s="23" t="n"/>
      <c r="H79" s="27">
        <f>IF(OR(C79="",D79=""),"",C79+F79+G79)</f>
        <v/>
      </c>
      <c r="I79">
        <f>IF(OR(H79="",Inputs!$B$4=""),"",MAX(1,INT((H79-Inputs!$B$4)/7)+1))</f>
        <v/>
      </c>
      <c r="J79" s="10">
        <f>IF(H79="",0,D79*E79)</f>
        <v/>
      </c>
    </row>
    <row r="80">
      <c r="A80" s="19" t="n"/>
      <c r="B80" s="19" t="n"/>
      <c r="C80" s="20" t="n"/>
      <c r="D80" s="12" t="n"/>
      <c r="E80" s="22" t="n"/>
      <c r="F80" s="23" t="n"/>
      <c r="G80" s="23" t="n"/>
      <c r="H80" s="27">
        <f>IF(OR(C80="",D80=""),"",C80+F80+G80)</f>
        <v/>
      </c>
      <c r="I80">
        <f>IF(OR(H80="",Inputs!$B$4=""),"",MAX(1,INT((H80-Inputs!$B$4)/7)+1))</f>
        <v/>
      </c>
      <c r="J80" s="10">
        <f>IF(H80="",0,D80*E80)</f>
        <v/>
      </c>
    </row>
    <row r="81">
      <c r="A81" s="19" t="n"/>
      <c r="B81" s="19" t="n"/>
      <c r="C81" s="20" t="n"/>
      <c r="D81" s="12" t="n"/>
      <c r="E81" s="22" t="n"/>
      <c r="F81" s="23" t="n"/>
      <c r="G81" s="23" t="n"/>
      <c r="H81" s="27">
        <f>IF(OR(C81="",D81=""),"",C81+F81+G81)</f>
        <v/>
      </c>
      <c r="I81">
        <f>IF(OR(H81="",Inputs!$B$4=""),"",MAX(1,INT((H81-Inputs!$B$4)/7)+1))</f>
        <v/>
      </c>
      <c r="J81" s="10">
        <f>IF(H81="",0,D81*E81)</f>
        <v/>
      </c>
    </row>
    <row r="82">
      <c r="A82" s="19" t="n"/>
      <c r="B82" s="19" t="n"/>
      <c r="C82" s="20" t="n"/>
      <c r="D82" s="12" t="n"/>
      <c r="E82" s="22" t="n"/>
      <c r="F82" s="23" t="n"/>
      <c r="G82" s="23" t="n"/>
      <c r="H82" s="27">
        <f>IF(OR(C82="",D82=""),"",C82+F82+G82)</f>
        <v/>
      </c>
      <c r="I82">
        <f>IF(OR(H82="",Inputs!$B$4=""),"",MAX(1,INT((H82-Inputs!$B$4)/7)+1))</f>
        <v/>
      </c>
      <c r="J82" s="10">
        <f>IF(H82="",0,D82*E82)</f>
        <v/>
      </c>
    </row>
    <row r="83">
      <c r="A83" s="19" t="n"/>
      <c r="B83" s="19" t="n"/>
      <c r="C83" s="20" t="n"/>
      <c r="D83" s="12" t="n"/>
      <c r="E83" s="22" t="n"/>
      <c r="F83" s="23" t="n"/>
      <c r="G83" s="23" t="n"/>
      <c r="H83" s="27">
        <f>IF(OR(C83="",D83=""),"",C83+F83+G83)</f>
        <v/>
      </c>
      <c r="I83">
        <f>IF(OR(H83="",Inputs!$B$4=""),"",MAX(1,INT((H83-Inputs!$B$4)/7)+1))</f>
        <v/>
      </c>
      <c r="J83" s="10">
        <f>IF(H83="",0,D83*E83)</f>
        <v/>
      </c>
    </row>
    <row r="84">
      <c r="A84" s="19" t="n"/>
      <c r="B84" s="19" t="n"/>
      <c r="C84" s="20" t="n"/>
      <c r="D84" s="12" t="n"/>
      <c r="E84" s="22" t="n"/>
      <c r="F84" s="23" t="n"/>
      <c r="G84" s="23" t="n"/>
      <c r="H84" s="27">
        <f>IF(OR(C84="",D84=""),"",C84+F84+G84)</f>
        <v/>
      </c>
      <c r="I84">
        <f>IF(OR(H84="",Inputs!$B$4=""),"",MAX(1,INT((H84-Inputs!$B$4)/7)+1))</f>
        <v/>
      </c>
      <c r="J84" s="10">
        <f>IF(H84="",0,D84*E84)</f>
        <v/>
      </c>
    </row>
    <row r="85">
      <c r="A85" s="19" t="n"/>
      <c r="B85" s="19" t="n"/>
      <c r="C85" s="20" t="n"/>
      <c r="D85" s="12" t="n"/>
      <c r="E85" s="22" t="n"/>
      <c r="F85" s="23" t="n"/>
      <c r="G85" s="23" t="n"/>
      <c r="H85" s="27">
        <f>IF(OR(C85="",D85=""),"",C85+F85+G85)</f>
        <v/>
      </c>
      <c r="I85">
        <f>IF(OR(H85="",Inputs!$B$4=""),"",MAX(1,INT((H85-Inputs!$B$4)/7)+1))</f>
        <v/>
      </c>
      <c r="J85" s="10">
        <f>IF(H85="",0,D85*E85)</f>
        <v/>
      </c>
    </row>
    <row r="86">
      <c r="A86" s="19" t="n"/>
      <c r="B86" s="19" t="n"/>
      <c r="C86" s="20" t="n"/>
      <c r="D86" s="12" t="n"/>
      <c r="E86" s="22" t="n"/>
      <c r="F86" s="23" t="n"/>
      <c r="G86" s="23" t="n"/>
      <c r="H86" s="27">
        <f>IF(OR(C86="",D86=""),"",C86+F86+G86)</f>
        <v/>
      </c>
      <c r="I86">
        <f>IF(OR(H86="",Inputs!$B$4=""),"",MAX(1,INT((H86-Inputs!$B$4)/7)+1))</f>
        <v/>
      </c>
      <c r="J86" s="10">
        <f>IF(H86="",0,D86*E86)</f>
        <v/>
      </c>
    </row>
    <row r="87">
      <c r="A87" s="19" t="n"/>
      <c r="B87" s="19" t="n"/>
      <c r="C87" s="20" t="n"/>
      <c r="D87" s="12" t="n"/>
      <c r="E87" s="22" t="n"/>
      <c r="F87" s="23" t="n"/>
      <c r="G87" s="23" t="n"/>
      <c r="H87" s="27">
        <f>IF(OR(C87="",D87=""),"",C87+F87+G87)</f>
        <v/>
      </c>
      <c r="I87">
        <f>IF(OR(H87="",Inputs!$B$4=""),"",MAX(1,INT((H87-Inputs!$B$4)/7)+1))</f>
        <v/>
      </c>
      <c r="J87" s="10">
        <f>IF(H87="",0,D87*E87)</f>
        <v/>
      </c>
    </row>
    <row r="88">
      <c r="A88" s="19" t="n"/>
      <c r="B88" s="19" t="n"/>
      <c r="C88" s="20" t="n"/>
      <c r="D88" s="12" t="n"/>
      <c r="E88" s="22" t="n"/>
      <c r="F88" s="23" t="n"/>
      <c r="G88" s="23" t="n"/>
      <c r="H88" s="27">
        <f>IF(OR(C88="",D88=""),"",C88+F88+G88)</f>
        <v/>
      </c>
      <c r="I88">
        <f>IF(OR(H88="",Inputs!$B$4=""),"",MAX(1,INT((H88-Inputs!$B$4)/7)+1))</f>
        <v/>
      </c>
      <c r="J88" s="10">
        <f>IF(H88="",0,D88*E88)</f>
        <v/>
      </c>
    </row>
    <row r="89">
      <c r="A89" s="19" t="n"/>
      <c r="B89" s="19" t="n"/>
      <c r="C89" s="20" t="n"/>
      <c r="D89" s="12" t="n"/>
      <c r="E89" s="22" t="n"/>
      <c r="F89" s="23" t="n"/>
      <c r="G89" s="23" t="n"/>
      <c r="H89" s="27">
        <f>IF(OR(C89="",D89=""),"",C89+F89+G89)</f>
        <v/>
      </c>
      <c r="I89">
        <f>IF(OR(H89="",Inputs!$B$4=""),"",MAX(1,INT((H89-Inputs!$B$4)/7)+1))</f>
        <v/>
      </c>
      <c r="J89" s="10">
        <f>IF(H89="",0,D89*E89)</f>
        <v/>
      </c>
    </row>
    <row r="90">
      <c r="A90" s="19" t="n"/>
      <c r="B90" s="19" t="n"/>
      <c r="C90" s="20" t="n"/>
      <c r="D90" s="12" t="n"/>
      <c r="E90" s="22" t="n"/>
      <c r="F90" s="23" t="n"/>
      <c r="G90" s="23" t="n"/>
      <c r="H90" s="27">
        <f>IF(OR(C90="",D90=""),"",C90+F90+G90)</f>
        <v/>
      </c>
      <c r="I90">
        <f>IF(OR(H90="",Inputs!$B$4=""),"",MAX(1,INT((H90-Inputs!$B$4)/7)+1))</f>
        <v/>
      </c>
      <c r="J90" s="10">
        <f>IF(H90="",0,D90*E90)</f>
        <v/>
      </c>
    </row>
    <row r="91">
      <c r="A91" s="19" t="n"/>
      <c r="B91" s="19" t="n"/>
      <c r="C91" s="20" t="n"/>
      <c r="D91" s="12" t="n"/>
      <c r="E91" s="22" t="n"/>
      <c r="F91" s="23" t="n"/>
      <c r="G91" s="23" t="n"/>
      <c r="H91" s="27">
        <f>IF(OR(C91="",D91=""),"",C91+F91+G91)</f>
        <v/>
      </c>
      <c r="I91">
        <f>IF(OR(H91="",Inputs!$B$4=""),"",MAX(1,INT((H91-Inputs!$B$4)/7)+1))</f>
        <v/>
      </c>
      <c r="J91" s="10">
        <f>IF(H91="",0,D91*E91)</f>
        <v/>
      </c>
    </row>
    <row r="92">
      <c r="A92" s="19" t="n"/>
      <c r="B92" s="19" t="n"/>
      <c r="C92" s="20" t="n"/>
      <c r="D92" s="12" t="n"/>
      <c r="E92" s="22" t="n"/>
      <c r="F92" s="23" t="n"/>
      <c r="G92" s="23" t="n"/>
      <c r="H92" s="27">
        <f>IF(OR(C92="",D92=""),"",C92+F92+G92)</f>
        <v/>
      </c>
      <c r="I92">
        <f>IF(OR(H92="",Inputs!$B$4=""),"",MAX(1,INT((H92-Inputs!$B$4)/7)+1))</f>
        <v/>
      </c>
      <c r="J92" s="10">
        <f>IF(H92="",0,D92*E92)</f>
        <v/>
      </c>
    </row>
    <row r="93">
      <c r="A93" s="19" t="n"/>
      <c r="B93" s="19" t="n"/>
      <c r="C93" s="20" t="n"/>
      <c r="D93" s="12" t="n"/>
      <c r="E93" s="22" t="n"/>
      <c r="F93" s="23" t="n"/>
      <c r="G93" s="23" t="n"/>
      <c r="H93" s="27">
        <f>IF(OR(C93="",D93=""),"",C93+F93+G93)</f>
        <v/>
      </c>
      <c r="I93">
        <f>IF(OR(H93="",Inputs!$B$4=""),"",MAX(1,INT((H93-Inputs!$B$4)/7)+1))</f>
        <v/>
      </c>
      <c r="J93" s="10">
        <f>IF(H93="",0,D93*E93)</f>
        <v/>
      </c>
    </row>
    <row r="94">
      <c r="A94" s="19" t="n"/>
      <c r="B94" s="19" t="n"/>
      <c r="C94" s="20" t="n"/>
      <c r="D94" s="12" t="n"/>
      <c r="E94" s="22" t="n"/>
      <c r="F94" s="23" t="n"/>
      <c r="G94" s="23" t="n"/>
      <c r="H94" s="27">
        <f>IF(OR(C94="",D94=""),"",C94+F94+G94)</f>
        <v/>
      </c>
      <c r="I94">
        <f>IF(OR(H94="",Inputs!$B$4=""),"",MAX(1,INT((H94-Inputs!$B$4)/7)+1))</f>
        <v/>
      </c>
      <c r="J94" s="10">
        <f>IF(H94="",0,D94*E94)</f>
        <v/>
      </c>
    </row>
    <row r="95">
      <c r="A95" s="19" t="n"/>
      <c r="B95" s="19" t="n"/>
      <c r="C95" s="20" t="n"/>
      <c r="D95" s="12" t="n"/>
      <c r="E95" s="22" t="n"/>
      <c r="F95" s="23" t="n"/>
      <c r="G95" s="23" t="n"/>
      <c r="H95" s="27">
        <f>IF(OR(C95="",D95=""),"",C95+F95+G95)</f>
        <v/>
      </c>
      <c r="I95">
        <f>IF(OR(H95="",Inputs!$B$4=""),"",MAX(1,INT((H95-Inputs!$B$4)/7)+1))</f>
        <v/>
      </c>
      <c r="J95" s="10">
        <f>IF(H95="",0,D95*E95)</f>
        <v/>
      </c>
    </row>
    <row r="96">
      <c r="A96" s="19" t="n"/>
      <c r="B96" s="19" t="n"/>
      <c r="C96" s="20" t="n"/>
      <c r="D96" s="12" t="n"/>
      <c r="E96" s="22" t="n"/>
      <c r="F96" s="23" t="n"/>
      <c r="G96" s="23" t="n"/>
      <c r="H96" s="27">
        <f>IF(OR(C96="",D96=""),"",C96+F96+G96)</f>
        <v/>
      </c>
      <c r="I96">
        <f>IF(OR(H96="",Inputs!$B$4=""),"",MAX(1,INT((H96-Inputs!$B$4)/7)+1))</f>
        <v/>
      </c>
      <c r="J96" s="10">
        <f>IF(H96="",0,D96*E96)</f>
        <v/>
      </c>
    </row>
    <row r="97">
      <c r="A97" s="19" t="n"/>
      <c r="B97" s="19" t="n"/>
      <c r="C97" s="20" t="n"/>
      <c r="D97" s="12" t="n"/>
      <c r="E97" s="22" t="n"/>
      <c r="F97" s="23" t="n"/>
      <c r="G97" s="23" t="n"/>
      <c r="H97" s="27">
        <f>IF(OR(C97="",D97=""),"",C97+F97+G97)</f>
        <v/>
      </c>
      <c r="I97">
        <f>IF(OR(H97="",Inputs!$B$4=""),"",MAX(1,INT((H97-Inputs!$B$4)/7)+1))</f>
        <v/>
      </c>
      <c r="J97" s="10">
        <f>IF(H97="",0,D97*E97)</f>
        <v/>
      </c>
    </row>
    <row r="98">
      <c r="A98" s="19" t="n"/>
      <c r="B98" s="19" t="n"/>
      <c r="C98" s="20" t="n"/>
      <c r="D98" s="12" t="n"/>
      <c r="E98" s="22" t="n"/>
      <c r="F98" s="23" t="n"/>
      <c r="G98" s="23" t="n"/>
      <c r="H98" s="27">
        <f>IF(OR(C98="",D98=""),"",C98+F98+G98)</f>
        <v/>
      </c>
      <c r="I98">
        <f>IF(OR(H98="",Inputs!$B$4=""),"",MAX(1,INT((H98-Inputs!$B$4)/7)+1))</f>
        <v/>
      </c>
      <c r="J98" s="10">
        <f>IF(H98="",0,D98*E98)</f>
        <v/>
      </c>
    </row>
    <row r="99">
      <c r="A99" s="19" t="n"/>
      <c r="B99" s="19" t="n"/>
      <c r="C99" s="20" t="n"/>
      <c r="D99" s="12" t="n"/>
      <c r="E99" s="22" t="n"/>
      <c r="F99" s="23" t="n"/>
      <c r="G99" s="23" t="n"/>
      <c r="H99" s="27">
        <f>IF(OR(C99="",D99=""),"",C99+F99+G99)</f>
        <v/>
      </c>
      <c r="I99">
        <f>IF(OR(H99="",Inputs!$B$4=""),"",MAX(1,INT((H99-Inputs!$B$4)/7)+1))</f>
        <v/>
      </c>
      <c r="J99" s="10">
        <f>IF(H99="",0,D99*E99)</f>
        <v/>
      </c>
    </row>
    <row r="100">
      <c r="A100" s="19" t="n"/>
      <c r="B100" s="19" t="n"/>
      <c r="C100" s="20" t="n"/>
      <c r="D100" s="12" t="n"/>
      <c r="E100" s="22" t="n"/>
      <c r="F100" s="23" t="n"/>
      <c r="G100" s="23" t="n"/>
      <c r="H100" s="27">
        <f>IF(OR(C100="",D100=""),"",C100+F100+G100)</f>
        <v/>
      </c>
      <c r="I100">
        <f>IF(OR(H100="",Inputs!$B$4=""),"",MAX(1,INT((H100-Inputs!$B$4)/7)+1))</f>
        <v/>
      </c>
      <c r="J100" s="10">
        <f>IF(H100="",0,D100*E100)</f>
        <v/>
      </c>
    </row>
    <row r="101">
      <c r="A101" s="19" t="n"/>
      <c r="B101" s="19" t="n"/>
      <c r="C101" s="20" t="n"/>
      <c r="D101" s="12" t="n"/>
      <c r="E101" s="22" t="n"/>
      <c r="F101" s="23" t="n"/>
      <c r="G101" s="23" t="n"/>
      <c r="H101" s="27">
        <f>IF(OR(C101="",D101=""),"",C101+F101+G101)</f>
        <v/>
      </c>
      <c r="I101">
        <f>IF(OR(H101="",Inputs!$B$4=""),"",MAX(1,INT((H101-Inputs!$B$4)/7)+1))</f>
        <v/>
      </c>
      <c r="J101" s="10">
        <f>IF(H101="",0,D101*E101)</f>
        <v/>
      </c>
    </row>
    <row r="102">
      <c r="A102" s="19" t="n"/>
      <c r="B102" s="19" t="n"/>
      <c r="C102" s="20" t="n"/>
      <c r="D102" s="12" t="n"/>
      <c r="E102" s="22" t="n"/>
      <c r="F102" s="23" t="n"/>
      <c r="G102" s="23" t="n"/>
      <c r="H102" s="27">
        <f>IF(OR(C102="",D102=""),"",C102+F102+G102)</f>
        <v/>
      </c>
      <c r="I102">
        <f>IF(OR(H102="",Inputs!$B$4=""),"",MAX(1,INT((H102-Inputs!$B$4)/7)+1))</f>
        <v/>
      </c>
      <c r="J102" s="10">
        <f>IF(H102="",0,D102*E102)</f>
        <v/>
      </c>
    </row>
    <row r="103">
      <c r="A103" s="19" t="n"/>
      <c r="B103" s="19" t="n"/>
      <c r="C103" s="20" t="n"/>
      <c r="D103" s="12" t="n"/>
      <c r="E103" s="22" t="n"/>
      <c r="F103" s="23" t="n"/>
      <c r="G103" s="23" t="n"/>
      <c r="H103" s="27">
        <f>IF(OR(C103="",D103=""),"",C103+F103+G103)</f>
        <v/>
      </c>
      <c r="I103">
        <f>IF(OR(H103="",Inputs!$B$4=""),"",MAX(1,INT((H103-Inputs!$B$4)/7)+1))</f>
        <v/>
      </c>
      <c r="J103" s="10">
        <f>IF(H103="",0,D103*E103)</f>
        <v/>
      </c>
    </row>
    <row r="104">
      <c r="A104" s="19" t="n"/>
      <c r="B104" s="19" t="n"/>
      <c r="C104" s="20" t="n"/>
      <c r="D104" s="12" t="n"/>
      <c r="E104" s="22" t="n"/>
      <c r="F104" s="23" t="n"/>
      <c r="G104" s="23" t="n"/>
      <c r="H104" s="27">
        <f>IF(OR(C104="",D104=""),"",C104+F104+G104)</f>
        <v/>
      </c>
      <c r="I104">
        <f>IF(OR(H104="",Inputs!$B$4=""),"",MAX(1,INT((H104-Inputs!$B$4)/7)+1))</f>
        <v/>
      </c>
      <c r="J104" s="10">
        <f>IF(H104="",0,D104*E104)</f>
        <v/>
      </c>
    </row>
    <row r="105">
      <c r="A105" s="19" t="n"/>
      <c r="B105" s="19" t="n"/>
      <c r="C105" s="20" t="n"/>
      <c r="D105" s="12" t="n"/>
      <c r="E105" s="22" t="n"/>
      <c r="F105" s="23" t="n"/>
      <c r="G105" s="23" t="n"/>
      <c r="H105" s="27">
        <f>IF(OR(C105="",D105=""),"",C105+F105+G105)</f>
        <v/>
      </c>
      <c r="I105">
        <f>IF(OR(H105="",Inputs!$B$4=""),"",MAX(1,INT((H105-Inputs!$B$4)/7)+1))</f>
        <v/>
      </c>
      <c r="J105" s="10">
        <f>IF(H105="",0,D105*E105)</f>
        <v/>
      </c>
    </row>
    <row r="106">
      <c r="A106" s="9" t="inlineStr">
        <is>
          <t>Total</t>
        </is>
      </c>
      <c r="D106" s="10">
        <f>SUM(D6:D105)</f>
        <v/>
      </c>
      <c r="J106" s="10">
        <f>SUM(J6:J105)</f>
        <v/>
      </c>
    </row>
  </sheetData>
  <dataValidations count="1">
    <dataValidation sqref="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showDropDown="0" showInputMessage="0" showErrorMessage="0" allowBlank="1" type="list">
      <formula1>"Signed,Renewal,Pipeline"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0" customWidth="1" min="1" max="1"/>
    <col width="16" customWidth="1" min="2" max="2"/>
    <col width="14" customWidth="1" min="3" max="3"/>
    <col width="16" customWidth="1" min="4" max="4"/>
    <col width="14" customWidth="1" min="5" max="5"/>
    <col width="10" customWidth="1" min="6" max="6"/>
    <col width="10" customWidth="1" min="7" max="7"/>
    <col width="50" customWidth="1" min="8" max="8"/>
  </cols>
  <sheetData>
    <row r="1">
      <c r="A1" s="1" t="inlineStr">
        <is>
          <t>Payroll: pay runs in the window</t>
        </is>
      </c>
    </row>
    <row r="3">
      <c r="A3" t="inlineStr">
        <is>
          <t>First pay date in the window</t>
        </is>
      </c>
      <c r="B3" s="20" t="n"/>
      <c r="H3" s="2" t="inlineStr">
        <is>
          <t>The first payday on or after week 1 start</t>
        </is>
      </c>
    </row>
    <row r="4">
      <c r="A4" t="inlineStr">
        <is>
          <t>Days between pay dates</t>
        </is>
      </c>
      <c r="B4" s="23" t="n">
        <v>14</v>
      </c>
      <c r="H4" s="2" t="inlineStr">
        <is>
          <t>14 for biweekly, 7 for weekly</t>
        </is>
      </c>
    </row>
    <row r="5">
      <c r="A5" t="inlineStr">
        <is>
          <t>Net pay per run</t>
        </is>
      </c>
      <c r="B5" s="12" t="n"/>
      <c r="H5" s="2" t="inlineStr">
        <is>
          <t>What leaves the bank on payday</t>
        </is>
      </c>
    </row>
    <row r="6">
      <c r="A6" t="inlineStr">
        <is>
          <t>Payroll taxes per run</t>
        </is>
      </c>
      <c r="B6" s="12" t="n"/>
      <c r="H6" s="2" t="inlineStr">
        <is>
          <t>Withholding plus employer taxes, deposited after payday</t>
        </is>
      </c>
    </row>
    <row r="7">
      <c r="A7" t="inlineStr">
        <is>
          <t>Tax deposit lag (days after payday)</t>
        </is>
      </c>
      <c r="B7" s="23" t="n">
        <v>5</v>
      </c>
      <c r="H7" s="2" t="inlineStr">
        <is>
          <t>IRS semiweekly: Wed to Fri payday, due the following Wednesday (Pub 15)</t>
        </is>
      </c>
    </row>
    <row r="10">
      <c r="A10" s="21" t="inlineStr">
        <is>
          <t>Run</t>
        </is>
      </c>
      <c r="B10" s="21" t="inlineStr">
        <is>
          <t>Pay date</t>
        </is>
      </c>
      <c r="C10" s="21" t="inlineStr">
        <is>
          <t>Net pay</t>
        </is>
      </c>
      <c r="D10" s="21" t="inlineStr">
        <is>
          <t>Tax deposit date</t>
        </is>
      </c>
      <c r="E10" s="21" t="inlineStr">
        <is>
          <t>Payroll taxes</t>
        </is>
      </c>
      <c r="F10" s="21" t="inlineStr">
        <is>
          <t>Pay week</t>
        </is>
      </c>
      <c r="G10" s="21" t="inlineStr">
        <is>
          <t>Tax week</t>
        </is>
      </c>
      <c r="H10" s="2" t="inlineStr">
        <is>
          <t>Net pay and taxes are yellow: overwrite a row for a bonus run, a raise or a new hire wave.</t>
        </is>
      </c>
    </row>
    <row r="11">
      <c r="A11" t="n">
        <v>1</v>
      </c>
      <c r="B11" s="27">
        <f>IF($B$3="","",$B$3+(A11-1)*$B$4)</f>
        <v/>
      </c>
      <c r="C11" s="12">
        <f>IF(B11="",0,$B$5)</f>
        <v/>
      </c>
      <c r="D11" s="27">
        <f>IF(B11="","",B11+$B$7)</f>
        <v/>
      </c>
      <c r="E11" s="12">
        <f>IF(B11="",0,$B$6)</f>
        <v/>
      </c>
      <c r="F11">
        <f>IF(OR(B11="",Inputs!$B$4=""),"",INT((B11-Inputs!$B$4)/7)+1)</f>
        <v/>
      </c>
      <c r="G11">
        <f>IF(OR(D11="",Inputs!$B$4=""),"",INT((D11-Inputs!$B$4)/7)+1)</f>
        <v/>
      </c>
    </row>
    <row r="12">
      <c r="A12" t="n">
        <v>2</v>
      </c>
      <c r="B12" s="27">
        <f>IF($B$3="","",$B$3+(A12-1)*$B$4)</f>
        <v/>
      </c>
      <c r="C12" s="12">
        <f>IF(B12="",0,$B$5)</f>
        <v/>
      </c>
      <c r="D12" s="27">
        <f>IF(B12="","",B12+$B$7)</f>
        <v/>
      </c>
      <c r="E12" s="12">
        <f>IF(B12="",0,$B$6)</f>
        <v/>
      </c>
      <c r="F12">
        <f>IF(OR(B12="",Inputs!$B$4=""),"",INT((B12-Inputs!$B$4)/7)+1)</f>
        <v/>
      </c>
      <c r="G12">
        <f>IF(OR(D12="",Inputs!$B$4=""),"",INT((D12-Inputs!$B$4)/7)+1)</f>
        <v/>
      </c>
    </row>
    <row r="13">
      <c r="A13" t="n">
        <v>3</v>
      </c>
      <c r="B13" s="27">
        <f>IF($B$3="","",$B$3+(A13-1)*$B$4)</f>
        <v/>
      </c>
      <c r="C13" s="12">
        <f>IF(B13="",0,$B$5)</f>
        <v/>
      </c>
      <c r="D13" s="27">
        <f>IF(B13="","",B13+$B$7)</f>
        <v/>
      </c>
      <c r="E13" s="12">
        <f>IF(B13="",0,$B$6)</f>
        <v/>
      </c>
      <c r="F13">
        <f>IF(OR(B13="",Inputs!$B$4=""),"",INT((B13-Inputs!$B$4)/7)+1)</f>
        <v/>
      </c>
      <c r="G13">
        <f>IF(OR(D13="",Inputs!$B$4=""),"",INT((D13-Inputs!$B$4)/7)+1)</f>
        <v/>
      </c>
    </row>
    <row r="14">
      <c r="A14" t="n">
        <v>4</v>
      </c>
      <c r="B14" s="27">
        <f>IF($B$3="","",$B$3+(A14-1)*$B$4)</f>
        <v/>
      </c>
      <c r="C14" s="12">
        <f>IF(B14="",0,$B$5)</f>
        <v/>
      </c>
      <c r="D14" s="27">
        <f>IF(B14="","",B14+$B$7)</f>
        <v/>
      </c>
      <c r="E14" s="12">
        <f>IF(B14="",0,$B$6)</f>
        <v/>
      </c>
      <c r="F14">
        <f>IF(OR(B14="",Inputs!$B$4=""),"",INT((B14-Inputs!$B$4)/7)+1)</f>
        <v/>
      </c>
      <c r="G14">
        <f>IF(OR(D14="",Inputs!$B$4=""),"",INT((D14-Inputs!$B$4)/7)+1)</f>
        <v/>
      </c>
    </row>
    <row r="15">
      <c r="A15" t="n">
        <v>5</v>
      </c>
      <c r="B15" s="27">
        <f>IF($B$3="","",$B$3+(A15-1)*$B$4)</f>
        <v/>
      </c>
      <c r="C15" s="12">
        <f>IF(B15="",0,$B$5)</f>
        <v/>
      </c>
      <c r="D15" s="27">
        <f>IF(B15="","",B15+$B$7)</f>
        <v/>
      </c>
      <c r="E15" s="12">
        <f>IF(B15="",0,$B$6)</f>
        <v/>
      </c>
      <c r="F15">
        <f>IF(OR(B15="",Inputs!$B$4=""),"",INT((B15-Inputs!$B$4)/7)+1)</f>
        <v/>
      </c>
      <c r="G15">
        <f>IF(OR(D15="",Inputs!$B$4=""),"",INT((D15-Inputs!$B$4)/7)+1)</f>
        <v/>
      </c>
    </row>
    <row r="16">
      <c r="A16" t="n">
        <v>6</v>
      </c>
      <c r="B16" s="27">
        <f>IF($B$3="","",$B$3+(A16-1)*$B$4)</f>
        <v/>
      </c>
      <c r="C16" s="12">
        <f>IF(B16="",0,$B$5)</f>
        <v/>
      </c>
      <c r="D16" s="27">
        <f>IF(B16="","",B16+$B$7)</f>
        <v/>
      </c>
      <c r="E16" s="12">
        <f>IF(B16="",0,$B$6)</f>
        <v/>
      </c>
      <c r="F16">
        <f>IF(OR(B16="",Inputs!$B$4=""),"",INT((B16-Inputs!$B$4)/7)+1)</f>
        <v/>
      </c>
      <c r="G16">
        <f>IF(OR(D16="",Inputs!$B$4=""),"",INT((D16-Inputs!$B$4)/7)+1)</f>
        <v/>
      </c>
    </row>
    <row r="17">
      <c r="A17" t="n">
        <v>7</v>
      </c>
      <c r="B17" s="27">
        <f>IF($B$3="","",$B$3+(A17-1)*$B$4)</f>
        <v/>
      </c>
      <c r="C17" s="12">
        <f>IF(B17="",0,$B$5)</f>
        <v/>
      </c>
      <c r="D17" s="27">
        <f>IF(B17="","",B17+$B$7)</f>
        <v/>
      </c>
      <c r="E17" s="12">
        <f>IF(B17="",0,$B$6)</f>
        <v/>
      </c>
      <c r="F17">
        <f>IF(OR(B17="",Inputs!$B$4=""),"",INT((B17-Inputs!$B$4)/7)+1)</f>
        <v/>
      </c>
      <c r="G17">
        <f>IF(OR(D17="",Inputs!$B$4=""),"",INT((D17-Inputs!$B$4)/7)+1)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6"/>
  <sheetViews>
    <sheetView workbookViewId="0">
      <selection activeCell="A1" sqref="A1"/>
    </sheetView>
  </sheetViews>
  <sheetFormatPr baseColWidth="8" defaultRowHeight="15"/>
  <cols>
    <col width="28" customWidth="1" min="1" max="1"/>
    <col width="24" customWidth="1" min="2" max="2"/>
    <col width="14" customWidth="1" min="3" max="3"/>
    <col width="14" customWidth="1" min="4" max="4"/>
    <col width="16" customWidth="1" min="5" max="5"/>
    <col width="14" customWidth="1" min="6" max="6"/>
    <col width="8" customWidth="1" min="7" max="7"/>
  </cols>
  <sheetData>
    <row r="1">
      <c r="A1" s="1" t="inlineStr">
        <is>
          <t>AP: open bills and their pay dates</t>
        </is>
      </c>
    </row>
    <row r="2">
      <c r="A2" s="2" t="inlineStr">
        <is>
          <t>Paste open bills. Leave the override blank to pay on the due date, or enter a date to hold or speed up a payment.</t>
        </is>
      </c>
    </row>
    <row r="5">
      <c r="A5" s="21" t="inlineStr">
        <is>
          <t>Vendor</t>
        </is>
      </c>
      <c r="B5" s="21" t="inlineStr">
        <is>
          <t>Bill</t>
        </is>
      </c>
      <c r="C5" s="21" t="inlineStr">
        <is>
          <t>Amount</t>
        </is>
      </c>
      <c r="D5" s="21" t="inlineStr">
        <is>
          <t>Due date</t>
        </is>
      </c>
      <c r="E5" s="21" t="inlineStr">
        <is>
          <t>Pay date override</t>
        </is>
      </c>
      <c r="F5" s="21" t="inlineStr">
        <is>
          <t>Pay date</t>
        </is>
      </c>
      <c r="G5" s="21" t="inlineStr">
        <is>
          <t>Week</t>
        </is>
      </c>
    </row>
    <row r="6">
      <c r="A6" s="19" t="n"/>
      <c r="B6" s="19" t="n"/>
      <c r="C6" s="12" t="n"/>
      <c r="D6" s="20" t="n"/>
      <c r="E6" s="20" t="n"/>
      <c r="F6" s="27">
        <f>IF(C6="","",IF(E6="",D6,E6))</f>
        <v/>
      </c>
      <c r="G6">
        <f>IF(OR(F6="",Inputs!$B$4=""),"",MAX(1,INT((F6-Inputs!$B$4)/7)+1))</f>
        <v/>
      </c>
    </row>
    <row r="7">
      <c r="A7" s="19" t="n"/>
      <c r="B7" s="19" t="n"/>
      <c r="C7" s="12" t="n"/>
      <c r="D7" s="20" t="n"/>
      <c r="E7" s="20" t="n"/>
      <c r="F7" s="27">
        <f>IF(C7="","",IF(E7="",D7,E7))</f>
        <v/>
      </c>
      <c r="G7">
        <f>IF(OR(F7="",Inputs!$B$4=""),"",MAX(1,INT((F7-Inputs!$B$4)/7)+1))</f>
        <v/>
      </c>
    </row>
    <row r="8">
      <c r="A8" s="19" t="n"/>
      <c r="B8" s="19" t="n"/>
      <c r="C8" s="12" t="n"/>
      <c r="D8" s="20" t="n"/>
      <c r="E8" s="20" t="n"/>
      <c r="F8" s="27">
        <f>IF(C8="","",IF(E8="",D8,E8))</f>
        <v/>
      </c>
      <c r="G8">
        <f>IF(OR(F8="",Inputs!$B$4=""),"",MAX(1,INT((F8-Inputs!$B$4)/7)+1))</f>
        <v/>
      </c>
    </row>
    <row r="9">
      <c r="A9" s="19" t="n"/>
      <c r="B9" s="19" t="n"/>
      <c r="C9" s="12" t="n"/>
      <c r="D9" s="20" t="n"/>
      <c r="E9" s="20" t="n"/>
      <c r="F9" s="27">
        <f>IF(C9="","",IF(E9="",D9,E9))</f>
        <v/>
      </c>
      <c r="G9">
        <f>IF(OR(F9="",Inputs!$B$4=""),"",MAX(1,INT((F9-Inputs!$B$4)/7)+1))</f>
        <v/>
      </c>
    </row>
    <row r="10">
      <c r="A10" s="19" t="n"/>
      <c r="B10" s="19" t="n"/>
      <c r="C10" s="12" t="n"/>
      <c r="D10" s="20" t="n"/>
      <c r="E10" s="20" t="n"/>
      <c r="F10" s="27">
        <f>IF(C10="","",IF(E10="",D10,E10))</f>
        <v/>
      </c>
      <c r="G10">
        <f>IF(OR(F10="",Inputs!$B$4=""),"",MAX(1,INT((F10-Inputs!$B$4)/7)+1))</f>
        <v/>
      </c>
    </row>
    <row r="11">
      <c r="A11" s="19" t="n"/>
      <c r="B11" s="19" t="n"/>
      <c r="C11" s="12" t="n"/>
      <c r="D11" s="20" t="n"/>
      <c r="E11" s="20" t="n"/>
      <c r="F11" s="27">
        <f>IF(C11="","",IF(E11="",D11,E11))</f>
        <v/>
      </c>
      <c r="G11">
        <f>IF(OR(F11="",Inputs!$B$4=""),"",MAX(1,INT((F11-Inputs!$B$4)/7)+1))</f>
        <v/>
      </c>
    </row>
    <row r="12">
      <c r="A12" s="19" t="n"/>
      <c r="B12" s="19" t="n"/>
      <c r="C12" s="12" t="n"/>
      <c r="D12" s="20" t="n"/>
      <c r="E12" s="20" t="n"/>
      <c r="F12" s="27">
        <f>IF(C12="","",IF(E12="",D12,E12))</f>
        <v/>
      </c>
      <c r="G12">
        <f>IF(OR(F12="",Inputs!$B$4=""),"",MAX(1,INT((F12-Inputs!$B$4)/7)+1))</f>
        <v/>
      </c>
    </row>
    <row r="13">
      <c r="A13" s="19" t="n"/>
      <c r="B13" s="19" t="n"/>
      <c r="C13" s="12" t="n"/>
      <c r="D13" s="20" t="n"/>
      <c r="E13" s="20" t="n"/>
      <c r="F13" s="27">
        <f>IF(C13="","",IF(E13="",D13,E13))</f>
        <v/>
      </c>
      <c r="G13">
        <f>IF(OR(F13="",Inputs!$B$4=""),"",MAX(1,INT((F13-Inputs!$B$4)/7)+1))</f>
        <v/>
      </c>
    </row>
    <row r="14">
      <c r="A14" s="19" t="n"/>
      <c r="B14" s="19" t="n"/>
      <c r="C14" s="12" t="n"/>
      <c r="D14" s="20" t="n"/>
      <c r="E14" s="20" t="n"/>
      <c r="F14" s="27">
        <f>IF(C14="","",IF(E14="",D14,E14))</f>
        <v/>
      </c>
      <c r="G14">
        <f>IF(OR(F14="",Inputs!$B$4=""),"",MAX(1,INT((F14-Inputs!$B$4)/7)+1))</f>
        <v/>
      </c>
    </row>
    <row r="15">
      <c r="A15" s="19" t="n"/>
      <c r="B15" s="19" t="n"/>
      <c r="C15" s="12" t="n"/>
      <c r="D15" s="20" t="n"/>
      <c r="E15" s="20" t="n"/>
      <c r="F15" s="27">
        <f>IF(C15="","",IF(E15="",D15,E15))</f>
        <v/>
      </c>
      <c r="G15">
        <f>IF(OR(F15="",Inputs!$B$4=""),"",MAX(1,INT((F15-Inputs!$B$4)/7)+1))</f>
        <v/>
      </c>
    </row>
    <row r="16">
      <c r="A16" s="19" t="n"/>
      <c r="B16" s="19" t="n"/>
      <c r="C16" s="12" t="n"/>
      <c r="D16" s="20" t="n"/>
      <c r="E16" s="20" t="n"/>
      <c r="F16" s="27">
        <f>IF(C16="","",IF(E16="",D16,E16))</f>
        <v/>
      </c>
      <c r="G16">
        <f>IF(OR(F16="",Inputs!$B$4=""),"",MAX(1,INT((F16-Inputs!$B$4)/7)+1))</f>
        <v/>
      </c>
    </row>
    <row r="17">
      <c r="A17" s="19" t="n"/>
      <c r="B17" s="19" t="n"/>
      <c r="C17" s="12" t="n"/>
      <c r="D17" s="20" t="n"/>
      <c r="E17" s="20" t="n"/>
      <c r="F17" s="27">
        <f>IF(C17="","",IF(E17="",D17,E17))</f>
        <v/>
      </c>
      <c r="G17">
        <f>IF(OR(F17="",Inputs!$B$4=""),"",MAX(1,INT((F17-Inputs!$B$4)/7)+1))</f>
        <v/>
      </c>
    </row>
    <row r="18">
      <c r="A18" s="19" t="n"/>
      <c r="B18" s="19" t="n"/>
      <c r="C18" s="12" t="n"/>
      <c r="D18" s="20" t="n"/>
      <c r="E18" s="20" t="n"/>
      <c r="F18" s="27">
        <f>IF(C18="","",IF(E18="",D18,E18))</f>
        <v/>
      </c>
      <c r="G18">
        <f>IF(OR(F18="",Inputs!$B$4=""),"",MAX(1,INT((F18-Inputs!$B$4)/7)+1))</f>
        <v/>
      </c>
    </row>
    <row r="19">
      <c r="A19" s="19" t="n"/>
      <c r="B19" s="19" t="n"/>
      <c r="C19" s="12" t="n"/>
      <c r="D19" s="20" t="n"/>
      <c r="E19" s="20" t="n"/>
      <c r="F19" s="27">
        <f>IF(C19="","",IF(E19="",D19,E19))</f>
        <v/>
      </c>
      <c r="G19">
        <f>IF(OR(F19="",Inputs!$B$4=""),"",MAX(1,INT((F19-Inputs!$B$4)/7)+1))</f>
        <v/>
      </c>
    </row>
    <row r="20">
      <c r="A20" s="19" t="n"/>
      <c r="B20" s="19" t="n"/>
      <c r="C20" s="12" t="n"/>
      <c r="D20" s="20" t="n"/>
      <c r="E20" s="20" t="n"/>
      <c r="F20" s="27">
        <f>IF(C20="","",IF(E20="",D20,E20))</f>
        <v/>
      </c>
      <c r="G20">
        <f>IF(OR(F20="",Inputs!$B$4=""),"",MAX(1,INT((F20-Inputs!$B$4)/7)+1))</f>
        <v/>
      </c>
    </row>
    <row r="21">
      <c r="A21" s="19" t="n"/>
      <c r="B21" s="19" t="n"/>
      <c r="C21" s="12" t="n"/>
      <c r="D21" s="20" t="n"/>
      <c r="E21" s="20" t="n"/>
      <c r="F21" s="27">
        <f>IF(C21="","",IF(E21="",D21,E21))</f>
        <v/>
      </c>
      <c r="G21">
        <f>IF(OR(F21="",Inputs!$B$4=""),"",MAX(1,INT((F21-Inputs!$B$4)/7)+1))</f>
        <v/>
      </c>
    </row>
    <row r="22">
      <c r="A22" s="19" t="n"/>
      <c r="B22" s="19" t="n"/>
      <c r="C22" s="12" t="n"/>
      <c r="D22" s="20" t="n"/>
      <c r="E22" s="20" t="n"/>
      <c r="F22" s="27">
        <f>IF(C22="","",IF(E22="",D22,E22))</f>
        <v/>
      </c>
      <c r="G22">
        <f>IF(OR(F22="",Inputs!$B$4=""),"",MAX(1,INT((F22-Inputs!$B$4)/7)+1))</f>
        <v/>
      </c>
    </row>
    <row r="23">
      <c r="A23" s="19" t="n"/>
      <c r="B23" s="19" t="n"/>
      <c r="C23" s="12" t="n"/>
      <c r="D23" s="20" t="n"/>
      <c r="E23" s="20" t="n"/>
      <c r="F23" s="27">
        <f>IF(C23="","",IF(E23="",D23,E23))</f>
        <v/>
      </c>
      <c r="G23">
        <f>IF(OR(F23="",Inputs!$B$4=""),"",MAX(1,INT((F23-Inputs!$B$4)/7)+1))</f>
        <v/>
      </c>
    </row>
    <row r="24">
      <c r="A24" s="19" t="n"/>
      <c r="B24" s="19" t="n"/>
      <c r="C24" s="12" t="n"/>
      <c r="D24" s="20" t="n"/>
      <c r="E24" s="20" t="n"/>
      <c r="F24" s="27">
        <f>IF(C24="","",IF(E24="",D24,E24))</f>
        <v/>
      </c>
      <c r="G24">
        <f>IF(OR(F24="",Inputs!$B$4=""),"",MAX(1,INT((F24-Inputs!$B$4)/7)+1))</f>
        <v/>
      </c>
    </row>
    <row r="25">
      <c r="A25" s="19" t="n"/>
      <c r="B25" s="19" t="n"/>
      <c r="C25" s="12" t="n"/>
      <c r="D25" s="20" t="n"/>
      <c r="E25" s="20" t="n"/>
      <c r="F25" s="27">
        <f>IF(C25="","",IF(E25="",D25,E25))</f>
        <v/>
      </c>
      <c r="G25">
        <f>IF(OR(F25="",Inputs!$B$4=""),"",MAX(1,INT((F25-Inputs!$B$4)/7)+1))</f>
        <v/>
      </c>
    </row>
    <row r="26">
      <c r="A26" s="19" t="n"/>
      <c r="B26" s="19" t="n"/>
      <c r="C26" s="12" t="n"/>
      <c r="D26" s="20" t="n"/>
      <c r="E26" s="20" t="n"/>
      <c r="F26" s="27">
        <f>IF(C26="","",IF(E26="",D26,E26))</f>
        <v/>
      </c>
      <c r="G26">
        <f>IF(OR(F26="",Inputs!$B$4=""),"",MAX(1,INT((F26-Inputs!$B$4)/7)+1))</f>
        <v/>
      </c>
    </row>
    <row r="27">
      <c r="A27" s="19" t="n"/>
      <c r="B27" s="19" t="n"/>
      <c r="C27" s="12" t="n"/>
      <c r="D27" s="20" t="n"/>
      <c r="E27" s="20" t="n"/>
      <c r="F27" s="27">
        <f>IF(C27="","",IF(E27="",D27,E27))</f>
        <v/>
      </c>
      <c r="G27">
        <f>IF(OR(F27="",Inputs!$B$4=""),"",MAX(1,INT((F27-Inputs!$B$4)/7)+1))</f>
        <v/>
      </c>
    </row>
    <row r="28">
      <c r="A28" s="19" t="n"/>
      <c r="B28" s="19" t="n"/>
      <c r="C28" s="12" t="n"/>
      <c r="D28" s="20" t="n"/>
      <c r="E28" s="20" t="n"/>
      <c r="F28" s="27">
        <f>IF(C28="","",IF(E28="",D28,E28))</f>
        <v/>
      </c>
      <c r="G28">
        <f>IF(OR(F28="",Inputs!$B$4=""),"",MAX(1,INT((F28-Inputs!$B$4)/7)+1))</f>
        <v/>
      </c>
    </row>
    <row r="29">
      <c r="A29" s="19" t="n"/>
      <c r="B29" s="19" t="n"/>
      <c r="C29" s="12" t="n"/>
      <c r="D29" s="20" t="n"/>
      <c r="E29" s="20" t="n"/>
      <c r="F29" s="27">
        <f>IF(C29="","",IF(E29="",D29,E29))</f>
        <v/>
      </c>
      <c r="G29">
        <f>IF(OR(F29="",Inputs!$B$4=""),"",MAX(1,INT((F29-Inputs!$B$4)/7)+1))</f>
        <v/>
      </c>
    </row>
    <row r="30">
      <c r="A30" s="19" t="n"/>
      <c r="B30" s="19" t="n"/>
      <c r="C30" s="12" t="n"/>
      <c r="D30" s="20" t="n"/>
      <c r="E30" s="20" t="n"/>
      <c r="F30" s="27">
        <f>IF(C30="","",IF(E30="",D30,E30))</f>
        <v/>
      </c>
      <c r="G30">
        <f>IF(OR(F30="",Inputs!$B$4=""),"",MAX(1,INT((F30-Inputs!$B$4)/7)+1))</f>
        <v/>
      </c>
    </row>
    <row r="31">
      <c r="A31" s="19" t="n"/>
      <c r="B31" s="19" t="n"/>
      <c r="C31" s="12" t="n"/>
      <c r="D31" s="20" t="n"/>
      <c r="E31" s="20" t="n"/>
      <c r="F31" s="27">
        <f>IF(C31="","",IF(E31="",D31,E31))</f>
        <v/>
      </c>
      <c r="G31">
        <f>IF(OR(F31="",Inputs!$B$4=""),"",MAX(1,INT((F31-Inputs!$B$4)/7)+1))</f>
        <v/>
      </c>
    </row>
    <row r="32">
      <c r="A32" s="19" t="n"/>
      <c r="B32" s="19" t="n"/>
      <c r="C32" s="12" t="n"/>
      <c r="D32" s="20" t="n"/>
      <c r="E32" s="20" t="n"/>
      <c r="F32" s="27">
        <f>IF(C32="","",IF(E32="",D32,E32))</f>
        <v/>
      </c>
      <c r="G32">
        <f>IF(OR(F32="",Inputs!$B$4=""),"",MAX(1,INT((F32-Inputs!$B$4)/7)+1))</f>
        <v/>
      </c>
    </row>
    <row r="33">
      <c r="A33" s="19" t="n"/>
      <c r="B33" s="19" t="n"/>
      <c r="C33" s="12" t="n"/>
      <c r="D33" s="20" t="n"/>
      <c r="E33" s="20" t="n"/>
      <c r="F33" s="27">
        <f>IF(C33="","",IF(E33="",D33,E33))</f>
        <v/>
      </c>
      <c r="G33">
        <f>IF(OR(F33="",Inputs!$B$4=""),"",MAX(1,INT((F33-Inputs!$B$4)/7)+1))</f>
        <v/>
      </c>
    </row>
    <row r="34">
      <c r="A34" s="19" t="n"/>
      <c r="B34" s="19" t="n"/>
      <c r="C34" s="12" t="n"/>
      <c r="D34" s="20" t="n"/>
      <c r="E34" s="20" t="n"/>
      <c r="F34" s="27">
        <f>IF(C34="","",IF(E34="",D34,E34))</f>
        <v/>
      </c>
      <c r="G34">
        <f>IF(OR(F34="",Inputs!$B$4=""),"",MAX(1,INT((F34-Inputs!$B$4)/7)+1))</f>
        <v/>
      </c>
    </row>
    <row r="35">
      <c r="A35" s="19" t="n"/>
      <c r="B35" s="19" t="n"/>
      <c r="C35" s="12" t="n"/>
      <c r="D35" s="20" t="n"/>
      <c r="E35" s="20" t="n"/>
      <c r="F35" s="27">
        <f>IF(C35="","",IF(E35="",D35,E35))</f>
        <v/>
      </c>
      <c r="G35">
        <f>IF(OR(F35="",Inputs!$B$4=""),"",MAX(1,INT((F35-Inputs!$B$4)/7)+1))</f>
        <v/>
      </c>
    </row>
    <row r="36">
      <c r="A36" s="19" t="n"/>
      <c r="B36" s="19" t="n"/>
      <c r="C36" s="12" t="n"/>
      <c r="D36" s="20" t="n"/>
      <c r="E36" s="20" t="n"/>
      <c r="F36" s="27">
        <f>IF(C36="","",IF(E36="",D36,E36))</f>
        <v/>
      </c>
      <c r="G36">
        <f>IF(OR(F36="",Inputs!$B$4=""),"",MAX(1,INT((F36-Inputs!$B$4)/7)+1))</f>
        <v/>
      </c>
    </row>
    <row r="37">
      <c r="A37" s="19" t="n"/>
      <c r="B37" s="19" t="n"/>
      <c r="C37" s="12" t="n"/>
      <c r="D37" s="20" t="n"/>
      <c r="E37" s="20" t="n"/>
      <c r="F37" s="27">
        <f>IF(C37="","",IF(E37="",D37,E37))</f>
        <v/>
      </c>
      <c r="G37">
        <f>IF(OR(F37="",Inputs!$B$4=""),"",MAX(1,INT((F37-Inputs!$B$4)/7)+1))</f>
        <v/>
      </c>
    </row>
    <row r="38">
      <c r="A38" s="19" t="n"/>
      <c r="B38" s="19" t="n"/>
      <c r="C38" s="12" t="n"/>
      <c r="D38" s="20" t="n"/>
      <c r="E38" s="20" t="n"/>
      <c r="F38" s="27">
        <f>IF(C38="","",IF(E38="",D38,E38))</f>
        <v/>
      </c>
      <c r="G38">
        <f>IF(OR(F38="",Inputs!$B$4=""),"",MAX(1,INT((F38-Inputs!$B$4)/7)+1))</f>
        <v/>
      </c>
    </row>
    <row r="39">
      <c r="A39" s="19" t="n"/>
      <c r="B39" s="19" t="n"/>
      <c r="C39" s="12" t="n"/>
      <c r="D39" s="20" t="n"/>
      <c r="E39" s="20" t="n"/>
      <c r="F39" s="27">
        <f>IF(C39="","",IF(E39="",D39,E39))</f>
        <v/>
      </c>
      <c r="G39">
        <f>IF(OR(F39="",Inputs!$B$4=""),"",MAX(1,INT((F39-Inputs!$B$4)/7)+1))</f>
        <v/>
      </c>
    </row>
    <row r="40">
      <c r="A40" s="19" t="n"/>
      <c r="B40" s="19" t="n"/>
      <c r="C40" s="12" t="n"/>
      <c r="D40" s="20" t="n"/>
      <c r="E40" s="20" t="n"/>
      <c r="F40" s="27">
        <f>IF(C40="","",IF(E40="",D40,E40))</f>
        <v/>
      </c>
      <c r="G40">
        <f>IF(OR(F40="",Inputs!$B$4=""),"",MAX(1,INT((F40-Inputs!$B$4)/7)+1))</f>
        <v/>
      </c>
    </row>
    <row r="41">
      <c r="A41" s="19" t="n"/>
      <c r="B41" s="19" t="n"/>
      <c r="C41" s="12" t="n"/>
      <c r="D41" s="20" t="n"/>
      <c r="E41" s="20" t="n"/>
      <c r="F41" s="27">
        <f>IF(C41="","",IF(E41="",D41,E41))</f>
        <v/>
      </c>
      <c r="G41">
        <f>IF(OR(F41="",Inputs!$B$4=""),"",MAX(1,INT((F41-Inputs!$B$4)/7)+1))</f>
        <v/>
      </c>
    </row>
    <row r="42">
      <c r="A42" s="19" t="n"/>
      <c r="B42" s="19" t="n"/>
      <c r="C42" s="12" t="n"/>
      <c r="D42" s="20" t="n"/>
      <c r="E42" s="20" t="n"/>
      <c r="F42" s="27">
        <f>IF(C42="","",IF(E42="",D42,E42))</f>
        <v/>
      </c>
      <c r="G42">
        <f>IF(OR(F42="",Inputs!$B$4=""),"",MAX(1,INT((F42-Inputs!$B$4)/7)+1))</f>
        <v/>
      </c>
    </row>
    <row r="43">
      <c r="A43" s="19" t="n"/>
      <c r="B43" s="19" t="n"/>
      <c r="C43" s="12" t="n"/>
      <c r="D43" s="20" t="n"/>
      <c r="E43" s="20" t="n"/>
      <c r="F43" s="27">
        <f>IF(C43="","",IF(E43="",D43,E43))</f>
        <v/>
      </c>
      <c r="G43">
        <f>IF(OR(F43="",Inputs!$B$4=""),"",MAX(1,INT((F43-Inputs!$B$4)/7)+1))</f>
        <v/>
      </c>
    </row>
    <row r="44">
      <c r="A44" s="19" t="n"/>
      <c r="B44" s="19" t="n"/>
      <c r="C44" s="12" t="n"/>
      <c r="D44" s="20" t="n"/>
      <c r="E44" s="20" t="n"/>
      <c r="F44" s="27">
        <f>IF(C44="","",IF(E44="",D44,E44))</f>
        <v/>
      </c>
      <c r="G44">
        <f>IF(OR(F44="",Inputs!$B$4=""),"",MAX(1,INT((F44-Inputs!$B$4)/7)+1))</f>
        <v/>
      </c>
    </row>
    <row r="45">
      <c r="A45" s="19" t="n"/>
      <c r="B45" s="19" t="n"/>
      <c r="C45" s="12" t="n"/>
      <c r="D45" s="20" t="n"/>
      <c r="E45" s="20" t="n"/>
      <c r="F45" s="27">
        <f>IF(C45="","",IF(E45="",D45,E45))</f>
        <v/>
      </c>
      <c r="G45">
        <f>IF(OR(F45="",Inputs!$B$4=""),"",MAX(1,INT((F45-Inputs!$B$4)/7)+1))</f>
        <v/>
      </c>
    </row>
    <row r="46">
      <c r="A46" s="19" t="n"/>
      <c r="B46" s="19" t="n"/>
      <c r="C46" s="12" t="n"/>
      <c r="D46" s="20" t="n"/>
      <c r="E46" s="20" t="n"/>
      <c r="F46" s="27">
        <f>IF(C46="","",IF(E46="",D46,E46))</f>
        <v/>
      </c>
      <c r="G46">
        <f>IF(OR(F46="",Inputs!$B$4=""),"",MAX(1,INT((F46-Inputs!$B$4)/7)+1))</f>
        <v/>
      </c>
    </row>
    <row r="47">
      <c r="A47" s="19" t="n"/>
      <c r="B47" s="19" t="n"/>
      <c r="C47" s="12" t="n"/>
      <c r="D47" s="20" t="n"/>
      <c r="E47" s="20" t="n"/>
      <c r="F47" s="27">
        <f>IF(C47="","",IF(E47="",D47,E47))</f>
        <v/>
      </c>
      <c r="G47">
        <f>IF(OR(F47="",Inputs!$B$4=""),"",MAX(1,INT((F47-Inputs!$B$4)/7)+1))</f>
        <v/>
      </c>
    </row>
    <row r="48">
      <c r="A48" s="19" t="n"/>
      <c r="B48" s="19" t="n"/>
      <c r="C48" s="12" t="n"/>
      <c r="D48" s="20" t="n"/>
      <c r="E48" s="20" t="n"/>
      <c r="F48" s="27">
        <f>IF(C48="","",IF(E48="",D48,E48))</f>
        <v/>
      </c>
      <c r="G48">
        <f>IF(OR(F48="",Inputs!$B$4=""),"",MAX(1,INT((F48-Inputs!$B$4)/7)+1))</f>
        <v/>
      </c>
    </row>
    <row r="49">
      <c r="A49" s="19" t="n"/>
      <c r="B49" s="19" t="n"/>
      <c r="C49" s="12" t="n"/>
      <c r="D49" s="20" t="n"/>
      <c r="E49" s="20" t="n"/>
      <c r="F49" s="27">
        <f>IF(C49="","",IF(E49="",D49,E49))</f>
        <v/>
      </c>
      <c r="G49">
        <f>IF(OR(F49="",Inputs!$B$4=""),"",MAX(1,INT((F49-Inputs!$B$4)/7)+1))</f>
        <v/>
      </c>
    </row>
    <row r="50">
      <c r="A50" s="19" t="n"/>
      <c r="B50" s="19" t="n"/>
      <c r="C50" s="12" t="n"/>
      <c r="D50" s="20" t="n"/>
      <c r="E50" s="20" t="n"/>
      <c r="F50" s="27">
        <f>IF(C50="","",IF(E50="",D50,E50))</f>
        <v/>
      </c>
      <c r="G50">
        <f>IF(OR(F50="",Inputs!$B$4=""),"",MAX(1,INT((F50-Inputs!$B$4)/7)+1))</f>
        <v/>
      </c>
    </row>
    <row r="51">
      <c r="A51" s="19" t="n"/>
      <c r="B51" s="19" t="n"/>
      <c r="C51" s="12" t="n"/>
      <c r="D51" s="20" t="n"/>
      <c r="E51" s="20" t="n"/>
      <c r="F51" s="27">
        <f>IF(C51="","",IF(E51="",D51,E51))</f>
        <v/>
      </c>
      <c r="G51">
        <f>IF(OR(F51="",Inputs!$B$4=""),"",MAX(1,INT((F51-Inputs!$B$4)/7)+1))</f>
        <v/>
      </c>
    </row>
    <row r="52">
      <c r="A52" s="19" t="n"/>
      <c r="B52" s="19" t="n"/>
      <c r="C52" s="12" t="n"/>
      <c r="D52" s="20" t="n"/>
      <c r="E52" s="20" t="n"/>
      <c r="F52" s="27">
        <f>IF(C52="","",IF(E52="",D52,E52))</f>
        <v/>
      </c>
      <c r="G52">
        <f>IF(OR(F52="",Inputs!$B$4=""),"",MAX(1,INT((F52-Inputs!$B$4)/7)+1))</f>
        <v/>
      </c>
    </row>
    <row r="53">
      <c r="A53" s="19" t="n"/>
      <c r="B53" s="19" t="n"/>
      <c r="C53" s="12" t="n"/>
      <c r="D53" s="20" t="n"/>
      <c r="E53" s="20" t="n"/>
      <c r="F53" s="27">
        <f>IF(C53="","",IF(E53="",D53,E53))</f>
        <v/>
      </c>
      <c r="G53">
        <f>IF(OR(F53="",Inputs!$B$4=""),"",MAX(1,INT((F53-Inputs!$B$4)/7)+1))</f>
        <v/>
      </c>
    </row>
    <row r="54">
      <c r="A54" s="19" t="n"/>
      <c r="B54" s="19" t="n"/>
      <c r="C54" s="12" t="n"/>
      <c r="D54" s="20" t="n"/>
      <c r="E54" s="20" t="n"/>
      <c r="F54" s="27">
        <f>IF(C54="","",IF(E54="",D54,E54))</f>
        <v/>
      </c>
      <c r="G54">
        <f>IF(OR(F54="",Inputs!$B$4=""),"",MAX(1,INT((F54-Inputs!$B$4)/7)+1))</f>
        <v/>
      </c>
    </row>
    <row r="55">
      <c r="A55" s="19" t="n"/>
      <c r="B55" s="19" t="n"/>
      <c r="C55" s="12" t="n"/>
      <c r="D55" s="20" t="n"/>
      <c r="E55" s="20" t="n"/>
      <c r="F55" s="27">
        <f>IF(C55="","",IF(E55="",D55,E55))</f>
        <v/>
      </c>
      <c r="G55">
        <f>IF(OR(F55="",Inputs!$B$4=""),"",MAX(1,INT((F55-Inputs!$B$4)/7)+1))</f>
        <v/>
      </c>
    </row>
    <row r="56">
      <c r="A56" s="19" t="n"/>
      <c r="B56" s="19" t="n"/>
      <c r="C56" s="12" t="n"/>
      <c r="D56" s="20" t="n"/>
      <c r="E56" s="20" t="n"/>
      <c r="F56" s="27">
        <f>IF(C56="","",IF(E56="",D56,E56))</f>
        <v/>
      </c>
      <c r="G56">
        <f>IF(OR(F56="",Inputs!$B$4=""),"",MAX(1,INT((F56-Inputs!$B$4)/7)+1))</f>
        <v/>
      </c>
    </row>
    <row r="57">
      <c r="A57" s="19" t="n"/>
      <c r="B57" s="19" t="n"/>
      <c r="C57" s="12" t="n"/>
      <c r="D57" s="20" t="n"/>
      <c r="E57" s="20" t="n"/>
      <c r="F57" s="27">
        <f>IF(C57="","",IF(E57="",D57,E57))</f>
        <v/>
      </c>
      <c r="G57">
        <f>IF(OR(F57="",Inputs!$B$4=""),"",MAX(1,INT((F57-Inputs!$B$4)/7)+1))</f>
        <v/>
      </c>
    </row>
    <row r="58">
      <c r="A58" s="19" t="n"/>
      <c r="B58" s="19" t="n"/>
      <c r="C58" s="12" t="n"/>
      <c r="D58" s="20" t="n"/>
      <c r="E58" s="20" t="n"/>
      <c r="F58" s="27">
        <f>IF(C58="","",IF(E58="",D58,E58))</f>
        <v/>
      </c>
      <c r="G58">
        <f>IF(OR(F58="",Inputs!$B$4=""),"",MAX(1,INT((F58-Inputs!$B$4)/7)+1))</f>
        <v/>
      </c>
    </row>
    <row r="59">
      <c r="A59" s="19" t="n"/>
      <c r="B59" s="19" t="n"/>
      <c r="C59" s="12" t="n"/>
      <c r="D59" s="20" t="n"/>
      <c r="E59" s="20" t="n"/>
      <c r="F59" s="27">
        <f>IF(C59="","",IF(E59="",D59,E59))</f>
        <v/>
      </c>
      <c r="G59">
        <f>IF(OR(F59="",Inputs!$B$4=""),"",MAX(1,INT((F59-Inputs!$B$4)/7)+1))</f>
        <v/>
      </c>
    </row>
    <row r="60">
      <c r="A60" s="19" t="n"/>
      <c r="B60" s="19" t="n"/>
      <c r="C60" s="12" t="n"/>
      <c r="D60" s="20" t="n"/>
      <c r="E60" s="20" t="n"/>
      <c r="F60" s="27">
        <f>IF(C60="","",IF(E60="",D60,E60))</f>
        <v/>
      </c>
      <c r="G60">
        <f>IF(OR(F60="",Inputs!$B$4=""),"",MAX(1,INT((F60-Inputs!$B$4)/7)+1))</f>
        <v/>
      </c>
    </row>
    <row r="61">
      <c r="A61" s="19" t="n"/>
      <c r="B61" s="19" t="n"/>
      <c r="C61" s="12" t="n"/>
      <c r="D61" s="20" t="n"/>
      <c r="E61" s="20" t="n"/>
      <c r="F61" s="27">
        <f>IF(C61="","",IF(E61="",D61,E61))</f>
        <v/>
      </c>
      <c r="G61">
        <f>IF(OR(F61="",Inputs!$B$4=""),"",MAX(1,INT((F61-Inputs!$B$4)/7)+1))</f>
        <v/>
      </c>
    </row>
    <row r="62">
      <c r="A62" s="19" t="n"/>
      <c r="B62" s="19" t="n"/>
      <c r="C62" s="12" t="n"/>
      <c r="D62" s="20" t="n"/>
      <c r="E62" s="20" t="n"/>
      <c r="F62" s="27">
        <f>IF(C62="","",IF(E62="",D62,E62))</f>
        <v/>
      </c>
      <c r="G62">
        <f>IF(OR(F62="",Inputs!$B$4=""),"",MAX(1,INT((F62-Inputs!$B$4)/7)+1))</f>
        <v/>
      </c>
    </row>
    <row r="63">
      <c r="A63" s="19" t="n"/>
      <c r="B63" s="19" t="n"/>
      <c r="C63" s="12" t="n"/>
      <c r="D63" s="20" t="n"/>
      <c r="E63" s="20" t="n"/>
      <c r="F63" s="27">
        <f>IF(C63="","",IF(E63="",D63,E63))</f>
        <v/>
      </c>
      <c r="G63">
        <f>IF(OR(F63="",Inputs!$B$4=""),"",MAX(1,INT((F63-Inputs!$B$4)/7)+1))</f>
        <v/>
      </c>
    </row>
    <row r="64">
      <c r="A64" s="19" t="n"/>
      <c r="B64" s="19" t="n"/>
      <c r="C64" s="12" t="n"/>
      <c r="D64" s="20" t="n"/>
      <c r="E64" s="20" t="n"/>
      <c r="F64" s="27">
        <f>IF(C64="","",IF(E64="",D64,E64))</f>
        <v/>
      </c>
      <c r="G64">
        <f>IF(OR(F64="",Inputs!$B$4=""),"",MAX(1,INT((F64-Inputs!$B$4)/7)+1))</f>
        <v/>
      </c>
    </row>
    <row r="65">
      <c r="A65" s="19" t="n"/>
      <c r="B65" s="19" t="n"/>
      <c r="C65" s="12" t="n"/>
      <c r="D65" s="20" t="n"/>
      <c r="E65" s="20" t="n"/>
      <c r="F65" s="27">
        <f>IF(C65="","",IF(E65="",D65,E65))</f>
        <v/>
      </c>
      <c r="G65">
        <f>IF(OR(F65="",Inputs!$B$4=""),"",MAX(1,INT((F65-Inputs!$B$4)/7)+1))</f>
        <v/>
      </c>
    </row>
    <row r="66">
      <c r="A66" s="19" t="n"/>
      <c r="B66" s="19" t="n"/>
      <c r="C66" s="12" t="n"/>
      <c r="D66" s="20" t="n"/>
      <c r="E66" s="20" t="n"/>
      <c r="F66" s="27">
        <f>IF(C66="","",IF(E66="",D66,E66))</f>
        <v/>
      </c>
      <c r="G66">
        <f>IF(OR(F66="",Inputs!$B$4=""),"",MAX(1,INT((F66-Inputs!$B$4)/7)+1))</f>
        <v/>
      </c>
    </row>
    <row r="67">
      <c r="A67" s="19" t="n"/>
      <c r="B67" s="19" t="n"/>
      <c r="C67" s="12" t="n"/>
      <c r="D67" s="20" t="n"/>
      <c r="E67" s="20" t="n"/>
      <c r="F67" s="27">
        <f>IF(C67="","",IF(E67="",D67,E67))</f>
        <v/>
      </c>
      <c r="G67">
        <f>IF(OR(F67="",Inputs!$B$4=""),"",MAX(1,INT((F67-Inputs!$B$4)/7)+1))</f>
        <v/>
      </c>
    </row>
    <row r="68">
      <c r="A68" s="19" t="n"/>
      <c r="B68" s="19" t="n"/>
      <c r="C68" s="12" t="n"/>
      <c r="D68" s="20" t="n"/>
      <c r="E68" s="20" t="n"/>
      <c r="F68" s="27">
        <f>IF(C68="","",IF(E68="",D68,E68))</f>
        <v/>
      </c>
      <c r="G68">
        <f>IF(OR(F68="",Inputs!$B$4=""),"",MAX(1,INT((F68-Inputs!$B$4)/7)+1))</f>
        <v/>
      </c>
    </row>
    <row r="69">
      <c r="A69" s="19" t="n"/>
      <c r="B69" s="19" t="n"/>
      <c r="C69" s="12" t="n"/>
      <c r="D69" s="20" t="n"/>
      <c r="E69" s="20" t="n"/>
      <c r="F69" s="27">
        <f>IF(C69="","",IF(E69="",D69,E69))</f>
        <v/>
      </c>
      <c r="G69">
        <f>IF(OR(F69="",Inputs!$B$4=""),"",MAX(1,INT((F69-Inputs!$B$4)/7)+1))</f>
        <v/>
      </c>
    </row>
    <row r="70">
      <c r="A70" s="19" t="n"/>
      <c r="B70" s="19" t="n"/>
      <c r="C70" s="12" t="n"/>
      <c r="D70" s="20" t="n"/>
      <c r="E70" s="20" t="n"/>
      <c r="F70" s="27">
        <f>IF(C70="","",IF(E70="",D70,E70))</f>
        <v/>
      </c>
      <c r="G70">
        <f>IF(OR(F70="",Inputs!$B$4=""),"",MAX(1,INT((F70-Inputs!$B$4)/7)+1))</f>
        <v/>
      </c>
    </row>
    <row r="71">
      <c r="A71" s="19" t="n"/>
      <c r="B71" s="19" t="n"/>
      <c r="C71" s="12" t="n"/>
      <c r="D71" s="20" t="n"/>
      <c r="E71" s="20" t="n"/>
      <c r="F71" s="27">
        <f>IF(C71="","",IF(E71="",D71,E71))</f>
        <v/>
      </c>
      <c r="G71">
        <f>IF(OR(F71="",Inputs!$B$4=""),"",MAX(1,INT((F71-Inputs!$B$4)/7)+1))</f>
        <v/>
      </c>
    </row>
    <row r="72">
      <c r="A72" s="19" t="n"/>
      <c r="B72" s="19" t="n"/>
      <c r="C72" s="12" t="n"/>
      <c r="D72" s="20" t="n"/>
      <c r="E72" s="20" t="n"/>
      <c r="F72" s="27">
        <f>IF(C72="","",IF(E72="",D72,E72))</f>
        <v/>
      </c>
      <c r="G72">
        <f>IF(OR(F72="",Inputs!$B$4=""),"",MAX(1,INT((F72-Inputs!$B$4)/7)+1))</f>
        <v/>
      </c>
    </row>
    <row r="73">
      <c r="A73" s="19" t="n"/>
      <c r="B73" s="19" t="n"/>
      <c r="C73" s="12" t="n"/>
      <c r="D73" s="20" t="n"/>
      <c r="E73" s="20" t="n"/>
      <c r="F73" s="27">
        <f>IF(C73="","",IF(E73="",D73,E73))</f>
        <v/>
      </c>
      <c r="G73">
        <f>IF(OR(F73="",Inputs!$B$4=""),"",MAX(1,INT((F73-Inputs!$B$4)/7)+1))</f>
        <v/>
      </c>
    </row>
    <row r="74">
      <c r="A74" s="19" t="n"/>
      <c r="B74" s="19" t="n"/>
      <c r="C74" s="12" t="n"/>
      <c r="D74" s="20" t="n"/>
      <c r="E74" s="20" t="n"/>
      <c r="F74" s="27">
        <f>IF(C74="","",IF(E74="",D74,E74))</f>
        <v/>
      </c>
      <c r="G74">
        <f>IF(OR(F74="",Inputs!$B$4=""),"",MAX(1,INT((F74-Inputs!$B$4)/7)+1))</f>
        <v/>
      </c>
    </row>
    <row r="75">
      <c r="A75" s="19" t="n"/>
      <c r="B75" s="19" t="n"/>
      <c r="C75" s="12" t="n"/>
      <c r="D75" s="20" t="n"/>
      <c r="E75" s="20" t="n"/>
      <c r="F75" s="27">
        <f>IF(C75="","",IF(E75="",D75,E75))</f>
        <v/>
      </c>
      <c r="G75">
        <f>IF(OR(F75="",Inputs!$B$4=""),"",MAX(1,INT((F75-Inputs!$B$4)/7)+1))</f>
        <v/>
      </c>
    </row>
    <row r="76">
      <c r="A76" s="19" t="n"/>
      <c r="B76" s="19" t="n"/>
      <c r="C76" s="12" t="n"/>
      <c r="D76" s="20" t="n"/>
      <c r="E76" s="20" t="n"/>
      <c r="F76" s="27">
        <f>IF(C76="","",IF(E76="",D76,E76))</f>
        <v/>
      </c>
      <c r="G76">
        <f>IF(OR(F76="",Inputs!$B$4=""),"",MAX(1,INT((F76-Inputs!$B$4)/7)+1))</f>
        <v/>
      </c>
    </row>
    <row r="77">
      <c r="A77" s="19" t="n"/>
      <c r="B77" s="19" t="n"/>
      <c r="C77" s="12" t="n"/>
      <c r="D77" s="20" t="n"/>
      <c r="E77" s="20" t="n"/>
      <c r="F77" s="27">
        <f>IF(C77="","",IF(E77="",D77,E77))</f>
        <v/>
      </c>
      <c r="G77">
        <f>IF(OR(F77="",Inputs!$B$4=""),"",MAX(1,INT((F77-Inputs!$B$4)/7)+1))</f>
        <v/>
      </c>
    </row>
    <row r="78">
      <c r="A78" s="19" t="n"/>
      <c r="B78" s="19" t="n"/>
      <c r="C78" s="12" t="n"/>
      <c r="D78" s="20" t="n"/>
      <c r="E78" s="20" t="n"/>
      <c r="F78" s="27">
        <f>IF(C78="","",IF(E78="",D78,E78))</f>
        <v/>
      </c>
      <c r="G78">
        <f>IF(OR(F78="",Inputs!$B$4=""),"",MAX(1,INT((F78-Inputs!$B$4)/7)+1))</f>
        <v/>
      </c>
    </row>
    <row r="79">
      <c r="A79" s="19" t="n"/>
      <c r="B79" s="19" t="n"/>
      <c r="C79" s="12" t="n"/>
      <c r="D79" s="20" t="n"/>
      <c r="E79" s="20" t="n"/>
      <c r="F79" s="27">
        <f>IF(C79="","",IF(E79="",D79,E79))</f>
        <v/>
      </c>
      <c r="G79">
        <f>IF(OR(F79="",Inputs!$B$4=""),"",MAX(1,INT((F79-Inputs!$B$4)/7)+1))</f>
        <v/>
      </c>
    </row>
    <row r="80">
      <c r="A80" s="19" t="n"/>
      <c r="B80" s="19" t="n"/>
      <c r="C80" s="12" t="n"/>
      <c r="D80" s="20" t="n"/>
      <c r="E80" s="20" t="n"/>
      <c r="F80" s="27">
        <f>IF(C80="","",IF(E80="",D80,E80))</f>
        <v/>
      </c>
      <c r="G80">
        <f>IF(OR(F80="",Inputs!$B$4=""),"",MAX(1,INT((F80-Inputs!$B$4)/7)+1))</f>
        <v/>
      </c>
    </row>
    <row r="81">
      <c r="A81" s="19" t="n"/>
      <c r="B81" s="19" t="n"/>
      <c r="C81" s="12" t="n"/>
      <c r="D81" s="20" t="n"/>
      <c r="E81" s="20" t="n"/>
      <c r="F81" s="27">
        <f>IF(C81="","",IF(E81="",D81,E81))</f>
        <v/>
      </c>
      <c r="G81">
        <f>IF(OR(F81="",Inputs!$B$4=""),"",MAX(1,INT((F81-Inputs!$B$4)/7)+1))</f>
        <v/>
      </c>
    </row>
    <row r="82">
      <c r="A82" s="19" t="n"/>
      <c r="B82" s="19" t="n"/>
      <c r="C82" s="12" t="n"/>
      <c r="D82" s="20" t="n"/>
      <c r="E82" s="20" t="n"/>
      <c r="F82" s="27">
        <f>IF(C82="","",IF(E82="",D82,E82))</f>
        <v/>
      </c>
      <c r="G82">
        <f>IF(OR(F82="",Inputs!$B$4=""),"",MAX(1,INT((F82-Inputs!$B$4)/7)+1))</f>
        <v/>
      </c>
    </row>
    <row r="83">
      <c r="A83" s="19" t="n"/>
      <c r="B83" s="19" t="n"/>
      <c r="C83" s="12" t="n"/>
      <c r="D83" s="20" t="n"/>
      <c r="E83" s="20" t="n"/>
      <c r="F83" s="27">
        <f>IF(C83="","",IF(E83="",D83,E83))</f>
        <v/>
      </c>
      <c r="G83">
        <f>IF(OR(F83="",Inputs!$B$4=""),"",MAX(1,INT((F83-Inputs!$B$4)/7)+1))</f>
        <v/>
      </c>
    </row>
    <row r="84">
      <c r="A84" s="19" t="n"/>
      <c r="B84" s="19" t="n"/>
      <c r="C84" s="12" t="n"/>
      <c r="D84" s="20" t="n"/>
      <c r="E84" s="20" t="n"/>
      <c r="F84" s="27">
        <f>IF(C84="","",IF(E84="",D84,E84))</f>
        <v/>
      </c>
      <c r="G84">
        <f>IF(OR(F84="",Inputs!$B$4=""),"",MAX(1,INT((F84-Inputs!$B$4)/7)+1))</f>
        <v/>
      </c>
    </row>
    <row r="85">
      <c r="A85" s="19" t="n"/>
      <c r="B85" s="19" t="n"/>
      <c r="C85" s="12" t="n"/>
      <c r="D85" s="20" t="n"/>
      <c r="E85" s="20" t="n"/>
      <c r="F85" s="27">
        <f>IF(C85="","",IF(E85="",D85,E85))</f>
        <v/>
      </c>
      <c r="G85">
        <f>IF(OR(F85="",Inputs!$B$4=""),"",MAX(1,INT((F85-Inputs!$B$4)/7)+1))</f>
        <v/>
      </c>
    </row>
    <row r="86">
      <c r="A86" s="19" t="n"/>
      <c r="B86" s="19" t="n"/>
      <c r="C86" s="12" t="n"/>
      <c r="D86" s="20" t="n"/>
      <c r="E86" s="20" t="n"/>
      <c r="F86" s="27">
        <f>IF(C86="","",IF(E86="",D86,E86))</f>
        <v/>
      </c>
      <c r="G86">
        <f>IF(OR(F86="",Inputs!$B$4=""),"",MAX(1,INT((F86-Inputs!$B$4)/7)+1))</f>
        <v/>
      </c>
    </row>
    <row r="87">
      <c r="A87" s="19" t="n"/>
      <c r="B87" s="19" t="n"/>
      <c r="C87" s="12" t="n"/>
      <c r="D87" s="20" t="n"/>
      <c r="E87" s="20" t="n"/>
      <c r="F87" s="27">
        <f>IF(C87="","",IF(E87="",D87,E87))</f>
        <v/>
      </c>
      <c r="G87">
        <f>IF(OR(F87="",Inputs!$B$4=""),"",MAX(1,INT((F87-Inputs!$B$4)/7)+1))</f>
        <v/>
      </c>
    </row>
    <row r="88">
      <c r="A88" s="19" t="n"/>
      <c r="B88" s="19" t="n"/>
      <c r="C88" s="12" t="n"/>
      <c r="D88" s="20" t="n"/>
      <c r="E88" s="20" t="n"/>
      <c r="F88" s="27">
        <f>IF(C88="","",IF(E88="",D88,E88))</f>
        <v/>
      </c>
      <c r="G88">
        <f>IF(OR(F88="",Inputs!$B$4=""),"",MAX(1,INT((F88-Inputs!$B$4)/7)+1))</f>
        <v/>
      </c>
    </row>
    <row r="89">
      <c r="A89" s="19" t="n"/>
      <c r="B89" s="19" t="n"/>
      <c r="C89" s="12" t="n"/>
      <c r="D89" s="20" t="n"/>
      <c r="E89" s="20" t="n"/>
      <c r="F89" s="27">
        <f>IF(C89="","",IF(E89="",D89,E89))</f>
        <v/>
      </c>
      <c r="G89">
        <f>IF(OR(F89="",Inputs!$B$4=""),"",MAX(1,INT((F89-Inputs!$B$4)/7)+1))</f>
        <v/>
      </c>
    </row>
    <row r="90">
      <c r="A90" s="19" t="n"/>
      <c r="B90" s="19" t="n"/>
      <c r="C90" s="12" t="n"/>
      <c r="D90" s="20" t="n"/>
      <c r="E90" s="20" t="n"/>
      <c r="F90" s="27">
        <f>IF(C90="","",IF(E90="",D90,E90))</f>
        <v/>
      </c>
      <c r="G90">
        <f>IF(OR(F90="",Inputs!$B$4=""),"",MAX(1,INT((F90-Inputs!$B$4)/7)+1))</f>
        <v/>
      </c>
    </row>
    <row r="91">
      <c r="A91" s="19" t="n"/>
      <c r="B91" s="19" t="n"/>
      <c r="C91" s="12" t="n"/>
      <c r="D91" s="20" t="n"/>
      <c r="E91" s="20" t="n"/>
      <c r="F91" s="27">
        <f>IF(C91="","",IF(E91="",D91,E91))</f>
        <v/>
      </c>
      <c r="G91">
        <f>IF(OR(F91="",Inputs!$B$4=""),"",MAX(1,INT((F91-Inputs!$B$4)/7)+1))</f>
        <v/>
      </c>
    </row>
    <row r="92">
      <c r="A92" s="19" t="n"/>
      <c r="B92" s="19" t="n"/>
      <c r="C92" s="12" t="n"/>
      <c r="D92" s="20" t="n"/>
      <c r="E92" s="20" t="n"/>
      <c r="F92" s="27">
        <f>IF(C92="","",IF(E92="",D92,E92))</f>
        <v/>
      </c>
      <c r="G92">
        <f>IF(OR(F92="",Inputs!$B$4=""),"",MAX(1,INT((F92-Inputs!$B$4)/7)+1))</f>
        <v/>
      </c>
    </row>
    <row r="93">
      <c r="A93" s="19" t="n"/>
      <c r="B93" s="19" t="n"/>
      <c r="C93" s="12" t="n"/>
      <c r="D93" s="20" t="n"/>
      <c r="E93" s="20" t="n"/>
      <c r="F93" s="27">
        <f>IF(C93="","",IF(E93="",D93,E93))</f>
        <v/>
      </c>
      <c r="G93">
        <f>IF(OR(F93="",Inputs!$B$4=""),"",MAX(1,INT((F93-Inputs!$B$4)/7)+1))</f>
        <v/>
      </c>
    </row>
    <row r="94">
      <c r="A94" s="19" t="n"/>
      <c r="B94" s="19" t="n"/>
      <c r="C94" s="12" t="n"/>
      <c r="D94" s="20" t="n"/>
      <c r="E94" s="20" t="n"/>
      <c r="F94" s="27">
        <f>IF(C94="","",IF(E94="",D94,E94))</f>
        <v/>
      </c>
      <c r="G94">
        <f>IF(OR(F94="",Inputs!$B$4=""),"",MAX(1,INT((F94-Inputs!$B$4)/7)+1))</f>
        <v/>
      </c>
    </row>
    <row r="95">
      <c r="A95" s="19" t="n"/>
      <c r="B95" s="19" t="n"/>
      <c r="C95" s="12" t="n"/>
      <c r="D95" s="20" t="n"/>
      <c r="E95" s="20" t="n"/>
      <c r="F95" s="27">
        <f>IF(C95="","",IF(E95="",D95,E95))</f>
        <v/>
      </c>
      <c r="G95">
        <f>IF(OR(F95="",Inputs!$B$4=""),"",MAX(1,INT((F95-Inputs!$B$4)/7)+1))</f>
        <v/>
      </c>
    </row>
    <row r="96">
      <c r="A96" s="19" t="n"/>
      <c r="B96" s="19" t="n"/>
      <c r="C96" s="12" t="n"/>
      <c r="D96" s="20" t="n"/>
      <c r="E96" s="20" t="n"/>
      <c r="F96" s="27">
        <f>IF(C96="","",IF(E96="",D96,E96))</f>
        <v/>
      </c>
      <c r="G96">
        <f>IF(OR(F96="",Inputs!$B$4=""),"",MAX(1,INT((F96-Inputs!$B$4)/7)+1))</f>
        <v/>
      </c>
    </row>
    <row r="97">
      <c r="A97" s="19" t="n"/>
      <c r="B97" s="19" t="n"/>
      <c r="C97" s="12" t="n"/>
      <c r="D97" s="20" t="n"/>
      <c r="E97" s="20" t="n"/>
      <c r="F97" s="27">
        <f>IF(C97="","",IF(E97="",D97,E97))</f>
        <v/>
      </c>
      <c r="G97">
        <f>IF(OR(F97="",Inputs!$B$4=""),"",MAX(1,INT((F97-Inputs!$B$4)/7)+1))</f>
        <v/>
      </c>
    </row>
    <row r="98">
      <c r="A98" s="19" t="n"/>
      <c r="B98" s="19" t="n"/>
      <c r="C98" s="12" t="n"/>
      <c r="D98" s="20" t="n"/>
      <c r="E98" s="20" t="n"/>
      <c r="F98" s="27">
        <f>IF(C98="","",IF(E98="",D98,E98))</f>
        <v/>
      </c>
      <c r="G98">
        <f>IF(OR(F98="",Inputs!$B$4=""),"",MAX(1,INT((F98-Inputs!$B$4)/7)+1))</f>
        <v/>
      </c>
    </row>
    <row r="99">
      <c r="A99" s="19" t="n"/>
      <c r="B99" s="19" t="n"/>
      <c r="C99" s="12" t="n"/>
      <c r="D99" s="20" t="n"/>
      <c r="E99" s="20" t="n"/>
      <c r="F99" s="27">
        <f>IF(C99="","",IF(E99="",D99,E99))</f>
        <v/>
      </c>
      <c r="G99">
        <f>IF(OR(F99="",Inputs!$B$4=""),"",MAX(1,INT((F99-Inputs!$B$4)/7)+1))</f>
        <v/>
      </c>
    </row>
    <row r="100">
      <c r="A100" s="19" t="n"/>
      <c r="B100" s="19" t="n"/>
      <c r="C100" s="12" t="n"/>
      <c r="D100" s="20" t="n"/>
      <c r="E100" s="20" t="n"/>
      <c r="F100" s="27">
        <f>IF(C100="","",IF(E100="",D100,E100))</f>
        <v/>
      </c>
      <c r="G100">
        <f>IF(OR(F100="",Inputs!$B$4=""),"",MAX(1,INT((F100-Inputs!$B$4)/7)+1))</f>
        <v/>
      </c>
    </row>
    <row r="101">
      <c r="A101" s="19" t="n"/>
      <c r="B101" s="19" t="n"/>
      <c r="C101" s="12" t="n"/>
      <c r="D101" s="20" t="n"/>
      <c r="E101" s="20" t="n"/>
      <c r="F101" s="27">
        <f>IF(C101="","",IF(E101="",D101,E101))</f>
        <v/>
      </c>
      <c r="G101">
        <f>IF(OR(F101="",Inputs!$B$4=""),"",MAX(1,INT((F101-Inputs!$B$4)/7)+1))</f>
        <v/>
      </c>
    </row>
    <row r="102">
      <c r="A102" s="19" t="n"/>
      <c r="B102" s="19" t="n"/>
      <c r="C102" s="12" t="n"/>
      <c r="D102" s="20" t="n"/>
      <c r="E102" s="20" t="n"/>
      <c r="F102" s="27">
        <f>IF(C102="","",IF(E102="",D102,E102))</f>
        <v/>
      </c>
      <c r="G102">
        <f>IF(OR(F102="",Inputs!$B$4=""),"",MAX(1,INT((F102-Inputs!$B$4)/7)+1))</f>
        <v/>
      </c>
    </row>
    <row r="103">
      <c r="A103" s="19" t="n"/>
      <c r="B103" s="19" t="n"/>
      <c r="C103" s="12" t="n"/>
      <c r="D103" s="20" t="n"/>
      <c r="E103" s="20" t="n"/>
      <c r="F103" s="27">
        <f>IF(C103="","",IF(E103="",D103,E103))</f>
        <v/>
      </c>
      <c r="G103">
        <f>IF(OR(F103="",Inputs!$B$4=""),"",MAX(1,INT((F103-Inputs!$B$4)/7)+1))</f>
        <v/>
      </c>
    </row>
    <row r="104">
      <c r="A104" s="19" t="n"/>
      <c r="B104" s="19" t="n"/>
      <c r="C104" s="12" t="n"/>
      <c r="D104" s="20" t="n"/>
      <c r="E104" s="20" t="n"/>
      <c r="F104" s="27">
        <f>IF(C104="","",IF(E104="",D104,E104))</f>
        <v/>
      </c>
      <c r="G104">
        <f>IF(OR(F104="",Inputs!$B$4=""),"",MAX(1,INT((F104-Inputs!$B$4)/7)+1))</f>
        <v/>
      </c>
    </row>
    <row r="105">
      <c r="A105" s="19" t="n"/>
      <c r="B105" s="19" t="n"/>
      <c r="C105" s="12" t="n"/>
      <c r="D105" s="20" t="n"/>
      <c r="E105" s="20" t="n"/>
      <c r="F105" s="27">
        <f>IF(C105="","",IF(E105="",D105,E105))</f>
        <v/>
      </c>
      <c r="G105">
        <f>IF(OR(F105="",Inputs!$B$4=""),"",MAX(1,INT((F105-Inputs!$B$4)/7)+1))</f>
        <v/>
      </c>
    </row>
    <row r="106">
      <c r="A106" s="9" t="inlineStr">
        <is>
          <t>Total</t>
        </is>
      </c>
      <c r="C106" s="10">
        <f>SUM(C6:C105)</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6" customWidth="1" min="1" max="1"/>
    <col width="16" customWidth="1" min="2" max="2"/>
    <col width="16" customWidth="1" min="3" max="3"/>
    <col width="16" customWidth="1" min="4" max="4"/>
    <col width="16" customWidth="1" min="5" max="5"/>
    <col width="12" customWidth="1" min="6" max="6"/>
    <col width="50" customWidth="1" min="7" max="7"/>
  </cols>
  <sheetData>
    <row r="1">
      <c r="A1" s="1" t="inlineStr">
        <is>
          <t>Variance: last week's forecast vs what happened, and vs this version</t>
        </is>
      </c>
    </row>
    <row r="3">
      <c r="A3" s="9" t="inlineStr">
        <is>
          <t>Week just ended: forecast vs actual</t>
        </is>
      </c>
    </row>
    <row r="4">
      <c r="A4" s="21" t="inlineStr">
        <is>
          <t>Line</t>
        </is>
      </c>
      <c r="B4" s="21" t="inlineStr">
        <is>
          <t>Forecast</t>
        </is>
      </c>
      <c r="C4" s="21" t="inlineStr">
        <is>
          <t>Actual</t>
        </is>
      </c>
      <c r="D4" s="21" t="inlineStr">
        <is>
          <t>Actual - forecast</t>
        </is>
      </c>
      <c r="E4" s="21" t="inlineStr">
        <is>
          <t>Effect on cash</t>
        </is>
      </c>
      <c r="F4" s="21" t="inlineStr">
        <is>
          <t>Variance %</t>
        </is>
      </c>
      <c r="G4" s="21" t="inlineStr">
        <is>
          <t>Why (one line)</t>
        </is>
      </c>
    </row>
    <row r="5">
      <c r="A5" t="inlineStr">
        <is>
          <t>Collections from AR</t>
        </is>
      </c>
      <c r="B5" s="12" t="n"/>
      <c r="C5" s="12" t="n"/>
      <c r="D5" s="10">
        <f>N(C5)-N(B5)</f>
        <v/>
      </c>
      <c r="E5" s="10">
        <f>D5</f>
        <v/>
      </c>
      <c r="F5" s="28">
        <f>IF(N(B5)=0,"",D5/B5)</f>
        <v/>
      </c>
      <c r="G5" s="19" t="n"/>
    </row>
    <row r="6">
      <c r="A6" t="inlineStr">
        <is>
          <t>Signed and scheduled billings</t>
        </is>
      </c>
      <c r="B6" s="12" t="n"/>
      <c r="C6" s="12" t="n"/>
      <c r="D6" s="10">
        <f>N(C6)-N(B6)</f>
        <v/>
      </c>
      <c r="E6" s="10">
        <f>D6</f>
        <v/>
      </c>
      <c r="F6" s="28">
        <f>IF(N(B6)=0,"",D6/B6)</f>
        <v/>
      </c>
      <c r="G6" s="19" t="n"/>
    </row>
    <row r="7">
      <c r="A7" t="inlineStr">
        <is>
          <t>Pipeline (weighted)</t>
        </is>
      </c>
      <c r="B7" s="12" t="n"/>
      <c r="C7" s="12" t="n"/>
      <c r="D7" s="10">
        <f>N(C7)-N(B7)</f>
        <v/>
      </c>
      <c r="E7" s="10">
        <f>D7</f>
        <v/>
      </c>
      <c r="F7" s="28">
        <f>IF(N(B7)=0,"",D7/B7)</f>
        <v/>
      </c>
      <c r="G7" s="19" t="n"/>
    </row>
    <row r="8">
      <c r="A8" t="inlineStr">
        <is>
          <t>Other receipts</t>
        </is>
      </c>
      <c r="B8" s="12" t="n"/>
      <c r="C8" s="12" t="n"/>
      <c r="D8" s="10">
        <f>N(C8)-N(B8)</f>
        <v/>
      </c>
      <c r="E8" s="10">
        <f>D8</f>
        <v/>
      </c>
      <c r="F8" s="28">
        <f>IF(N(B8)=0,"",D8/B8)</f>
        <v/>
      </c>
      <c r="G8" s="19" t="n"/>
    </row>
    <row r="9">
      <c r="A9" t="inlineStr">
        <is>
          <t>Payroll net pay</t>
        </is>
      </c>
      <c r="B9" s="12" t="n"/>
      <c r="C9" s="12" t="n"/>
      <c r="D9" s="10">
        <f>N(C9)-N(B9)</f>
        <v/>
      </c>
      <c r="E9" s="10">
        <f>-D9</f>
        <v/>
      </c>
      <c r="F9" s="28">
        <f>IF(N(B9)=0,"",D9/B9)</f>
        <v/>
      </c>
      <c r="G9" s="19" t="n"/>
    </row>
    <row r="10">
      <c r="A10" t="inlineStr">
        <is>
          <t>Payroll taxes</t>
        </is>
      </c>
      <c r="B10" s="12" t="n"/>
      <c r="C10" s="12" t="n"/>
      <c r="D10" s="10">
        <f>N(C10)-N(B10)</f>
        <v/>
      </c>
      <c r="E10" s="10">
        <f>-D10</f>
        <v/>
      </c>
      <c r="F10" s="28">
        <f>IF(N(B10)=0,"",D10/B10)</f>
        <v/>
      </c>
      <c r="G10" s="19" t="n"/>
    </row>
    <row r="11">
      <c r="A11" t="inlineStr">
        <is>
          <t>Benefits and insurance premiums</t>
        </is>
      </c>
      <c r="B11" s="12" t="n"/>
      <c r="C11" s="12" t="n"/>
      <c r="D11" s="10">
        <f>N(C11)-N(B11)</f>
        <v/>
      </c>
      <c r="E11" s="10">
        <f>-D11</f>
        <v/>
      </c>
      <c r="F11" s="28">
        <f>IF(N(B11)=0,"",D11/B11)</f>
        <v/>
      </c>
      <c r="G11" s="19" t="n"/>
    </row>
    <row r="12">
      <c r="A12" t="inlineStr">
        <is>
          <t>Commissions</t>
        </is>
      </c>
      <c r="B12" s="12" t="n"/>
      <c r="C12" s="12" t="n"/>
      <c r="D12" s="10">
        <f>N(C12)-N(B12)</f>
        <v/>
      </c>
      <c r="E12" s="10">
        <f>-D12</f>
        <v/>
      </c>
      <c r="F12" s="28">
        <f>IF(N(B12)=0,"",D12/B12)</f>
        <v/>
      </c>
      <c r="G12" s="19" t="n"/>
    </row>
    <row r="13">
      <c r="A13" t="inlineStr">
        <is>
          <t>Rent and facilities</t>
        </is>
      </c>
      <c r="B13" s="12" t="n"/>
      <c r="C13" s="12" t="n"/>
      <c r="D13" s="10">
        <f>N(C13)-N(B13)</f>
        <v/>
      </c>
      <c r="E13" s="10">
        <f>-D13</f>
        <v/>
      </c>
      <c r="F13" s="28">
        <f>IF(N(B13)=0,"",D13/B13)</f>
        <v/>
      </c>
      <c r="G13" s="19" t="n"/>
    </row>
    <row r="14">
      <c r="A14" t="inlineStr">
        <is>
          <t>Vendors from AP</t>
        </is>
      </c>
      <c r="B14" s="12" t="n"/>
      <c r="C14" s="12" t="n"/>
      <c r="D14" s="10">
        <f>N(C14)-N(B14)</f>
        <v/>
      </c>
      <c r="E14" s="10">
        <f>-D14</f>
        <v/>
      </c>
      <c r="F14" s="28">
        <f>IF(N(B14)=0,"",D14/B14)</f>
        <v/>
      </c>
      <c r="G14" s="19" t="n"/>
    </row>
    <row r="15">
      <c r="A15" t="inlineStr">
        <is>
          <t>Recurring vendors not yet billed</t>
        </is>
      </c>
      <c r="B15" s="12" t="n"/>
      <c r="C15" s="12" t="n"/>
      <c r="D15" s="10">
        <f>N(C15)-N(B15)</f>
        <v/>
      </c>
      <c r="E15" s="10">
        <f>-D15</f>
        <v/>
      </c>
      <c r="F15" s="28">
        <f>IF(N(B15)=0,"",D15/B15)</f>
        <v/>
      </c>
      <c r="G15" s="19" t="n"/>
    </row>
    <row r="16">
      <c r="A16" t="inlineStr">
        <is>
          <t>Debt service</t>
        </is>
      </c>
      <c r="B16" s="12" t="n"/>
      <c r="C16" s="12" t="n"/>
      <c r="D16" s="10">
        <f>N(C16)-N(B16)</f>
        <v/>
      </c>
      <c r="E16" s="10">
        <f>-D16</f>
        <v/>
      </c>
      <c r="F16" s="28">
        <f>IF(N(B16)=0,"",D16/B16)</f>
        <v/>
      </c>
      <c r="G16" s="19" t="n"/>
    </row>
    <row r="17">
      <c r="A17" t="inlineStr">
        <is>
          <t>Sales and other taxes</t>
        </is>
      </c>
      <c r="B17" s="12" t="n"/>
      <c r="C17" s="12" t="n"/>
      <c r="D17" s="10">
        <f>N(C17)-N(B17)</f>
        <v/>
      </c>
      <c r="E17" s="10">
        <f>-D17</f>
        <v/>
      </c>
      <c r="F17" s="28">
        <f>IF(N(B17)=0,"",D17/B17)</f>
        <v/>
      </c>
      <c r="G17" s="19" t="n"/>
    </row>
    <row r="18">
      <c r="A18" t="inlineStr">
        <is>
          <t>Capital expenditures</t>
        </is>
      </c>
      <c r="B18" s="12" t="n"/>
      <c r="C18" s="12" t="n"/>
      <c r="D18" s="10">
        <f>N(C18)-N(B18)</f>
        <v/>
      </c>
      <c r="E18" s="10">
        <f>-D18</f>
        <v/>
      </c>
      <c r="F18" s="28">
        <f>IF(N(B18)=0,"",D18/B18)</f>
        <v/>
      </c>
      <c r="G18" s="19" t="n"/>
    </row>
    <row r="19">
      <c r="A19" t="inlineStr">
        <is>
          <t>Other and one-time</t>
        </is>
      </c>
      <c r="B19" s="12" t="n"/>
      <c r="C19" s="12" t="n"/>
      <c r="D19" s="10">
        <f>N(C19)-N(B19)</f>
        <v/>
      </c>
      <c r="E19" s="10">
        <f>-D19</f>
        <v/>
      </c>
      <c r="F19" s="28">
        <f>IF(N(B19)=0,"",D19/B19)</f>
        <v/>
      </c>
      <c r="G19" s="19" t="n"/>
    </row>
    <row r="20">
      <c r="A20" s="9" t="inlineStr">
        <is>
          <t>Net effect on cash</t>
        </is>
      </c>
      <c r="E20" s="29">
        <f>SUM(E5:E19)</f>
        <v/>
      </c>
    </row>
    <row r="23">
      <c r="A23" s="9" t="inlineStr">
        <is>
          <t>This version vs last week's version: the 12 weeks both cover</t>
        </is>
      </c>
    </row>
    <row r="24">
      <c r="A24" s="2" t="inlineStr">
        <is>
          <t>Last week's version weeks 2 to 13 are this version's weeks 1 to 12. Paste last week's totals for those weeks in column B.</t>
        </is>
      </c>
    </row>
    <row r="25">
      <c r="A25" s="21" t="inlineStr">
        <is>
          <t>Line</t>
        </is>
      </c>
      <c r="B25" s="21" t="inlineStr">
        <is>
          <t>Last week's version</t>
        </is>
      </c>
      <c r="C25" s="21" t="inlineStr">
        <is>
          <t>This version</t>
        </is>
      </c>
      <c r="D25" s="21" t="inlineStr"/>
      <c r="E25" s="21" t="inlineStr">
        <is>
          <t>Change</t>
        </is>
      </c>
      <c r="F25" s="21" t="inlineStr"/>
      <c r="G25" s="21" t="inlineStr">
        <is>
          <t>Why it changed</t>
        </is>
      </c>
    </row>
    <row r="26">
      <c r="A26" t="inlineStr">
        <is>
          <t>Collections from AR</t>
        </is>
      </c>
      <c r="B26" s="12" t="n"/>
      <c r="C26" s="10">
        <f>SUM('13-week cash flow'!B11:M11)</f>
        <v/>
      </c>
      <c r="E26" s="10">
        <f>IF(B26="","",C26-B26)</f>
        <v/>
      </c>
      <c r="G26" s="19" t="n"/>
    </row>
    <row r="27">
      <c r="A27" t="inlineStr">
        <is>
          <t>Signed and scheduled billings</t>
        </is>
      </c>
      <c r="B27" s="12" t="n"/>
      <c r="C27" s="10">
        <f>SUM('13-week cash flow'!B12:M12)</f>
        <v/>
      </c>
      <c r="E27" s="10">
        <f>IF(B27="","",C27-B27)</f>
        <v/>
      </c>
      <c r="G27" s="19" t="n"/>
    </row>
    <row r="28">
      <c r="A28" t="inlineStr">
        <is>
          <t>Pipeline (weighted)</t>
        </is>
      </c>
      <c r="B28" s="12" t="n"/>
      <c r="C28" s="10">
        <f>SUM('13-week cash flow'!B13:M13)</f>
        <v/>
      </c>
      <c r="E28" s="10">
        <f>IF(B28="","",C28-B28)</f>
        <v/>
      </c>
      <c r="G28" s="19" t="n"/>
    </row>
    <row r="29">
      <c r="A29" t="inlineStr">
        <is>
          <t>Other receipts</t>
        </is>
      </c>
      <c r="B29" s="12" t="n"/>
      <c r="C29" s="10">
        <f>SUM('13-week cash flow'!B14:M14)</f>
        <v/>
      </c>
      <c r="E29" s="10">
        <f>IF(B29="","",C29-B29)</f>
        <v/>
      </c>
      <c r="G29" s="19" t="n"/>
    </row>
    <row r="30">
      <c r="A30" t="inlineStr">
        <is>
          <t>Payroll net pay</t>
        </is>
      </c>
      <c r="B30" s="12" t="n"/>
      <c r="C30" s="10">
        <f>SUM('13-week cash flow'!B18:M18)</f>
        <v/>
      </c>
      <c r="E30" s="10">
        <f>IF(B30="","",C30-B30)</f>
        <v/>
      </c>
      <c r="G30" s="19" t="n"/>
    </row>
    <row r="31">
      <c r="A31" t="inlineStr">
        <is>
          <t>Payroll taxes</t>
        </is>
      </c>
      <c r="B31" s="12" t="n"/>
      <c r="C31" s="10">
        <f>SUM('13-week cash flow'!B19:M19)</f>
        <v/>
      </c>
      <c r="E31" s="10">
        <f>IF(B31="","",C31-B31)</f>
        <v/>
      </c>
      <c r="G31" s="19" t="n"/>
    </row>
    <row r="32">
      <c r="A32" t="inlineStr">
        <is>
          <t>Benefits and insurance premiums</t>
        </is>
      </c>
      <c r="B32" s="12" t="n"/>
      <c r="C32" s="10">
        <f>SUM('13-week cash flow'!B20:M20)</f>
        <v/>
      </c>
      <c r="E32" s="10">
        <f>IF(B32="","",C32-B32)</f>
        <v/>
      </c>
      <c r="G32" s="19" t="n"/>
    </row>
    <row r="33">
      <c r="A33" t="inlineStr">
        <is>
          <t>Commissions</t>
        </is>
      </c>
      <c r="B33" s="12" t="n"/>
      <c r="C33" s="10">
        <f>SUM('13-week cash flow'!B21:M21)</f>
        <v/>
      </c>
      <c r="E33" s="10">
        <f>IF(B33="","",C33-B33)</f>
        <v/>
      </c>
      <c r="G33" s="19" t="n"/>
    </row>
    <row r="34">
      <c r="A34" t="inlineStr">
        <is>
          <t>Rent and facilities</t>
        </is>
      </c>
      <c r="B34" s="12" t="n"/>
      <c r="C34" s="10">
        <f>SUM('13-week cash flow'!B22:M22)</f>
        <v/>
      </c>
      <c r="E34" s="10">
        <f>IF(B34="","",C34-B34)</f>
        <v/>
      </c>
      <c r="G34" s="19" t="n"/>
    </row>
    <row r="35">
      <c r="A35" t="inlineStr">
        <is>
          <t>Vendors from AP</t>
        </is>
      </c>
      <c r="B35" s="12" t="n"/>
      <c r="C35" s="10">
        <f>SUM('13-week cash flow'!B23:M23)</f>
        <v/>
      </c>
      <c r="E35" s="10">
        <f>IF(B35="","",C35-B35)</f>
        <v/>
      </c>
      <c r="G35" s="19" t="n"/>
    </row>
    <row r="36">
      <c r="A36" t="inlineStr">
        <is>
          <t>Recurring vendors not yet billed</t>
        </is>
      </c>
      <c r="B36" s="12" t="n"/>
      <c r="C36" s="10">
        <f>SUM('13-week cash flow'!B24:M24)</f>
        <v/>
      </c>
      <c r="E36" s="10">
        <f>IF(B36="","",C36-B36)</f>
        <v/>
      </c>
      <c r="G36" s="19" t="n"/>
    </row>
    <row r="37">
      <c r="A37" t="inlineStr">
        <is>
          <t>Debt service</t>
        </is>
      </c>
      <c r="B37" s="12" t="n"/>
      <c r="C37" s="10">
        <f>SUM('13-week cash flow'!B25:M25)</f>
        <v/>
      </c>
      <c r="E37" s="10">
        <f>IF(B37="","",C37-B37)</f>
        <v/>
      </c>
      <c r="G37" s="19" t="n"/>
    </row>
    <row r="38">
      <c r="A38" t="inlineStr">
        <is>
          <t>Sales and other taxes</t>
        </is>
      </c>
      <c r="B38" s="12" t="n"/>
      <c r="C38" s="10">
        <f>SUM('13-week cash flow'!B26:M26)</f>
        <v/>
      </c>
      <c r="E38" s="10">
        <f>IF(B38="","",C38-B38)</f>
        <v/>
      </c>
      <c r="G38" s="19" t="n"/>
    </row>
    <row r="39">
      <c r="A39" t="inlineStr">
        <is>
          <t>Capital expenditures</t>
        </is>
      </c>
      <c r="B39" s="12" t="n"/>
      <c r="C39" s="10">
        <f>SUM('13-week cash flow'!B27:M27)</f>
        <v/>
      </c>
      <c r="E39" s="10">
        <f>IF(B39="","",C39-B39)</f>
        <v/>
      </c>
      <c r="G39" s="19" t="n"/>
    </row>
    <row r="40">
      <c r="A40" t="inlineStr">
        <is>
          <t>Other and one-time</t>
        </is>
      </c>
      <c r="B40" s="12" t="n"/>
      <c r="C40" s="10">
        <f>SUM('13-week cash flow'!B28:M28)</f>
        <v/>
      </c>
      <c r="E40" s="10">
        <f>IF(B40="","",C40-B40)</f>
        <v/>
      </c>
      <c r="G40" s="19" t="n"/>
    </row>
    <row r="41">
      <c r="A41" s="9" t="inlineStr">
        <is>
          <t>Total receipts</t>
        </is>
      </c>
      <c r="B41" s="29">
        <f>SUM(B26:B29)</f>
        <v/>
      </c>
      <c r="C41" s="29">
        <f>SUM(C26:C29)</f>
        <v/>
      </c>
      <c r="E41" s="29">
        <f>IF(COUNT(B26:B29)=0,"",C41-B41)</f>
        <v/>
      </c>
    </row>
    <row r="42">
      <c r="A42" s="9" t="inlineStr">
        <is>
          <t>Total disbursements</t>
        </is>
      </c>
      <c r="B42" s="29">
        <f>SUM(B30:B40)</f>
        <v/>
      </c>
      <c r="C42" s="29">
        <f>SUM(C30:C40)</f>
        <v/>
      </c>
      <c r="E42" s="29">
        <f>IF(COUNT(B30:B40)=0,"",C42-B42)</f>
        <v/>
      </c>
    </row>
    <row r="43">
      <c r="A43" s="9" t="inlineStr">
        <is>
          <t>Net cash flow</t>
        </is>
      </c>
      <c r="B43" s="29">
        <f>B41-B42</f>
        <v/>
      </c>
      <c r="C43" s="29">
        <f>C41-C42</f>
        <v/>
      </c>
      <c r="E43" s="29">
        <f>IF(COUNT(B26:B40)=0,"",C43-B43)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2026-10-25T18:50:23Z</dcterms:created>
  <dcterms:modified xmlns:dcterms="http://purl.org/dc/terms/" xmlns:xsi="http://www.w3.org/2001/XMLSchema-instance" xsi:type="dcterms:W3CDTF">2026-10-25T18:50:23Z</dcterms:modified>
</cp:coreProperties>
</file>